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pmgindia365-my.sharepoint.com/personal/arunmajhi1_kpmg_com/Documents/0. My KPMG Projects/35. Telanga Power Utilities/ARR Filing/@Final Models_Writeup_Affidavit_RSB/"/>
    </mc:Choice>
  </mc:AlternateContent>
  <xr:revisionPtr revIDLastSave="0" documentId="8_{09B96E91-D27D-4CC7-BFA2-A98464086784}" xr6:coauthVersionLast="47" xr6:coauthVersionMax="47" xr10:uidLastSave="{00000000-0000-0000-0000-000000000000}"/>
  <bookViews>
    <workbookView xWindow="-110" yWindow="-110" windowWidth="19420" windowHeight="10300" tabRatio="926" activeTab="36" xr2:uid="{00000000-000D-0000-FFFF-FFFF00000000}"/>
  </bookViews>
  <sheets>
    <sheet name="Title" sheetId="112" r:id="rId1"/>
    <sheet name="Checklist" sheetId="57" r:id="rId2"/>
    <sheet name="F1" sheetId="58" r:id="rId3"/>
    <sheet name="F2" sheetId="120" state="hidden" r:id="rId4"/>
    <sheet name="F3" sheetId="121" state="hidden" r:id="rId5"/>
    <sheet name="F4" sheetId="64" state="hidden" r:id="rId6"/>
    <sheet name="F4A" sheetId="122" state="hidden" r:id="rId7"/>
    <sheet name="F4B" sheetId="123" state="hidden" r:id="rId8"/>
    <sheet name="F5" sheetId="71" state="hidden" r:id="rId9"/>
    <sheet name="F6" sheetId="119" state="hidden" r:id="rId10"/>
    <sheet name="F7" sheetId="137" state="hidden" r:id="rId11"/>
    <sheet name="F8" sheetId="124" state="hidden" r:id="rId12"/>
    <sheet name="F9-Year(n-1)" sheetId="125" state="hidden" r:id="rId13"/>
    <sheet name="F9-Year(n)" sheetId="131" state="hidden" r:id="rId14"/>
    <sheet name="F9-Year(n+1)" sheetId="132" state="hidden" r:id="rId15"/>
    <sheet name="F9-Year(n+2)" sheetId="133" state="hidden" r:id="rId16"/>
    <sheet name="F9-Year(n+3)" sheetId="134" state="hidden" r:id="rId17"/>
    <sheet name="F9-Year(n+4)" sheetId="135" state="hidden" r:id="rId18"/>
    <sheet name="F9-Year(n+5)" sheetId="136" state="hidden" r:id="rId19"/>
    <sheet name="F10" sheetId="138" state="hidden" r:id="rId20"/>
    <sheet name="F11-Year(n-1)" sheetId="139" state="hidden" r:id="rId21"/>
    <sheet name="F11-Year(n)" sheetId="140" state="hidden" r:id="rId22"/>
    <sheet name="F11-Year(n+1)" sheetId="141" state="hidden" r:id="rId23"/>
    <sheet name="F11-Year(n+2)" sheetId="142" state="hidden" r:id="rId24"/>
    <sheet name="F11-Year(n+3)" sheetId="143" state="hidden" r:id="rId25"/>
    <sheet name="F11-Year(n+4)" sheetId="144" state="hidden" r:id="rId26"/>
    <sheet name="F11-Year(n+5)" sheetId="145" state="hidden" r:id="rId27"/>
    <sheet name="F12" sheetId="146" state="hidden" r:id="rId28"/>
    <sheet name="F13-Year(n-1)" sheetId="147" state="hidden" r:id="rId29"/>
    <sheet name="F13-Year(n)" sheetId="148" state="hidden" r:id="rId30"/>
    <sheet name="F13-Year(n+1)" sheetId="149" state="hidden" r:id="rId31"/>
    <sheet name="F13-Year(n+2)" sheetId="154" state="hidden" r:id="rId32"/>
    <sheet name="F13-Year(n+3)" sheetId="155" state="hidden" r:id="rId33"/>
    <sheet name="F13-Year(n+4)" sheetId="156" state="hidden" r:id="rId34"/>
    <sheet name="F13-Year(n+5)" sheetId="157" state="hidden" r:id="rId35"/>
    <sheet name="F14" sheetId="158" state="hidden" r:id="rId36"/>
    <sheet name="F15" sheetId="66" r:id="rId37"/>
    <sheet name="F15.1" sheetId="67" r:id="rId38"/>
    <sheet name="F15.2" sheetId="68" r:id="rId39"/>
    <sheet name="F15.3" sheetId="69" r:id="rId40"/>
    <sheet name="F16" sheetId="93" r:id="rId41"/>
    <sheet name="F16.1" sheetId="101" state="hidden" r:id="rId42"/>
    <sheet name="F16.2" sheetId="109" state="hidden" r:id="rId43"/>
    <sheet name="F17" sheetId="102" r:id="rId44"/>
    <sheet name="F18" sheetId="103" r:id="rId45"/>
    <sheet name="F19" sheetId="104" r:id="rId46"/>
    <sheet name="F20" sheetId="105" r:id="rId47"/>
    <sheet name="F21" sheetId="106" r:id="rId48"/>
    <sheet name="F22" sheetId="116" r:id="rId49"/>
    <sheet name="F23" sheetId="115" state="hidden" r:id="rId50"/>
    <sheet name="F24" sheetId="159" state="hidden" r:id="rId51"/>
    <sheet name="F24.1" sheetId="160" state="hidden" r:id="rId52"/>
    <sheet name="F24.2" sheetId="161" state="hidden" r:id="rId53"/>
    <sheet name="F24.3" sheetId="162" state="hidden" r:id="rId54"/>
    <sheet name="F24.4" sheetId="163" state="hidden" r:id="rId55"/>
    <sheet name="F24.5" sheetId="165" state="hidden" r:id="rId56"/>
    <sheet name="F24.6" sheetId="164" state="hidden" r:id="rId57"/>
    <sheet name="F24.7" sheetId="166" state="hidden" r:id="rId58"/>
    <sheet name="F24.8" sheetId="167" state="hidden" r:id="rId59"/>
    <sheet name="F25" sheetId="168" state="hidden" r:id="rId60"/>
    <sheet name="F26-Year(n-1)" sheetId="169" state="hidden" r:id="rId61"/>
    <sheet name="F26-Year(n)" sheetId="175" state="hidden" r:id="rId62"/>
    <sheet name="F26-Year(n+1)(Current Tariff)" sheetId="170" state="hidden" r:id="rId63"/>
    <sheet name="F26-Year(n+1)(Proposed Tarif)" sheetId="171" state="hidden" r:id="rId64"/>
    <sheet name="F27" sheetId="172" state="hidden" r:id="rId65"/>
    <sheet name="F28" sheetId="173" state="hidden" r:id="rId66"/>
    <sheet name="F29" sheetId="174" state="hidden" r:id="rId67"/>
  </sheets>
  <externalReferences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</externalReferences>
  <definedNames>
    <definedName name="__123Graph_A" localSheetId="40" hidden="1">[1]CE!#REF!</definedName>
    <definedName name="__123Graph_A" localSheetId="41" hidden="1">[1]CE!#REF!</definedName>
    <definedName name="__123Graph_A" localSheetId="43" hidden="1">[1]CE!#REF!</definedName>
    <definedName name="__123Graph_A" localSheetId="44" hidden="1">[1]CE!#REF!</definedName>
    <definedName name="__123Graph_A" localSheetId="45" hidden="1">[1]CE!#REF!</definedName>
    <definedName name="__123Graph_A" localSheetId="46" hidden="1">[1]CE!#REF!</definedName>
    <definedName name="__123Graph_A" localSheetId="47" hidden="1">[1]CE!#REF!</definedName>
    <definedName name="__123Graph_A" localSheetId="48" hidden="1">[1]CE!#REF!</definedName>
    <definedName name="__123Graph_A" localSheetId="49" hidden="1">[1]CE!#REF!</definedName>
    <definedName name="__123Graph_A" hidden="1">[1]CE!#REF!</definedName>
    <definedName name="__123Graph_ASTNPLF" localSheetId="40" hidden="1">[1]CE!#REF!</definedName>
    <definedName name="__123Graph_ASTNPLF" localSheetId="41" hidden="1">[1]CE!#REF!</definedName>
    <definedName name="__123Graph_ASTNPLF" localSheetId="43" hidden="1">[1]CE!#REF!</definedName>
    <definedName name="__123Graph_ASTNPLF" localSheetId="44" hidden="1">[1]CE!#REF!</definedName>
    <definedName name="__123Graph_ASTNPLF" localSheetId="45" hidden="1">[1]CE!#REF!</definedName>
    <definedName name="__123Graph_ASTNPLF" localSheetId="46" hidden="1">[1]CE!#REF!</definedName>
    <definedName name="__123Graph_ASTNPLF" localSheetId="47" hidden="1">[1]CE!#REF!</definedName>
    <definedName name="__123Graph_ASTNPLF" localSheetId="48" hidden="1">[1]CE!#REF!</definedName>
    <definedName name="__123Graph_ASTNPLF" localSheetId="49" hidden="1">[1]CE!#REF!</definedName>
    <definedName name="__123Graph_ASTNPLF" hidden="1">[1]CE!#REF!</definedName>
    <definedName name="__123Graph_B" localSheetId="40" hidden="1">[1]CE!#REF!</definedName>
    <definedName name="__123Graph_B" localSheetId="41" hidden="1">[1]CE!#REF!</definedName>
    <definedName name="__123Graph_B" localSheetId="43" hidden="1">[1]CE!#REF!</definedName>
    <definedName name="__123Graph_B" localSheetId="44" hidden="1">[1]CE!#REF!</definedName>
    <definedName name="__123Graph_B" localSheetId="45" hidden="1">[1]CE!#REF!</definedName>
    <definedName name="__123Graph_B" localSheetId="46" hidden="1">[1]CE!#REF!</definedName>
    <definedName name="__123Graph_B" localSheetId="47" hidden="1">[1]CE!#REF!</definedName>
    <definedName name="__123Graph_B" localSheetId="48" hidden="1">[1]CE!#REF!</definedName>
    <definedName name="__123Graph_B" localSheetId="49" hidden="1">[1]CE!#REF!</definedName>
    <definedName name="__123Graph_B" hidden="1">[1]CE!#REF!</definedName>
    <definedName name="__123Graph_BSTNPLF" localSheetId="40" hidden="1">[1]CE!#REF!</definedName>
    <definedName name="__123Graph_BSTNPLF" localSheetId="41" hidden="1">[1]CE!#REF!</definedName>
    <definedName name="__123Graph_BSTNPLF" localSheetId="43" hidden="1">[1]CE!#REF!</definedName>
    <definedName name="__123Graph_BSTNPLF" localSheetId="44" hidden="1">[1]CE!#REF!</definedName>
    <definedName name="__123Graph_BSTNPLF" localSheetId="45" hidden="1">[1]CE!#REF!</definedName>
    <definedName name="__123Graph_BSTNPLF" localSheetId="46" hidden="1">[1]CE!#REF!</definedName>
    <definedName name="__123Graph_BSTNPLF" localSheetId="47" hidden="1">[1]CE!#REF!</definedName>
    <definedName name="__123Graph_BSTNPLF" localSheetId="48" hidden="1">[1]CE!#REF!</definedName>
    <definedName name="__123Graph_BSTNPLF" localSheetId="49" hidden="1">[1]CE!#REF!</definedName>
    <definedName name="__123Graph_BSTNPLF" hidden="1">[1]CE!#REF!</definedName>
    <definedName name="__123Graph_C" localSheetId="40" hidden="1">[1]CE!#REF!</definedName>
    <definedName name="__123Graph_C" localSheetId="41" hidden="1">[1]CE!#REF!</definedName>
    <definedName name="__123Graph_C" localSheetId="43" hidden="1">[1]CE!#REF!</definedName>
    <definedName name="__123Graph_C" localSheetId="44" hidden="1">[1]CE!#REF!</definedName>
    <definedName name="__123Graph_C" localSheetId="45" hidden="1">[1]CE!#REF!</definedName>
    <definedName name="__123Graph_C" localSheetId="46" hidden="1">[1]CE!#REF!</definedName>
    <definedName name="__123Graph_C" localSheetId="47" hidden="1">[1]CE!#REF!</definedName>
    <definedName name="__123Graph_C" localSheetId="48" hidden="1">[1]CE!#REF!</definedName>
    <definedName name="__123Graph_C" localSheetId="49" hidden="1">[1]CE!#REF!</definedName>
    <definedName name="__123Graph_C" hidden="1">[1]CE!#REF!</definedName>
    <definedName name="__123Graph_CSTNPLF" localSheetId="40" hidden="1">[1]CE!#REF!</definedName>
    <definedName name="__123Graph_CSTNPLF" localSheetId="41" hidden="1">[1]CE!#REF!</definedName>
    <definedName name="__123Graph_CSTNPLF" localSheetId="43" hidden="1">[1]CE!#REF!</definedName>
    <definedName name="__123Graph_CSTNPLF" localSheetId="44" hidden="1">[1]CE!#REF!</definedName>
    <definedName name="__123Graph_CSTNPLF" localSheetId="45" hidden="1">[1]CE!#REF!</definedName>
    <definedName name="__123Graph_CSTNPLF" localSheetId="46" hidden="1">[1]CE!#REF!</definedName>
    <definedName name="__123Graph_CSTNPLF" localSheetId="47" hidden="1">[1]CE!#REF!</definedName>
    <definedName name="__123Graph_CSTNPLF" localSheetId="48" hidden="1">[1]CE!#REF!</definedName>
    <definedName name="__123Graph_CSTNPLF" localSheetId="49" hidden="1">[1]CE!#REF!</definedName>
    <definedName name="__123Graph_CSTNPLF" hidden="1">[1]CE!#REF!</definedName>
    <definedName name="__123Graph_X" localSheetId="40" hidden="1">[1]CE!#REF!</definedName>
    <definedName name="__123Graph_X" localSheetId="41" hidden="1">[1]CE!#REF!</definedName>
    <definedName name="__123Graph_X" localSheetId="43" hidden="1">[1]CE!#REF!</definedName>
    <definedName name="__123Graph_X" localSheetId="44" hidden="1">[1]CE!#REF!</definedName>
    <definedName name="__123Graph_X" localSheetId="45" hidden="1">[1]CE!#REF!</definedName>
    <definedName name="__123Graph_X" localSheetId="46" hidden="1">[1]CE!#REF!</definedName>
    <definedName name="__123Graph_X" localSheetId="47" hidden="1">[1]CE!#REF!</definedName>
    <definedName name="__123Graph_X" localSheetId="48" hidden="1">[1]CE!#REF!</definedName>
    <definedName name="__123Graph_X" localSheetId="49" hidden="1">[1]CE!#REF!</definedName>
    <definedName name="__123Graph_X" hidden="1">[1]CE!#REF!</definedName>
    <definedName name="__123Graph_XSTNPLF" localSheetId="40" hidden="1">[1]CE!#REF!</definedName>
    <definedName name="__123Graph_XSTNPLF" localSheetId="41" hidden="1">[1]CE!#REF!</definedName>
    <definedName name="__123Graph_XSTNPLF" localSheetId="43" hidden="1">[1]CE!#REF!</definedName>
    <definedName name="__123Graph_XSTNPLF" localSheetId="44" hidden="1">[1]CE!#REF!</definedName>
    <definedName name="__123Graph_XSTNPLF" localSheetId="45" hidden="1">[1]CE!#REF!</definedName>
    <definedName name="__123Graph_XSTNPLF" localSheetId="46" hidden="1">[1]CE!#REF!</definedName>
    <definedName name="__123Graph_XSTNPLF" localSheetId="47" hidden="1">[1]CE!#REF!</definedName>
    <definedName name="__123Graph_XSTNPLF" localSheetId="48" hidden="1">[1]CE!#REF!</definedName>
    <definedName name="__123Graph_XSTNPLF" localSheetId="49" hidden="1">[1]CE!#REF!</definedName>
    <definedName name="__123Graph_XSTNPLF" hidden="1">[1]CE!#REF!</definedName>
    <definedName name="_Fill" localSheetId="40" hidden="1">#REF!</definedName>
    <definedName name="_Fill" localSheetId="41" hidden="1">#REF!</definedName>
    <definedName name="_Fill" localSheetId="43" hidden="1">#REF!</definedName>
    <definedName name="_Fill" localSheetId="44" hidden="1">#REF!</definedName>
    <definedName name="_Fill" localSheetId="45" hidden="1">#REF!</definedName>
    <definedName name="_Fill" localSheetId="46" hidden="1">#REF!</definedName>
    <definedName name="_Fill" localSheetId="47" hidden="1">#REF!</definedName>
    <definedName name="_Fill" localSheetId="48" hidden="1">#REF!</definedName>
    <definedName name="_Fill" localSheetId="49" hidden="1">#REF!</definedName>
    <definedName name="_Fill" hidden="1">#REF!</definedName>
    <definedName name="_Order1" hidden="1">255</definedName>
    <definedName name="new" localSheetId="40" hidden="1">[2]CE!#REF!</definedName>
    <definedName name="new" localSheetId="41" hidden="1">[2]CE!#REF!</definedName>
    <definedName name="new" localSheetId="43" hidden="1">[2]CE!#REF!</definedName>
    <definedName name="new" localSheetId="44" hidden="1">[2]CE!#REF!</definedName>
    <definedName name="new" localSheetId="45" hidden="1">[2]CE!#REF!</definedName>
    <definedName name="new" localSheetId="46" hidden="1">[2]CE!#REF!</definedName>
    <definedName name="new" localSheetId="47" hidden="1">[2]CE!#REF!</definedName>
    <definedName name="new" localSheetId="48" hidden="1">[2]CE!#REF!</definedName>
    <definedName name="new" localSheetId="49" hidden="1">[2]CE!#REF!</definedName>
    <definedName name="new" hidden="1">[2]CE!#REF!</definedName>
    <definedName name="_xlnm.Print_Area" localSheetId="1">Checklist!$A$1:$E$48</definedName>
    <definedName name="_xlnm.Print_Area" localSheetId="43">'F17'!$A$2:$O$50</definedName>
    <definedName name="xxxx" localSheetId="40" hidden="1">[3]CE!#REF!</definedName>
    <definedName name="xxxx" localSheetId="41" hidden="1">[3]CE!#REF!</definedName>
    <definedName name="xxxx" localSheetId="43" hidden="1">[3]CE!#REF!</definedName>
    <definedName name="xxxx" localSheetId="44" hidden="1">[3]CE!#REF!</definedName>
    <definedName name="xxxx" localSheetId="45" hidden="1">[3]CE!#REF!</definedName>
    <definedName name="xxxx" localSheetId="46" hidden="1">[3]CE!#REF!</definedName>
    <definedName name="xxxx" localSheetId="47" hidden="1">[3]CE!#REF!</definedName>
    <definedName name="xxxx" localSheetId="48" hidden="1">[3]CE!#REF!</definedName>
    <definedName name="xxxx" localSheetId="49" hidden="1">[3]CE!#REF!</definedName>
    <definedName name="xxxx" hidden="1">[3]CE!#REF!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4" i="104" l="1"/>
  <c r="D55" i="104"/>
  <c r="D56" i="104"/>
  <c r="D57" i="104"/>
  <c r="E57" i="104"/>
  <c r="D58" i="104"/>
  <c r="E53" i="104"/>
  <c r="D53" i="104"/>
  <c r="E20" i="106"/>
  <c r="F20" i="106"/>
  <c r="G20" i="106"/>
  <c r="H20" i="106"/>
  <c r="I20" i="106"/>
  <c r="L20" i="106"/>
  <c r="M20" i="106"/>
  <c r="N20" i="106"/>
  <c r="O20" i="106"/>
  <c r="D20" i="106"/>
  <c r="K47" i="106"/>
  <c r="K20" i="106" s="1"/>
  <c r="J47" i="106"/>
  <c r="J20" i="106" s="1"/>
  <c r="M59" i="58" l="1"/>
  <c r="N59" i="58"/>
  <c r="O59" i="58"/>
  <c r="P59" i="58"/>
  <c r="M22" i="58"/>
  <c r="M41" i="58" s="1"/>
  <c r="N22" i="58"/>
  <c r="N41" i="58" s="1"/>
  <c r="O22" i="58"/>
  <c r="O41" i="58" s="1"/>
  <c r="P22" i="58"/>
  <c r="P41" i="58" s="1"/>
  <c r="L22" i="58"/>
  <c r="L41" i="58" s="1"/>
  <c r="M21" i="58"/>
  <c r="M40" i="58" s="1"/>
  <c r="N21" i="58"/>
  <c r="N40" i="58" s="1"/>
  <c r="O21" i="58"/>
  <c r="O40" i="58" s="1"/>
  <c r="P21" i="58"/>
  <c r="P40" i="58" s="1"/>
  <c r="L21" i="58"/>
  <c r="L40" i="58" s="1"/>
  <c r="P18" i="58"/>
  <c r="P60" i="58" s="1"/>
  <c r="O18" i="58"/>
  <c r="O60" i="58" s="1"/>
  <c r="N18" i="58"/>
  <c r="N60" i="58" s="1"/>
  <c r="M18" i="58"/>
  <c r="M60" i="58" s="1"/>
  <c r="L18" i="58"/>
  <c r="L60" i="58" s="1"/>
  <c r="M15" i="58"/>
  <c r="M57" i="58" s="1"/>
  <c r="N15" i="58"/>
  <c r="N35" i="58" s="1"/>
  <c r="O15" i="58"/>
  <c r="O57" i="58" s="1"/>
  <c r="P15" i="58"/>
  <c r="P57" i="58" s="1"/>
  <c r="L15" i="58"/>
  <c r="L35" i="58" s="1"/>
  <c r="M14" i="58"/>
  <c r="M34" i="58" s="1"/>
  <c r="N14" i="58"/>
  <c r="N34" i="58" s="1"/>
  <c r="O14" i="58"/>
  <c r="O56" i="58" s="1"/>
  <c r="P14" i="58"/>
  <c r="P56" i="58" s="1"/>
  <c r="L14" i="58"/>
  <c r="L56" i="58" s="1"/>
  <c r="J99" i="103"/>
  <c r="K99" i="103"/>
  <c r="L99" i="103"/>
  <c r="L90" i="103"/>
  <c r="L92" i="103" s="1"/>
  <c r="L89" i="103"/>
  <c r="L88" i="103"/>
  <c r="L87" i="103"/>
  <c r="L86" i="103"/>
  <c r="K90" i="103"/>
  <c r="K92" i="103" s="1"/>
  <c r="K89" i="103"/>
  <c r="K88" i="103"/>
  <c r="K87" i="103"/>
  <c r="L84" i="103" s="1"/>
  <c r="K86" i="103"/>
  <c r="J90" i="103"/>
  <c r="J92" i="103" s="1"/>
  <c r="J89" i="103"/>
  <c r="J88" i="103"/>
  <c r="J87" i="103"/>
  <c r="K84" i="103" s="1"/>
  <c r="J86" i="103"/>
  <c r="I90" i="103"/>
  <c r="I92" i="103" s="1"/>
  <c r="I89" i="103"/>
  <c r="I88" i="103"/>
  <c r="I87" i="103"/>
  <c r="J84" i="103" s="1"/>
  <c r="I86" i="103"/>
  <c r="H90" i="103"/>
  <c r="H92" i="103" s="1"/>
  <c r="H89" i="103"/>
  <c r="H88" i="103"/>
  <c r="H87" i="103"/>
  <c r="I84" i="103" s="1"/>
  <c r="H86" i="103"/>
  <c r="G90" i="103"/>
  <c r="G92" i="103" s="1"/>
  <c r="G89" i="103"/>
  <c r="G88" i="103"/>
  <c r="G87" i="103"/>
  <c r="H84" i="103" s="1"/>
  <c r="G86" i="103"/>
  <c r="G84" i="103"/>
  <c r="H79" i="103"/>
  <c r="H81" i="103" s="1"/>
  <c r="H78" i="103"/>
  <c r="H77" i="103"/>
  <c r="H76" i="103"/>
  <c r="I73" i="103" s="1"/>
  <c r="H75" i="103"/>
  <c r="J73" i="103"/>
  <c r="K73" i="103"/>
  <c r="L73" i="103"/>
  <c r="I81" i="103"/>
  <c r="J81" i="103"/>
  <c r="K81" i="103"/>
  <c r="L81" i="103"/>
  <c r="G79" i="103"/>
  <c r="G81" i="103" s="1"/>
  <c r="G78" i="103"/>
  <c r="G77" i="103"/>
  <c r="G76" i="103"/>
  <c r="H73" i="103" s="1"/>
  <c r="G75" i="103"/>
  <c r="G73" i="103"/>
  <c r="L68" i="103"/>
  <c r="L70" i="103" s="1"/>
  <c r="L67" i="103"/>
  <c r="L66" i="103"/>
  <c r="L65" i="103"/>
  <c r="L64" i="103"/>
  <c r="K68" i="103"/>
  <c r="K70" i="103" s="1"/>
  <c r="K67" i="103"/>
  <c r="K66" i="103"/>
  <c r="K65" i="103"/>
  <c r="L62" i="103" s="1"/>
  <c r="K64" i="103"/>
  <c r="J68" i="103"/>
  <c r="J70" i="103" s="1"/>
  <c r="J67" i="103"/>
  <c r="J66" i="103"/>
  <c r="J65" i="103"/>
  <c r="K62" i="103" s="1"/>
  <c r="J64" i="103"/>
  <c r="I68" i="103"/>
  <c r="I70" i="103" s="1"/>
  <c r="I67" i="103"/>
  <c r="I66" i="103"/>
  <c r="I65" i="103"/>
  <c r="J62" i="103" s="1"/>
  <c r="I64" i="103"/>
  <c r="H68" i="103"/>
  <c r="H70" i="103" s="1"/>
  <c r="H67" i="103"/>
  <c r="H66" i="103"/>
  <c r="H65" i="103"/>
  <c r="I62" i="103" s="1"/>
  <c r="H64" i="103"/>
  <c r="G68" i="103"/>
  <c r="G70" i="103" s="1"/>
  <c r="G67" i="103"/>
  <c r="G66" i="103"/>
  <c r="G65" i="103"/>
  <c r="H62" i="103" s="1"/>
  <c r="G64" i="103"/>
  <c r="G63" i="103"/>
  <c r="G62" i="103"/>
  <c r="L57" i="103"/>
  <c r="L59" i="103" s="1"/>
  <c r="L56" i="103"/>
  <c r="L55" i="103"/>
  <c r="L54" i="103"/>
  <c r="L53" i="103"/>
  <c r="K57" i="103"/>
  <c r="K59" i="103" s="1"/>
  <c r="K56" i="103"/>
  <c r="K55" i="103"/>
  <c r="K54" i="103"/>
  <c r="L51" i="103" s="1"/>
  <c r="K53" i="103"/>
  <c r="J57" i="103"/>
  <c r="J59" i="103" s="1"/>
  <c r="J56" i="103"/>
  <c r="J55" i="103"/>
  <c r="J54" i="103"/>
  <c r="K51" i="103" s="1"/>
  <c r="J53" i="103"/>
  <c r="I57" i="103"/>
  <c r="I59" i="103" s="1"/>
  <c r="I56" i="103"/>
  <c r="I55" i="103"/>
  <c r="I54" i="103"/>
  <c r="J51" i="103" s="1"/>
  <c r="I53" i="103"/>
  <c r="H57" i="103"/>
  <c r="H59" i="103" s="1"/>
  <c r="H56" i="103"/>
  <c r="H55" i="103"/>
  <c r="H54" i="103"/>
  <c r="I51" i="103" s="1"/>
  <c r="H53" i="103"/>
  <c r="G57" i="103"/>
  <c r="G59" i="103" s="1"/>
  <c r="G56" i="103"/>
  <c r="G55" i="103"/>
  <c r="G54" i="103"/>
  <c r="H51" i="103" s="1"/>
  <c r="G53" i="103"/>
  <c r="G52" i="103"/>
  <c r="G51" i="103"/>
  <c r="L46" i="103"/>
  <c r="L48" i="103" s="1"/>
  <c r="L45" i="103"/>
  <c r="L44" i="103"/>
  <c r="L43" i="103"/>
  <c r="L42" i="103"/>
  <c r="K46" i="103"/>
  <c r="K48" i="103" s="1"/>
  <c r="K45" i="103"/>
  <c r="K44" i="103"/>
  <c r="K43" i="103"/>
  <c r="L40" i="103" s="1"/>
  <c r="K42" i="103"/>
  <c r="J46" i="103"/>
  <c r="J48" i="103" s="1"/>
  <c r="J45" i="103"/>
  <c r="J44" i="103"/>
  <c r="J43" i="103"/>
  <c r="K40" i="103" s="1"/>
  <c r="J42" i="103"/>
  <c r="I46" i="103"/>
  <c r="I48" i="103" s="1"/>
  <c r="I45" i="103"/>
  <c r="I44" i="103"/>
  <c r="I43" i="103"/>
  <c r="J40" i="103" s="1"/>
  <c r="I42" i="103"/>
  <c r="H46" i="103"/>
  <c r="H48" i="103" s="1"/>
  <c r="H45" i="103"/>
  <c r="H44" i="103"/>
  <c r="H43" i="103"/>
  <c r="I40" i="103" s="1"/>
  <c r="H42" i="103"/>
  <c r="H41" i="103"/>
  <c r="G46" i="103"/>
  <c r="G48" i="103" s="1"/>
  <c r="G45" i="103"/>
  <c r="G44" i="103"/>
  <c r="G43" i="103"/>
  <c r="H40" i="103" s="1"/>
  <c r="G42" i="103"/>
  <c r="G41" i="103"/>
  <c r="G40" i="103"/>
  <c r="L36" i="103"/>
  <c r="L38" i="103" s="1"/>
  <c r="L35" i="103"/>
  <c r="L34" i="103"/>
  <c r="L33" i="103"/>
  <c r="L32" i="103"/>
  <c r="K36" i="103"/>
  <c r="K38" i="103" s="1"/>
  <c r="K35" i="103"/>
  <c r="K34" i="103"/>
  <c r="K33" i="103"/>
  <c r="L30" i="103" s="1"/>
  <c r="K32" i="103"/>
  <c r="J36" i="103"/>
  <c r="J38" i="103" s="1"/>
  <c r="J35" i="103"/>
  <c r="J34" i="103"/>
  <c r="J33" i="103"/>
  <c r="K30" i="103" s="1"/>
  <c r="J32" i="103"/>
  <c r="I36" i="103"/>
  <c r="I38" i="103" s="1"/>
  <c r="I35" i="103"/>
  <c r="I34" i="103"/>
  <c r="I33" i="103"/>
  <c r="J30" i="103" s="1"/>
  <c r="I32" i="103"/>
  <c r="I31" i="103"/>
  <c r="I99" i="103" s="1"/>
  <c r="H36" i="103"/>
  <c r="H38" i="103" s="1"/>
  <c r="H35" i="103"/>
  <c r="H34" i="103"/>
  <c r="H33" i="103"/>
  <c r="I30" i="103" s="1"/>
  <c r="H32" i="103"/>
  <c r="H31" i="103"/>
  <c r="H99" i="103" s="1"/>
  <c r="G32" i="103"/>
  <c r="G36" i="103"/>
  <c r="G38" i="103" s="1"/>
  <c r="G35" i="103"/>
  <c r="G34" i="103"/>
  <c r="G31" i="103"/>
  <c r="G30" i="103"/>
  <c r="G33" i="103"/>
  <c r="H30" i="103" s="1"/>
  <c r="K20" i="103"/>
  <c r="L20" i="103"/>
  <c r="M20" i="103"/>
  <c r="N20" i="103"/>
  <c r="O20" i="103"/>
  <c r="J20" i="103"/>
  <c r="K16" i="103"/>
  <c r="L16" i="103"/>
  <c r="M16" i="103"/>
  <c r="N16" i="103"/>
  <c r="O16" i="103"/>
  <c r="J16" i="103"/>
  <c r="K15" i="103"/>
  <c r="L15" i="103"/>
  <c r="M15" i="103"/>
  <c r="N15" i="103"/>
  <c r="O15" i="103"/>
  <c r="J15" i="103"/>
  <c r="K14" i="103"/>
  <c r="L14" i="103"/>
  <c r="M14" i="103"/>
  <c r="N14" i="103"/>
  <c r="O14" i="103"/>
  <c r="J14" i="103"/>
  <c r="K10" i="103"/>
  <c r="L10" i="103"/>
  <c r="M10" i="103"/>
  <c r="N10" i="103"/>
  <c r="O10" i="103"/>
  <c r="J10" i="103"/>
  <c r="K19" i="103"/>
  <c r="L19" i="103"/>
  <c r="M19" i="103"/>
  <c r="N19" i="103"/>
  <c r="O19" i="103"/>
  <c r="J19" i="103"/>
  <c r="E21" i="103"/>
  <c r="E15" i="103"/>
  <c r="E14" i="103"/>
  <c r="E13" i="103"/>
  <c r="E11" i="103"/>
  <c r="E10" i="103"/>
  <c r="K316" i="102"/>
  <c r="K309" i="102"/>
  <c r="K308" i="102"/>
  <c r="K303" i="102"/>
  <c r="K302" i="102"/>
  <c r="K299" i="102"/>
  <c r="K287" i="102"/>
  <c r="K282" i="102"/>
  <c r="K279" i="102"/>
  <c r="J281" i="102"/>
  <c r="J286" i="102"/>
  <c r="J288" i="102"/>
  <c r="J291" i="102"/>
  <c r="J298" i="102"/>
  <c r="J304" i="102"/>
  <c r="J307" i="102"/>
  <c r="J312" i="102"/>
  <c r="G316" i="102"/>
  <c r="G279" i="102"/>
  <c r="G282" i="102"/>
  <c r="G309" i="102"/>
  <c r="G302" i="102"/>
  <c r="G299" i="102"/>
  <c r="G287" i="102"/>
  <c r="F281" i="102"/>
  <c r="F286" i="102"/>
  <c r="F288" i="102"/>
  <c r="F291" i="102"/>
  <c r="F298" i="102"/>
  <c r="F304" i="102"/>
  <c r="F307" i="102"/>
  <c r="F312" i="102"/>
  <c r="K271" i="102"/>
  <c r="K264" i="102"/>
  <c r="K263" i="102"/>
  <c r="K258" i="102"/>
  <c r="K254" i="102"/>
  <c r="K257" i="102"/>
  <c r="K242" i="102"/>
  <c r="K272" i="102"/>
  <c r="K237" i="102"/>
  <c r="K234" i="102"/>
  <c r="J236" i="102"/>
  <c r="J241" i="102"/>
  <c r="J243" i="102"/>
  <c r="J246" i="102"/>
  <c r="J253" i="102"/>
  <c r="J259" i="102"/>
  <c r="J262" i="102"/>
  <c r="J267" i="102"/>
  <c r="G271" i="102"/>
  <c r="G234" i="102"/>
  <c r="G237" i="102"/>
  <c r="G264" i="102"/>
  <c r="G257" i="102"/>
  <c r="G254" i="102"/>
  <c r="G242" i="102"/>
  <c r="F241" i="102"/>
  <c r="F236" i="102"/>
  <c r="F243" i="102"/>
  <c r="F246" i="102"/>
  <c r="F253" i="102"/>
  <c r="F259" i="102"/>
  <c r="F262" i="102"/>
  <c r="F267" i="102"/>
  <c r="K226" i="102"/>
  <c r="K219" i="102"/>
  <c r="K218" i="102"/>
  <c r="K213" i="102"/>
  <c r="K209" i="102"/>
  <c r="K212" i="102"/>
  <c r="K197" i="102"/>
  <c r="K227" i="102"/>
  <c r="K192" i="102"/>
  <c r="K189" i="102"/>
  <c r="J191" i="102"/>
  <c r="J196" i="102"/>
  <c r="J198" i="102"/>
  <c r="J201" i="102"/>
  <c r="J208" i="102"/>
  <c r="J214" i="102"/>
  <c r="J217" i="102"/>
  <c r="J222" i="102"/>
  <c r="G226" i="102"/>
  <c r="G189" i="102"/>
  <c r="G192" i="102"/>
  <c r="G219" i="102"/>
  <c r="G212" i="102"/>
  <c r="G209" i="102"/>
  <c r="G197" i="102"/>
  <c r="F191" i="102"/>
  <c r="F196" i="102"/>
  <c r="F198" i="102"/>
  <c r="F201" i="102"/>
  <c r="F208" i="102"/>
  <c r="F214" i="102"/>
  <c r="F217" i="102"/>
  <c r="F222" i="102"/>
  <c r="K181" i="102"/>
  <c r="K174" i="102"/>
  <c r="K173" i="102"/>
  <c r="K168" i="102"/>
  <c r="K167" i="102"/>
  <c r="K164" i="102"/>
  <c r="K152" i="102"/>
  <c r="K150" i="102"/>
  <c r="K147" i="102"/>
  <c r="K144" i="102"/>
  <c r="J146" i="102"/>
  <c r="J151" i="102"/>
  <c r="J153" i="102"/>
  <c r="J156" i="102"/>
  <c r="J163" i="102"/>
  <c r="J169" i="102"/>
  <c r="J172" i="102"/>
  <c r="J177" i="102"/>
  <c r="G181" i="102"/>
  <c r="G144" i="102"/>
  <c r="G147" i="102"/>
  <c r="G174" i="102"/>
  <c r="G167" i="102"/>
  <c r="G164" i="102"/>
  <c r="G152" i="102"/>
  <c r="F146" i="102"/>
  <c r="F151" i="102"/>
  <c r="F153" i="102"/>
  <c r="F156" i="102"/>
  <c r="F163" i="102"/>
  <c r="F169" i="102"/>
  <c r="F172" i="102"/>
  <c r="F177" i="102"/>
  <c r="K136" i="102"/>
  <c r="K129" i="102"/>
  <c r="K128" i="102"/>
  <c r="K123" i="102"/>
  <c r="K119" i="102"/>
  <c r="K122" i="102"/>
  <c r="K107" i="102"/>
  <c r="K137" i="102"/>
  <c r="K102" i="102"/>
  <c r="K99" i="102"/>
  <c r="G136" i="102"/>
  <c r="G99" i="102"/>
  <c r="G102" i="102"/>
  <c r="G129" i="102"/>
  <c r="G122" i="102"/>
  <c r="G119" i="102"/>
  <c r="G107" i="102"/>
  <c r="F108" i="102"/>
  <c r="K92" i="102"/>
  <c r="K91" i="102"/>
  <c r="K84" i="102"/>
  <c r="K83" i="102"/>
  <c r="K78" i="102"/>
  <c r="K77" i="102"/>
  <c r="K74" i="102"/>
  <c r="K62" i="102"/>
  <c r="K60" i="102"/>
  <c r="K57" i="102"/>
  <c r="K54" i="102"/>
  <c r="J80" i="102"/>
  <c r="J91" i="102"/>
  <c r="J84" i="102"/>
  <c r="J83" i="102"/>
  <c r="J78" i="102"/>
  <c r="J77" i="102"/>
  <c r="J74" i="102"/>
  <c r="J62" i="102"/>
  <c r="J60" i="102"/>
  <c r="J92" i="102"/>
  <c r="J57" i="102"/>
  <c r="G57" i="102"/>
  <c r="G60" i="102"/>
  <c r="F57" i="102"/>
  <c r="F60" i="102"/>
  <c r="J54" i="102"/>
  <c r="G91" i="102"/>
  <c r="G84" i="102"/>
  <c r="G77" i="102"/>
  <c r="G74" i="102"/>
  <c r="G62" i="102"/>
  <c r="G54" i="102"/>
  <c r="F80" i="102"/>
  <c r="F91" i="102"/>
  <c r="F84" i="102"/>
  <c r="F83" i="102"/>
  <c r="F78" i="102"/>
  <c r="F77" i="102"/>
  <c r="F74" i="102"/>
  <c r="F62" i="102"/>
  <c r="F92" i="102"/>
  <c r="F54" i="102"/>
  <c r="J98" i="103" l="1"/>
  <c r="L100" i="103"/>
  <c r="G100" i="103"/>
  <c r="I100" i="103"/>
  <c r="P35" i="58"/>
  <c r="H100" i="103"/>
  <c r="G98" i="103"/>
  <c r="I98" i="103"/>
  <c r="I103" i="103"/>
  <c r="L98" i="103"/>
  <c r="G103" i="103"/>
  <c r="G99" i="103"/>
  <c r="P37" i="58"/>
  <c r="J103" i="103"/>
  <c r="P34" i="58"/>
  <c r="O34" i="58"/>
  <c r="K100" i="103"/>
  <c r="L103" i="103"/>
  <c r="K98" i="103"/>
  <c r="L37" i="58"/>
  <c r="N57" i="58"/>
  <c r="L101" i="103"/>
  <c r="L102" i="103" s="1"/>
  <c r="K103" i="103"/>
  <c r="L34" i="58"/>
  <c r="H103" i="103"/>
  <c r="J100" i="103"/>
  <c r="H98" i="103"/>
  <c r="K101" i="103"/>
  <c r="L57" i="58"/>
  <c r="O35" i="58"/>
  <c r="J101" i="103"/>
  <c r="J102" i="103" s="1"/>
  <c r="N56" i="58"/>
  <c r="I101" i="103"/>
  <c r="M35" i="58"/>
  <c r="M56" i="58"/>
  <c r="H101" i="103"/>
  <c r="G101" i="103"/>
  <c r="O37" i="58"/>
  <c r="N37" i="58"/>
  <c r="M37" i="58"/>
  <c r="F690" i="102"/>
  <c r="G690" i="102"/>
  <c r="H690" i="102"/>
  <c r="I690" i="102"/>
  <c r="J690" i="102"/>
  <c r="K690" i="102"/>
  <c r="L690" i="102"/>
  <c r="M690" i="102"/>
  <c r="F695" i="102"/>
  <c r="G695" i="102"/>
  <c r="H695" i="102"/>
  <c r="I695" i="102"/>
  <c r="J695" i="102"/>
  <c r="K695" i="102"/>
  <c r="L695" i="102"/>
  <c r="M695" i="102"/>
  <c r="F697" i="102"/>
  <c r="G697" i="102"/>
  <c r="H697" i="102"/>
  <c r="I697" i="102"/>
  <c r="J697" i="102"/>
  <c r="K697" i="102"/>
  <c r="L697" i="102"/>
  <c r="M697" i="102"/>
  <c r="F700" i="102"/>
  <c r="G700" i="102"/>
  <c r="H700" i="102"/>
  <c r="I700" i="102"/>
  <c r="J700" i="102"/>
  <c r="K700" i="102"/>
  <c r="L700" i="102"/>
  <c r="M700" i="102"/>
  <c r="F707" i="102"/>
  <c r="G707" i="102"/>
  <c r="H707" i="102"/>
  <c r="I707" i="102"/>
  <c r="J707" i="102"/>
  <c r="K707" i="102"/>
  <c r="L707" i="102"/>
  <c r="M707" i="102"/>
  <c r="F713" i="102"/>
  <c r="G713" i="102"/>
  <c r="H713" i="102"/>
  <c r="I713" i="102"/>
  <c r="J713" i="102"/>
  <c r="K713" i="102"/>
  <c r="L713" i="102"/>
  <c r="M713" i="102"/>
  <c r="F716" i="102"/>
  <c r="G716" i="102"/>
  <c r="H716" i="102"/>
  <c r="I716" i="102"/>
  <c r="J716" i="102"/>
  <c r="K716" i="102"/>
  <c r="L716" i="102"/>
  <c r="M716" i="102"/>
  <c r="F721" i="102"/>
  <c r="G721" i="102"/>
  <c r="H721" i="102"/>
  <c r="I721" i="102"/>
  <c r="J721" i="102"/>
  <c r="K721" i="102"/>
  <c r="L721" i="102"/>
  <c r="M721" i="102"/>
  <c r="F645" i="102"/>
  <c r="G645" i="102"/>
  <c r="H645" i="102"/>
  <c r="I645" i="102"/>
  <c r="J645" i="102"/>
  <c r="K645" i="102"/>
  <c r="L645" i="102"/>
  <c r="M645" i="102"/>
  <c r="F650" i="102"/>
  <c r="G650" i="102"/>
  <c r="H650" i="102"/>
  <c r="I650" i="102"/>
  <c r="J650" i="102"/>
  <c r="K650" i="102"/>
  <c r="L650" i="102"/>
  <c r="M650" i="102"/>
  <c r="F652" i="102"/>
  <c r="G652" i="102"/>
  <c r="H652" i="102"/>
  <c r="I652" i="102"/>
  <c r="J652" i="102"/>
  <c r="K652" i="102"/>
  <c r="L652" i="102"/>
  <c r="M652" i="102"/>
  <c r="F655" i="102"/>
  <c r="G655" i="102"/>
  <c r="H655" i="102"/>
  <c r="I655" i="102"/>
  <c r="J655" i="102"/>
  <c r="K655" i="102"/>
  <c r="L655" i="102"/>
  <c r="M655" i="102"/>
  <c r="F662" i="102"/>
  <c r="G662" i="102"/>
  <c r="H662" i="102"/>
  <c r="I662" i="102"/>
  <c r="J662" i="102"/>
  <c r="K662" i="102"/>
  <c r="L662" i="102"/>
  <c r="M662" i="102"/>
  <c r="F668" i="102"/>
  <c r="G668" i="102"/>
  <c r="H668" i="102"/>
  <c r="I668" i="102"/>
  <c r="J668" i="102"/>
  <c r="K668" i="102"/>
  <c r="L668" i="102"/>
  <c r="M668" i="102"/>
  <c r="F671" i="102"/>
  <c r="G671" i="102"/>
  <c r="H671" i="102"/>
  <c r="I671" i="102"/>
  <c r="J671" i="102"/>
  <c r="K671" i="102"/>
  <c r="L671" i="102"/>
  <c r="M671" i="102"/>
  <c r="F676" i="102"/>
  <c r="G676" i="102"/>
  <c r="H676" i="102"/>
  <c r="I676" i="102"/>
  <c r="J676" i="102"/>
  <c r="K676" i="102"/>
  <c r="L676" i="102"/>
  <c r="M676" i="102"/>
  <c r="F373" i="102"/>
  <c r="G373" i="102"/>
  <c r="H373" i="102"/>
  <c r="I373" i="102"/>
  <c r="J373" i="102"/>
  <c r="K373" i="102"/>
  <c r="L373" i="102"/>
  <c r="M373" i="102"/>
  <c r="F378" i="102"/>
  <c r="G378" i="102"/>
  <c r="H378" i="102"/>
  <c r="I378" i="102"/>
  <c r="J378" i="102"/>
  <c r="K378" i="102"/>
  <c r="L378" i="102"/>
  <c r="M378" i="102"/>
  <c r="F380" i="102"/>
  <c r="G380" i="102"/>
  <c r="H380" i="102"/>
  <c r="I380" i="102"/>
  <c r="J380" i="102"/>
  <c r="K380" i="102"/>
  <c r="L380" i="102"/>
  <c r="M380" i="102"/>
  <c r="F383" i="102"/>
  <c r="G383" i="102"/>
  <c r="H383" i="102"/>
  <c r="I383" i="102"/>
  <c r="J383" i="102"/>
  <c r="K383" i="102"/>
  <c r="L383" i="102"/>
  <c r="M383" i="102"/>
  <c r="F390" i="102"/>
  <c r="G390" i="102"/>
  <c r="H390" i="102"/>
  <c r="I390" i="102"/>
  <c r="J390" i="102"/>
  <c r="K390" i="102"/>
  <c r="L390" i="102"/>
  <c r="M390" i="102"/>
  <c r="F396" i="102"/>
  <c r="G396" i="102"/>
  <c r="H396" i="102"/>
  <c r="I396" i="102"/>
  <c r="J396" i="102"/>
  <c r="K396" i="102"/>
  <c r="L396" i="102"/>
  <c r="M396" i="102"/>
  <c r="F399" i="102"/>
  <c r="G399" i="102"/>
  <c r="H399" i="102"/>
  <c r="I399" i="102"/>
  <c r="J399" i="102"/>
  <c r="K399" i="102"/>
  <c r="L399" i="102"/>
  <c r="M399" i="102"/>
  <c r="F404" i="102"/>
  <c r="G404" i="102"/>
  <c r="H404" i="102"/>
  <c r="I404" i="102"/>
  <c r="J404" i="102"/>
  <c r="K404" i="102"/>
  <c r="L404" i="102"/>
  <c r="M404" i="102"/>
  <c r="F328" i="102"/>
  <c r="G328" i="102"/>
  <c r="H328" i="102"/>
  <c r="I328" i="102"/>
  <c r="J328" i="102"/>
  <c r="K328" i="102"/>
  <c r="L328" i="102"/>
  <c r="M328" i="102"/>
  <c r="F333" i="102"/>
  <c r="G333" i="102"/>
  <c r="H333" i="102"/>
  <c r="I333" i="102"/>
  <c r="J333" i="102"/>
  <c r="K333" i="102"/>
  <c r="L333" i="102"/>
  <c r="M333" i="102"/>
  <c r="F335" i="102"/>
  <c r="G335" i="102"/>
  <c r="H335" i="102"/>
  <c r="I335" i="102"/>
  <c r="J335" i="102"/>
  <c r="K335" i="102"/>
  <c r="L335" i="102"/>
  <c r="M335" i="102"/>
  <c r="F338" i="102"/>
  <c r="G338" i="102"/>
  <c r="H338" i="102"/>
  <c r="I338" i="102"/>
  <c r="J338" i="102"/>
  <c r="K338" i="102"/>
  <c r="L338" i="102"/>
  <c r="M338" i="102"/>
  <c r="F345" i="102"/>
  <c r="G345" i="102"/>
  <c r="H345" i="102"/>
  <c r="I345" i="102"/>
  <c r="J345" i="102"/>
  <c r="K345" i="102"/>
  <c r="L345" i="102"/>
  <c r="M345" i="102"/>
  <c r="F351" i="102"/>
  <c r="G351" i="102"/>
  <c r="H351" i="102"/>
  <c r="I351" i="102"/>
  <c r="J351" i="102"/>
  <c r="K351" i="102"/>
  <c r="L351" i="102"/>
  <c r="M351" i="102"/>
  <c r="F354" i="102"/>
  <c r="G354" i="102"/>
  <c r="H354" i="102"/>
  <c r="I354" i="102"/>
  <c r="J354" i="102"/>
  <c r="K354" i="102"/>
  <c r="L354" i="102"/>
  <c r="M354" i="102"/>
  <c r="F359" i="102"/>
  <c r="G359" i="102"/>
  <c r="H359" i="102"/>
  <c r="I359" i="102"/>
  <c r="J359" i="102"/>
  <c r="K359" i="102"/>
  <c r="L359" i="102"/>
  <c r="M359" i="102"/>
  <c r="F915" i="102"/>
  <c r="G915" i="102"/>
  <c r="H915" i="102"/>
  <c r="I915" i="102"/>
  <c r="J915" i="102"/>
  <c r="K915" i="102"/>
  <c r="L915" i="102"/>
  <c r="M915" i="102"/>
  <c r="F920" i="102"/>
  <c r="G920" i="102"/>
  <c r="H920" i="102"/>
  <c r="I920" i="102"/>
  <c r="J920" i="102"/>
  <c r="K920" i="102"/>
  <c r="L920" i="102"/>
  <c r="M920" i="102"/>
  <c r="F922" i="102"/>
  <c r="G922" i="102"/>
  <c r="H922" i="102"/>
  <c r="I922" i="102"/>
  <c r="J922" i="102"/>
  <c r="K922" i="102"/>
  <c r="L922" i="102"/>
  <c r="M922" i="102"/>
  <c r="F925" i="102"/>
  <c r="G925" i="102"/>
  <c r="H925" i="102"/>
  <c r="I925" i="102"/>
  <c r="J925" i="102"/>
  <c r="K925" i="102"/>
  <c r="L925" i="102"/>
  <c r="M925" i="102"/>
  <c r="F932" i="102"/>
  <c r="G932" i="102"/>
  <c r="H932" i="102"/>
  <c r="I932" i="102"/>
  <c r="J932" i="102"/>
  <c r="K932" i="102"/>
  <c r="L932" i="102"/>
  <c r="M932" i="102"/>
  <c r="F938" i="102"/>
  <c r="G938" i="102"/>
  <c r="H938" i="102"/>
  <c r="I938" i="102"/>
  <c r="J938" i="102"/>
  <c r="K938" i="102"/>
  <c r="L938" i="102"/>
  <c r="M938" i="102"/>
  <c r="F941" i="102"/>
  <c r="G941" i="102"/>
  <c r="H941" i="102"/>
  <c r="I941" i="102"/>
  <c r="J941" i="102"/>
  <c r="K941" i="102"/>
  <c r="L941" i="102"/>
  <c r="M941" i="102"/>
  <c r="F946" i="102"/>
  <c r="G946" i="102"/>
  <c r="H946" i="102"/>
  <c r="I946" i="102"/>
  <c r="J946" i="102"/>
  <c r="K946" i="102"/>
  <c r="L946" i="102"/>
  <c r="M946" i="102"/>
  <c r="F870" i="102"/>
  <c r="G870" i="102"/>
  <c r="H870" i="102"/>
  <c r="I870" i="102"/>
  <c r="J870" i="102"/>
  <c r="K870" i="102"/>
  <c r="L870" i="102"/>
  <c r="M870" i="102"/>
  <c r="F875" i="102"/>
  <c r="G875" i="102"/>
  <c r="H875" i="102"/>
  <c r="I875" i="102"/>
  <c r="J875" i="102"/>
  <c r="K875" i="102"/>
  <c r="L875" i="102"/>
  <c r="M875" i="102"/>
  <c r="F877" i="102"/>
  <c r="G877" i="102"/>
  <c r="H877" i="102"/>
  <c r="I877" i="102"/>
  <c r="J877" i="102"/>
  <c r="K877" i="102"/>
  <c r="L877" i="102"/>
  <c r="M877" i="102"/>
  <c r="F880" i="102"/>
  <c r="G880" i="102"/>
  <c r="H880" i="102"/>
  <c r="I880" i="102"/>
  <c r="J880" i="102"/>
  <c r="K880" i="102"/>
  <c r="L880" i="102"/>
  <c r="M880" i="102"/>
  <c r="F887" i="102"/>
  <c r="G887" i="102"/>
  <c r="H887" i="102"/>
  <c r="I887" i="102"/>
  <c r="J887" i="102"/>
  <c r="K887" i="102"/>
  <c r="L887" i="102"/>
  <c r="M887" i="102"/>
  <c r="F893" i="102"/>
  <c r="G893" i="102"/>
  <c r="H893" i="102"/>
  <c r="I893" i="102"/>
  <c r="J893" i="102"/>
  <c r="K893" i="102"/>
  <c r="L893" i="102"/>
  <c r="M893" i="102"/>
  <c r="F896" i="102"/>
  <c r="G896" i="102"/>
  <c r="H896" i="102"/>
  <c r="I896" i="102"/>
  <c r="J896" i="102"/>
  <c r="K896" i="102"/>
  <c r="L896" i="102"/>
  <c r="M896" i="102"/>
  <c r="F901" i="102"/>
  <c r="G901" i="102"/>
  <c r="H901" i="102"/>
  <c r="I901" i="102"/>
  <c r="J901" i="102"/>
  <c r="K901" i="102"/>
  <c r="L901" i="102"/>
  <c r="M901" i="102"/>
  <c r="F825" i="102"/>
  <c r="G825" i="102"/>
  <c r="H825" i="102"/>
  <c r="I825" i="102"/>
  <c r="J825" i="102"/>
  <c r="K825" i="102"/>
  <c r="L825" i="102"/>
  <c r="M825" i="102"/>
  <c r="F830" i="102"/>
  <c r="G830" i="102"/>
  <c r="H830" i="102"/>
  <c r="I830" i="102"/>
  <c r="J830" i="102"/>
  <c r="K830" i="102"/>
  <c r="L830" i="102"/>
  <c r="M830" i="102"/>
  <c r="F832" i="102"/>
  <c r="G832" i="102"/>
  <c r="H832" i="102"/>
  <c r="I832" i="102"/>
  <c r="J832" i="102"/>
  <c r="K832" i="102"/>
  <c r="L832" i="102"/>
  <c r="M832" i="102"/>
  <c r="F835" i="102"/>
  <c r="G835" i="102"/>
  <c r="H835" i="102"/>
  <c r="I835" i="102"/>
  <c r="J835" i="102"/>
  <c r="K835" i="102"/>
  <c r="L835" i="102"/>
  <c r="M835" i="102"/>
  <c r="F842" i="102"/>
  <c r="G842" i="102"/>
  <c r="H842" i="102"/>
  <c r="I842" i="102"/>
  <c r="J842" i="102"/>
  <c r="K842" i="102"/>
  <c r="L842" i="102"/>
  <c r="M842" i="102"/>
  <c r="F848" i="102"/>
  <c r="G848" i="102"/>
  <c r="H848" i="102"/>
  <c r="I848" i="102"/>
  <c r="J848" i="102"/>
  <c r="K848" i="102"/>
  <c r="L848" i="102"/>
  <c r="M848" i="102"/>
  <c r="F851" i="102"/>
  <c r="G851" i="102"/>
  <c r="H851" i="102"/>
  <c r="I851" i="102"/>
  <c r="J851" i="102"/>
  <c r="K851" i="102"/>
  <c r="L851" i="102"/>
  <c r="M851" i="102"/>
  <c r="F856" i="102"/>
  <c r="G856" i="102"/>
  <c r="H856" i="102"/>
  <c r="I856" i="102"/>
  <c r="J856" i="102"/>
  <c r="K856" i="102"/>
  <c r="L856" i="102"/>
  <c r="M856" i="102"/>
  <c r="F780" i="102"/>
  <c r="G780" i="102"/>
  <c r="H780" i="102"/>
  <c r="I780" i="102"/>
  <c r="J780" i="102"/>
  <c r="K780" i="102"/>
  <c r="L780" i="102"/>
  <c r="M780" i="102"/>
  <c r="F785" i="102"/>
  <c r="G785" i="102"/>
  <c r="H785" i="102"/>
  <c r="I785" i="102"/>
  <c r="J785" i="102"/>
  <c r="K785" i="102"/>
  <c r="L785" i="102"/>
  <c r="M785" i="102"/>
  <c r="F787" i="102"/>
  <c r="G787" i="102"/>
  <c r="H787" i="102"/>
  <c r="I787" i="102"/>
  <c r="J787" i="102"/>
  <c r="K787" i="102"/>
  <c r="L787" i="102"/>
  <c r="M787" i="102"/>
  <c r="F790" i="102"/>
  <c r="G790" i="102"/>
  <c r="H790" i="102"/>
  <c r="I790" i="102"/>
  <c r="J790" i="102"/>
  <c r="K790" i="102"/>
  <c r="L790" i="102"/>
  <c r="M790" i="102"/>
  <c r="F797" i="102"/>
  <c r="G797" i="102"/>
  <c r="H797" i="102"/>
  <c r="I797" i="102"/>
  <c r="J797" i="102"/>
  <c r="K797" i="102"/>
  <c r="L797" i="102"/>
  <c r="M797" i="102"/>
  <c r="F803" i="102"/>
  <c r="G803" i="102"/>
  <c r="H803" i="102"/>
  <c r="I803" i="102"/>
  <c r="J803" i="102"/>
  <c r="K803" i="102"/>
  <c r="L803" i="102"/>
  <c r="M803" i="102"/>
  <c r="F806" i="102"/>
  <c r="G806" i="102"/>
  <c r="H806" i="102"/>
  <c r="I806" i="102"/>
  <c r="J806" i="102"/>
  <c r="K806" i="102"/>
  <c r="L806" i="102"/>
  <c r="M806" i="102"/>
  <c r="F811" i="102"/>
  <c r="G811" i="102"/>
  <c r="H811" i="102"/>
  <c r="I811" i="102"/>
  <c r="J811" i="102"/>
  <c r="K811" i="102"/>
  <c r="L811" i="102"/>
  <c r="M811" i="102"/>
  <c r="F735" i="102"/>
  <c r="G735" i="102"/>
  <c r="H735" i="102"/>
  <c r="I735" i="102"/>
  <c r="J735" i="102"/>
  <c r="K735" i="102"/>
  <c r="L735" i="102"/>
  <c r="M735" i="102"/>
  <c r="F740" i="102"/>
  <c r="G740" i="102"/>
  <c r="H740" i="102"/>
  <c r="I740" i="102"/>
  <c r="J740" i="102"/>
  <c r="K740" i="102"/>
  <c r="L740" i="102"/>
  <c r="M740" i="102"/>
  <c r="F742" i="102"/>
  <c r="G742" i="102"/>
  <c r="H742" i="102"/>
  <c r="I742" i="102"/>
  <c r="J742" i="102"/>
  <c r="K742" i="102"/>
  <c r="L742" i="102"/>
  <c r="M742" i="102"/>
  <c r="F745" i="102"/>
  <c r="G745" i="102"/>
  <c r="H745" i="102"/>
  <c r="I745" i="102"/>
  <c r="J745" i="102"/>
  <c r="K745" i="102"/>
  <c r="L745" i="102"/>
  <c r="M745" i="102"/>
  <c r="F752" i="102"/>
  <c r="G752" i="102"/>
  <c r="H752" i="102"/>
  <c r="I752" i="102"/>
  <c r="J752" i="102"/>
  <c r="K752" i="102"/>
  <c r="L752" i="102"/>
  <c r="M752" i="102"/>
  <c r="F758" i="102"/>
  <c r="G758" i="102"/>
  <c r="H758" i="102"/>
  <c r="I758" i="102"/>
  <c r="J758" i="102"/>
  <c r="K758" i="102"/>
  <c r="L758" i="102"/>
  <c r="M758" i="102"/>
  <c r="F761" i="102"/>
  <c r="G761" i="102"/>
  <c r="H761" i="102"/>
  <c r="I761" i="102"/>
  <c r="J761" i="102"/>
  <c r="K761" i="102"/>
  <c r="L761" i="102"/>
  <c r="M761" i="102"/>
  <c r="F766" i="102"/>
  <c r="G766" i="102"/>
  <c r="H766" i="102"/>
  <c r="I766" i="102"/>
  <c r="J766" i="102"/>
  <c r="K766" i="102"/>
  <c r="L766" i="102"/>
  <c r="M766" i="102"/>
  <c r="F598" i="102"/>
  <c r="G598" i="102"/>
  <c r="H598" i="102"/>
  <c r="I598" i="102"/>
  <c r="J598" i="102"/>
  <c r="K598" i="102"/>
  <c r="L598" i="102"/>
  <c r="M598" i="102"/>
  <c r="F603" i="102"/>
  <c r="G603" i="102"/>
  <c r="H603" i="102"/>
  <c r="I603" i="102"/>
  <c r="J603" i="102"/>
  <c r="K603" i="102"/>
  <c r="L603" i="102"/>
  <c r="M603" i="102"/>
  <c r="F605" i="102"/>
  <c r="G605" i="102"/>
  <c r="H605" i="102"/>
  <c r="I605" i="102"/>
  <c r="J605" i="102"/>
  <c r="K605" i="102"/>
  <c r="L605" i="102"/>
  <c r="M605" i="102"/>
  <c r="F608" i="102"/>
  <c r="G608" i="102"/>
  <c r="H608" i="102"/>
  <c r="I608" i="102"/>
  <c r="J608" i="102"/>
  <c r="K608" i="102"/>
  <c r="L608" i="102"/>
  <c r="M608" i="102"/>
  <c r="F615" i="102"/>
  <c r="G615" i="102"/>
  <c r="H615" i="102"/>
  <c r="I615" i="102"/>
  <c r="J615" i="102"/>
  <c r="K615" i="102"/>
  <c r="L615" i="102"/>
  <c r="M615" i="102"/>
  <c r="F621" i="102"/>
  <c r="G621" i="102"/>
  <c r="H621" i="102"/>
  <c r="I621" i="102"/>
  <c r="J621" i="102"/>
  <c r="K621" i="102"/>
  <c r="L621" i="102"/>
  <c r="M621" i="102"/>
  <c r="F624" i="102"/>
  <c r="G624" i="102"/>
  <c r="H624" i="102"/>
  <c r="I624" i="102"/>
  <c r="J624" i="102"/>
  <c r="K624" i="102"/>
  <c r="L624" i="102"/>
  <c r="M624" i="102"/>
  <c r="F629" i="102"/>
  <c r="G629" i="102"/>
  <c r="H629" i="102"/>
  <c r="I629" i="102"/>
  <c r="J629" i="102"/>
  <c r="K629" i="102"/>
  <c r="L629" i="102"/>
  <c r="M629" i="102"/>
  <c r="F553" i="102"/>
  <c r="G553" i="102"/>
  <c r="H553" i="102"/>
  <c r="I553" i="102"/>
  <c r="J553" i="102"/>
  <c r="K553" i="102"/>
  <c r="L553" i="102"/>
  <c r="M553" i="102"/>
  <c r="F558" i="102"/>
  <c r="G558" i="102"/>
  <c r="H558" i="102"/>
  <c r="I558" i="102"/>
  <c r="J558" i="102"/>
  <c r="K558" i="102"/>
  <c r="L558" i="102"/>
  <c r="M558" i="102"/>
  <c r="F560" i="102"/>
  <c r="G560" i="102"/>
  <c r="H560" i="102"/>
  <c r="I560" i="102"/>
  <c r="J560" i="102"/>
  <c r="K560" i="102"/>
  <c r="L560" i="102"/>
  <c r="M560" i="102"/>
  <c r="F563" i="102"/>
  <c r="G563" i="102"/>
  <c r="H563" i="102"/>
  <c r="I563" i="102"/>
  <c r="J563" i="102"/>
  <c r="K563" i="102"/>
  <c r="L563" i="102"/>
  <c r="M563" i="102"/>
  <c r="F570" i="102"/>
  <c r="G570" i="102"/>
  <c r="H570" i="102"/>
  <c r="I570" i="102"/>
  <c r="J570" i="102"/>
  <c r="K570" i="102"/>
  <c r="L570" i="102"/>
  <c r="M570" i="102"/>
  <c r="F576" i="102"/>
  <c r="G576" i="102"/>
  <c r="H576" i="102"/>
  <c r="I576" i="102"/>
  <c r="J576" i="102"/>
  <c r="K576" i="102"/>
  <c r="L576" i="102"/>
  <c r="M576" i="102"/>
  <c r="F579" i="102"/>
  <c r="G579" i="102"/>
  <c r="H579" i="102"/>
  <c r="I579" i="102"/>
  <c r="J579" i="102"/>
  <c r="K579" i="102"/>
  <c r="L579" i="102"/>
  <c r="M579" i="102"/>
  <c r="F584" i="102"/>
  <c r="G584" i="102"/>
  <c r="H584" i="102"/>
  <c r="I584" i="102"/>
  <c r="J584" i="102"/>
  <c r="K584" i="102"/>
  <c r="L584" i="102"/>
  <c r="M584" i="102"/>
  <c r="F508" i="102"/>
  <c r="G508" i="102"/>
  <c r="H508" i="102"/>
  <c r="I508" i="102"/>
  <c r="J508" i="102"/>
  <c r="K508" i="102"/>
  <c r="L508" i="102"/>
  <c r="M508" i="102"/>
  <c r="F513" i="102"/>
  <c r="G513" i="102"/>
  <c r="H513" i="102"/>
  <c r="I513" i="102"/>
  <c r="J513" i="102"/>
  <c r="K513" i="102"/>
  <c r="L513" i="102"/>
  <c r="M513" i="102"/>
  <c r="F515" i="102"/>
  <c r="G515" i="102"/>
  <c r="H515" i="102"/>
  <c r="I515" i="102"/>
  <c r="J515" i="102"/>
  <c r="K515" i="102"/>
  <c r="L515" i="102"/>
  <c r="M515" i="102"/>
  <c r="F518" i="102"/>
  <c r="G518" i="102"/>
  <c r="H518" i="102"/>
  <c r="I518" i="102"/>
  <c r="J518" i="102"/>
  <c r="K518" i="102"/>
  <c r="L518" i="102"/>
  <c r="M518" i="102"/>
  <c r="F525" i="102"/>
  <c r="G525" i="102"/>
  <c r="H525" i="102"/>
  <c r="I525" i="102"/>
  <c r="J525" i="102"/>
  <c r="K525" i="102"/>
  <c r="L525" i="102"/>
  <c r="M525" i="102"/>
  <c r="F531" i="102"/>
  <c r="G531" i="102"/>
  <c r="H531" i="102"/>
  <c r="I531" i="102"/>
  <c r="J531" i="102"/>
  <c r="K531" i="102"/>
  <c r="L531" i="102"/>
  <c r="M531" i="102"/>
  <c r="F534" i="102"/>
  <c r="G534" i="102"/>
  <c r="H534" i="102"/>
  <c r="I534" i="102"/>
  <c r="J534" i="102"/>
  <c r="K534" i="102"/>
  <c r="L534" i="102"/>
  <c r="M534" i="102"/>
  <c r="F539" i="102"/>
  <c r="G539" i="102"/>
  <c r="H539" i="102"/>
  <c r="I539" i="102"/>
  <c r="J539" i="102"/>
  <c r="K539" i="102"/>
  <c r="L539" i="102"/>
  <c r="M539" i="102"/>
  <c r="G463" i="102"/>
  <c r="H463" i="102"/>
  <c r="I463" i="102"/>
  <c r="J463" i="102"/>
  <c r="K463" i="102"/>
  <c r="L463" i="102"/>
  <c r="M463" i="102"/>
  <c r="G468" i="102"/>
  <c r="H468" i="102"/>
  <c r="I468" i="102"/>
  <c r="J468" i="102"/>
  <c r="K468" i="102"/>
  <c r="L468" i="102"/>
  <c r="M468" i="102"/>
  <c r="G470" i="102"/>
  <c r="H470" i="102"/>
  <c r="I470" i="102"/>
  <c r="J470" i="102"/>
  <c r="K470" i="102"/>
  <c r="L470" i="102"/>
  <c r="M470" i="102"/>
  <c r="G473" i="102"/>
  <c r="H473" i="102"/>
  <c r="I473" i="102"/>
  <c r="J473" i="102"/>
  <c r="K473" i="102"/>
  <c r="L473" i="102"/>
  <c r="M473" i="102"/>
  <c r="G480" i="102"/>
  <c r="H480" i="102"/>
  <c r="I480" i="102"/>
  <c r="J480" i="102"/>
  <c r="K480" i="102"/>
  <c r="L480" i="102"/>
  <c r="M480" i="102"/>
  <c r="G486" i="102"/>
  <c r="H486" i="102"/>
  <c r="I486" i="102"/>
  <c r="J486" i="102"/>
  <c r="K486" i="102"/>
  <c r="L486" i="102"/>
  <c r="M486" i="102"/>
  <c r="G489" i="102"/>
  <c r="H489" i="102"/>
  <c r="I489" i="102"/>
  <c r="J489" i="102"/>
  <c r="K489" i="102"/>
  <c r="L489" i="102"/>
  <c r="M489" i="102"/>
  <c r="G494" i="102"/>
  <c r="H494" i="102"/>
  <c r="I494" i="102"/>
  <c r="J494" i="102"/>
  <c r="K494" i="102"/>
  <c r="L494" i="102"/>
  <c r="M494" i="102"/>
  <c r="F463" i="102"/>
  <c r="F468" i="102"/>
  <c r="F470" i="102"/>
  <c r="F473" i="102"/>
  <c r="F480" i="102"/>
  <c r="F486" i="102"/>
  <c r="F489" i="102"/>
  <c r="F494" i="102"/>
  <c r="F418" i="102"/>
  <c r="G418" i="102"/>
  <c r="H418" i="102"/>
  <c r="I418" i="102"/>
  <c r="J418" i="102"/>
  <c r="K418" i="102"/>
  <c r="L418" i="102"/>
  <c r="M418" i="102"/>
  <c r="F423" i="102"/>
  <c r="G423" i="102"/>
  <c r="H423" i="102"/>
  <c r="I423" i="102"/>
  <c r="J423" i="102"/>
  <c r="K423" i="102"/>
  <c r="L423" i="102"/>
  <c r="M423" i="102"/>
  <c r="F425" i="102"/>
  <c r="G425" i="102"/>
  <c r="H425" i="102"/>
  <c r="I425" i="102"/>
  <c r="J425" i="102"/>
  <c r="K425" i="102"/>
  <c r="L425" i="102"/>
  <c r="M425" i="102"/>
  <c r="F428" i="102"/>
  <c r="G428" i="102"/>
  <c r="H428" i="102"/>
  <c r="I428" i="102"/>
  <c r="J428" i="102"/>
  <c r="K428" i="102"/>
  <c r="L428" i="102"/>
  <c r="M428" i="102"/>
  <c r="F435" i="102"/>
  <c r="G435" i="102"/>
  <c r="H435" i="102"/>
  <c r="I435" i="102"/>
  <c r="J435" i="102"/>
  <c r="K435" i="102"/>
  <c r="L435" i="102"/>
  <c r="M435" i="102"/>
  <c r="F441" i="102"/>
  <c r="G441" i="102"/>
  <c r="H441" i="102"/>
  <c r="I441" i="102"/>
  <c r="J441" i="102"/>
  <c r="K441" i="102"/>
  <c r="L441" i="102"/>
  <c r="M441" i="102"/>
  <c r="F444" i="102"/>
  <c r="G444" i="102"/>
  <c r="H444" i="102"/>
  <c r="I444" i="102"/>
  <c r="J444" i="102"/>
  <c r="K444" i="102"/>
  <c r="L444" i="102"/>
  <c r="M444" i="102"/>
  <c r="F449" i="102"/>
  <c r="G449" i="102"/>
  <c r="H449" i="102"/>
  <c r="I449" i="102"/>
  <c r="J449" i="102"/>
  <c r="K449" i="102"/>
  <c r="L449" i="102"/>
  <c r="M449" i="102"/>
  <c r="K21" i="103"/>
  <c r="K22" i="103" s="1"/>
  <c r="K13" i="103"/>
  <c r="K11" i="103"/>
  <c r="I38" i="115"/>
  <c r="G38" i="115"/>
  <c r="F38" i="115"/>
  <c r="E38" i="115"/>
  <c r="I37" i="115"/>
  <c r="I36" i="115"/>
  <c r="E37" i="115"/>
  <c r="E36" i="115"/>
  <c r="I35" i="115"/>
  <c r="I34" i="115"/>
  <c r="E35" i="115"/>
  <c r="E34" i="115"/>
  <c r="K10" i="115"/>
  <c r="G102" i="103" l="1"/>
  <c r="G104" i="103" s="1"/>
  <c r="G106" i="103" s="1"/>
  <c r="K102" i="103"/>
  <c r="K104" i="103" s="1"/>
  <c r="K106" i="103" s="1"/>
  <c r="I102" i="103"/>
  <c r="J104" i="103"/>
  <c r="J106" i="103" s="1"/>
  <c r="I104" i="103"/>
  <c r="I106" i="103" s="1"/>
  <c r="H102" i="103"/>
  <c r="H104" i="103" s="1"/>
  <c r="H106" i="103" s="1"/>
  <c r="L104" i="103"/>
  <c r="L106" i="103" s="1"/>
  <c r="O9" i="106"/>
  <c r="O28" i="106" s="1"/>
  <c r="N9" i="106"/>
  <c r="N28" i="106" s="1"/>
  <c r="M9" i="106"/>
  <c r="M28" i="106" s="1"/>
  <c r="L9" i="106"/>
  <c r="L28" i="106" s="1"/>
  <c r="K9" i="106"/>
  <c r="K28" i="106" s="1"/>
  <c r="J9" i="106"/>
  <c r="J28" i="106" s="1"/>
  <c r="K10" i="106"/>
  <c r="K29" i="106" s="1"/>
  <c r="L10" i="106"/>
  <c r="L29" i="106" s="1"/>
  <c r="M10" i="106"/>
  <c r="M29" i="106" s="1"/>
  <c r="N10" i="106"/>
  <c r="N29" i="106" s="1"/>
  <c r="O10" i="106"/>
  <c r="O29" i="106" s="1"/>
  <c r="K11" i="106"/>
  <c r="K30" i="106" s="1"/>
  <c r="L11" i="106"/>
  <c r="L30" i="106" s="1"/>
  <c r="M11" i="106"/>
  <c r="M30" i="106" s="1"/>
  <c r="N11" i="106"/>
  <c r="N30" i="106" s="1"/>
  <c r="O11" i="106"/>
  <c r="O30" i="106" s="1"/>
  <c r="K12" i="106"/>
  <c r="K31" i="106" s="1"/>
  <c r="L12" i="106"/>
  <c r="L31" i="106" s="1"/>
  <c r="M12" i="106"/>
  <c r="M31" i="106" s="1"/>
  <c r="N12" i="106"/>
  <c r="N31" i="106" s="1"/>
  <c r="O12" i="106"/>
  <c r="O31" i="106" s="1"/>
  <c r="K13" i="106"/>
  <c r="K32" i="106" s="1"/>
  <c r="L13" i="106"/>
  <c r="L32" i="106" s="1"/>
  <c r="M13" i="106"/>
  <c r="M32" i="106" s="1"/>
  <c r="N13" i="106"/>
  <c r="N32" i="106" s="1"/>
  <c r="O13" i="106"/>
  <c r="O32" i="106" s="1"/>
  <c r="K14" i="106"/>
  <c r="K33" i="106" s="1"/>
  <c r="L14" i="106"/>
  <c r="L33" i="106" s="1"/>
  <c r="M14" i="106"/>
  <c r="M33" i="106" s="1"/>
  <c r="N14" i="106"/>
  <c r="N33" i="106" s="1"/>
  <c r="O14" i="106"/>
  <c r="O33" i="106" s="1"/>
  <c r="K15" i="106"/>
  <c r="K34" i="106" s="1"/>
  <c r="L15" i="106"/>
  <c r="L34" i="106" s="1"/>
  <c r="M15" i="106"/>
  <c r="M34" i="106" s="1"/>
  <c r="N15" i="106"/>
  <c r="N34" i="106" s="1"/>
  <c r="O15" i="106"/>
  <c r="O34" i="106" s="1"/>
  <c r="K16" i="106"/>
  <c r="K35" i="106" s="1"/>
  <c r="L16" i="106"/>
  <c r="L35" i="106" s="1"/>
  <c r="M16" i="106"/>
  <c r="M35" i="106" s="1"/>
  <c r="N16" i="106"/>
  <c r="N35" i="106" s="1"/>
  <c r="O16" i="106"/>
  <c r="O35" i="106" s="1"/>
  <c r="K17" i="106"/>
  <c r="K36" i="106" s="1"/>
  <c r="L17" i="106"/>
  <c r="L36" i="106" s="1"/>
  <c r="M17" i="106"/>
  <c r="M36" i="106" s="1"/>
  <c r="N17" i="106"/>
  <c r="N36" i="106" s="1"/>
  <c r="O17" i="106"/>
  <c r="O36" i="106" s="1"/>
  <c r="K18" i="106"/>
  <c r="K37" i="106" s="1"/>
  <c r="L18" i="106"/>
  <c r="L37" i="106" s="1"/>
  <c r="M18" i="106"/>
  <c r="M37" i="106" s="1"/>
  <c r="N18" i="106"/>
  <c r="N37" i="106" s="1"/>
  <c r="O18" i="106"/>
  <c r="O37" i="106" s="1"/>
  <c r="K19" i="106"/>
  <c r="K38" i="106" s="1"/>
  <c r="L19" i="106"/>
  <c r="L38" i="106" s="1"/>
  <c r="M19" i="106"/>
  <c r="M38" i="106" s="1"/>
  <c r="N19" i="106"/>
  <c r="N38" i="106" s="1"/>
  <c r="O19" i="106"/>
  <c r="O38" i="106" s="1"/>
  <c r="J10" i="106"/>
  <c r="J29" i="106" s="1"/>
  <c r="J11" i="106"/>
  <c r="J30" i="106" s="1"/>
  <c r="J12" i="106"/>
  <c r="J31" i="106" s="1"/>
  <c r="J13" i="106"/>
  <c r="J32" i="106" s="1"/>
  <c r="J14" i="106"/>
  <c r="J33" i="106" s="1"/>
  <c r="J15" i="106"/>
  <c r="J34" i="106" s="1"/>
  <c r="J16" i="106"/>
  <c r="J35" i="106" s="1"/>
  <c r="J17" i="106"/>
  <c r="J36" i="106" s="1"/>
  <c r="J18" i="106"/>
  <c r="J37" i="106" s="1"/>
  <c r="J19" i="106"/>
  <c r="J38" i="106" s="1"/>
  <c r="L20" i="105"/>
  <c r="L39" i="105" s="1"/>
  <c r="M20" i="105"/>
  <c r="M39" i="105" s="1"/>
  <c r="N20" i="105"/>
  <c r="N39" i="105" s="1"/>
  <c r="O20" i="105"/>
  <c r="O58" i="105" s="1"/>
  <c r="K20" i="105"/>
  <c r="K58" i="105" s="1"/>
  <c r="L19" i="105"/>
  <c r="M19" i="105"/>
  <c r="M57" i="105" s="1"/>
  <c r="N19" i="105"/>
  <c r="N38" i="105" s="1"/>
  <c r="O19" i="105"/>
  <c r="O57" i="105" s="1"/>
  <c r="K19" i="105"/>
  <c r="L17" i="105"/>
  <c r="L36" i="105" s="1"/>
  <c r="L55" i="105" s="1"/>
  <c r="M17" i="105"/>
  <c r="M36" i="105" s="1"/>
  <c r="M55" i="105" s="1"/>
  <c r="N17" i="105"/>
  <c r="N36" i="105" s="1"/>
  <c r="N55" i="105" s="1"/>
  <c r="O17" i="105"/>
  <c r="O36" i="105" s="1"/>
  <c r="O55" i="105" s="1"/>
  <c r="K17" i="105"/>
  <c r="K36" i="105" s="1"/>
  <c r="K55" i="105" s="1"/>
  <c r="L16" i="105"/>
  <c r="L35" i="105" s="1"/>
  <c r="L54" i="105" s="1"/>
  <c r="M16" i="105"/>
  <c r="M35" i="105" s="1"/>
  <c r="M54" i="105" s="1"/>
  <c r="N16" i="105"/>
  <c r="N35" i="105" s="1"/>
  <c r="N54" i="105" s="1"/>
  <c r="O16" i="105"/>
  <c r="O35" i="105" s="1"/>
  <c r="O54" i="105" s="1"/>
  <c r="K16" i="105"/>
  <c r="K35" i="105" s="1"/>
  <c r="K54" i="105" s="1"/>
  <c r="L15" i="105"/>
  <c r="L34" i="105" s="1"/>
  <c r="L53" i="105" s="1"/>
  <c r="M15" i="105"/>
  <c r="M34" i="105" s="1"/>
  <c r="M53" i="105" s="1"/>
  <c r="N15" i="105"/>
  <c r="N34" i="105" s="1"/>
  <c r="N53" i="105" s="1"/>
  <c r="O15" i="105"/>
  <c r="O34" i="105" s="1"/>
  <c r="O53" i="105" s="1"/>
  <c r="K15" i="105"/>
  <c r="K34" i="105" s="1"/>
  <c r="K53" i="105" s="1"/>
  <c r="L13" i="105"/>
  <c r="L32" i="105" s="1"/>
  <c r="M13" i="105"/>
  <c r="M51" i="105" s="1"/>
  <c r="N13" i="105"/>
  <c r="N51" i="105" s="1"/>
  <c r="O13" i="105"/>
  <c r="O32" i="105" s="1"/>
  <c r="K13" i="105"/>
  <c r="K51" i="105" s="1"/>
  <c r="L12" i="105"/>
  <c r="L31" i="105" s="1"/>
  <c r="M12" i="105"/>
  <c r="M31" i="105" s="1"/>
  <c r="N12" i="105"/>
  <c r="N50" i="105" s="1"/>
  <c r="O12" i="105"/>
  <c r="O50" i="105" s="1"/>
  <c r="K12" i="105"/>
  <c r="K50" i="105" s="1"/>
  <c r="L11" i="105"/>
  <c r="L49" i="105" s="1"/>
  <c r="M11" i="105"/>
  <c r="M49" i="105" s="1"/>
  <c r="N11" i="105"/>
  <c r="N49" i="105" s="1"/>
  <c r="O11" i="105"/>
  <c r="O30" i="105" s="1"/>
  <c r="K11" i="105"/>
  <c r="K30" i="105" s="1"/>
  <c r="L10" i="105"/>
  <c r="L48" i="105" s="1"/>
  <c r="M10" i="105"/>
  <c r="M29" i="105" s="1"/>
  <c r="N10" i="105"/>
  <c r="N29" i="105" s="1"/>
  <c r="O10" i="105"/>
  <c r="O48" i="105" s="1"/>
  <c r="K10" i="105"/>
  <c r="K29" i="105" s="1"/>
  <c r="L9" i="105"/>
  <c r="L47" i="105" s="1"/>
  <c r="M9" i="105"/>
  <c r="M47" i="105" s="1"/>
  <c r="N9" i="105"/>
  <c r="N28" i="105" s="1"/>
  <c r="O9" i="105"/>
  <c r="O28" i="105" s="1"/>
  <c r="K9" i="105"/>
  <c r="K47" i="105" s="1"/>
  <c r="M38" i="105" l="1"/>
  <c r="L21" i="105"/>
  <c r="M30" i="105"/>
  <c r="J40" i="106"/>
  <c r="M48" i="105"/>
  <c r="K21" i="105"/>
  <c r="L51" i="105"/>
  <c r="M28" i="105"/>
  <c r="L28" i="105"/>
  <c r="N47" i="105"/>
  <c r="N57" i="105"/>
  <c r="K28" i="105"/>
  <c r="K38" i="105"/>
  <c r="M32" i="105"/>
  <c r="M40" i="105"/>
  <c r="K40" i="106"/>
  <c r="L40" i="106"/>
  <c r="M40" i="106"/>
  <c r="O40" i="106"/>
  <c r="O59" i="105"/>
  <c r="N40" i="106"/>
  <c r="N40" i="105"/>
  <c r="N21" i="105"/>
  <c r="N32" i="105"/>
  <c r="N30" i="105"/>
  <c r="O38" i="105"/>
  <c r="L50" i="105"/>
  <c r="M58" i="105"/>
  <c r="M59" i="105" s="1"/>
  <c r="O51" i="105"/>
  <c r="K57" i="105"/>
  <c r="K59" i="105" s="1"/>
  <c r="N48" i="105"/>
  <c r="N58" i="105"/>
  <c r="K32" i="105"/>
  <c r="O31" i="105"/>
  <c r="O29" i="105"/>
  <c r="K39" i="105"/>
  <c r="L38" i="105"/>
  <c r="L40" i="105" s="1"/>
  <c r="K48" i="105"/>
  <c r="M50" i="105"/>
  <c r="K31" i="105"/>
  <c r="N31" i="105"/>
  <c r="O39" i="105"/>
  <c r="K49" i="105"/>
  <c r="O47" i="105"/>
  <c r="O21" i="105"/>
  <c r="L57" i="105"/>
  <c r="L29" i="105"/>
  <c r="L58" i="105"/>
  <c r="O49" i="105"/>
  <c r="L30" i="105"/>
  <c r="M21" i="105"/>
  <c r="K40" i="105" l="1"/>
  <c r="N59" i="105"/>
  <c r="O40" i="105"/>
  <c r="L59" i="105"/>
  <c r="L10" i="104"/>
  <c r="M10" i="104"/>
  <c r="N10" i="104"/>
  <c r="O10" i="104"/>
  <c r="L14" i="104"/>
  <c r="M14" i="104"/>
  <c r="N14" i="104"/>
  <c r="O14" i="104"/>
  <c r="L16" i="104"/>
  <c r="L31" i="104" s="1"/>
  <c r="L46" i="104" s="1"/>
  <c r="M16" i="104"/>
  <c r="M31" i="104" s="1"/>
  <c r="M46" i="104" s="1"/>
  <c r="N16" i="104"/>
  <c r="N31" i="104" s="1"/>
  <c r="N46" i="104" s="1"/>
  <c r="O16" i="104"/>
  <c r="O31" i="104" s="1"/>
  <c r="O46" i="104" s="1"/>
  <c r="K16" i="104"/>
  <c r="K31" i="104" s="1"/>
  <c r="K46" i="104" s="1"/>
  <c r="K14" i="104"/>
  <c r="K10" i="104"/>
  <c r="K25" i="104" s="1"/>
  <c r="J11" i="93"/>
  <c r="J10" i="93"/>
  <c r="J9" i="93"/>
  <c r="O12" i="93"/>
  <c r="O11" i="93"/>
  <c r="O10" i="93"/>
  <c r="O9" i="93"/>
  <c r="N12" i="93"/>
  <c r="N11" i="93"/>
  <c r="N10" i="93"/>
  <c r="N9" i="93"/>
  <c r="M12" i="93"/>
  <c r="M11" i="93"/>
  <c r="M10" i="93"/>
  <c r="M9" i="93"/>
  <c r="L12" i="93"/>
  <c r="L11" i="93"/>
  <c r="L10" i="93"/>
  <c r="L9" i="93"/>
  <c r="K12" i="93"/>
  <c r="K11" i="93"/>
  <c r="K10" i="93"/>
  <c r="K9" i="93"/>
  <c r="J12" i="93"/>
  <c r="O21" i="69"/>
  <c r="O41" i="69" s="1"/>
  <c r="N21" i="69"/>
  <c r="N62" i="69" s="1"/>
  <c r="M21" i="69"/>
  <c r="M62" i="69" s="1"/>
  <c r="L21" i="69"/>
  <c r="L62" i="69" s="1"/>
  <c r="K21" i="69"/>
  <c r="K62" i="69" s="1"/>
  <c r="L20" i="69"/>
  <c r="M20" i="69"/>
  <c r="N20" i="69"/>
  <c r="O20" i="69"/>
  <c r="K20" i="69"/>
  <c r="J41" i="69"/>
  <c r="L38" i="68"/>
  <c r="M38" i="68"/>
  <c r="N38" i="68"/>
  <c r="O38" i="68"/>
  <c r="K38" i="68"/>
  <c r="K41" i="69" l="1"/>
  <c r="N22" i="69"/>
  <c r="M22" i="69"/>
  <c r="L22" i="69"/>
  <c r="L41" i="69"/>
  <c r="O22" i="69"/>
  <c r="K22" i="69"/>
  <c r="M41" i="69"/>
  <c r="O62" i="69"/>
  <c r="N41" i="69"/>
  <c r="L94" i="67"/>
  <c r="M94" i="67"/>
  <c r="N94" i="67"/>
  <c r="O94" i="67"/>
  <c r="L95" i="67"/>
  <c r="M95" i="67"/>
  <c r="N95" i="67"/>
  <c r="O95" i="67"/>
  <c r="L96" i="67"/>
  <c r="M96" i="67"/>
  <c r="N96" i="67"/>
  <c r="O96" i="67"/>
  <c r="L97" i="67"/>
  <c r="M97" i="67"/>
  <c r="N97" i="67"/>
  <c r="O97" i="67"/>
  <c r="L98" i="67"/>
  <c r="M98" i="67"/>
  <c r="N98" i="67"/>
  <c r="O98" i="67"/>
  <c r="K94" i="67"/>
  <c r="K95" i="67"/>
  <c r="K96" i="67"/>
  <c r="K97" i="67"/>
  <c r="K98" i="67"/>
  <c r="L61" i="67"/>
  <c r="M61" i="67"/>
  <c r="N61" i="67"/>
  <c r="O61" i="67"/>
  <c r="L62" i="67"/>
  <c r="M62" i="67"/>
  <c r="N62" i="67"/>
  <c r="O62" i="67"/>
  <c r="L63" i="67"/>
  <c r="M63" i="67"/>
  <c r="N63" i="67"/>
  <c r="O63" i="67"/>
  <c r="L64" i="67"/>
  <c r="M64" i="67"/>
  <c r="N64" i="67"/>
  <c r="O64" i="67"/>
  <c r="L65" i="67"/>
  <c r="M65" i="67"/>
  <c r="N65" i="67"/>
  <c r="O65" i="67"/>
  <c r="K61" i="67"/>
  <c r="K62" i="67"/>
  <c r="K63" i="67"/>
  <c r="K64" i="67"/>
  <c r="K65" i="67"/>
  <c r="J58" i="67"/>
  <c r="K43" i="67"/>
  <c r="K44" i="67"/>
  <c r="K45" i="67"/>
  <c r="K46" i="67"/>
  <c r="K47" i="67"/>
  <c r="K48" i="67"/>
  <c r="K49" i="67"/>
  <c r="K50" i="67"/>
  <c r="K51" i="67"/>
  <c r="K52" i="67"/>
  <c r="K54" i="67"/>
  <c r="K56" i="67"/>
  <c r="K27" i="67"/>
  <c r="K93" i="67" s="1"/>
  <c r="K26" i="67"/>
  <c r="K59" i="67" s="1"/>
  <c r="K25" i="67"/>
  <c r="K90" i="67" s="1"/>
  <c r="K23" i="67"/>
  <c r="K88" i="67" s="1"/>
  <c r="K21" i="67"/>
  <c r="K86" i="67" s="1"/>
  <c r="K10" i="67"/>
  <c r="K42" i="67" s="1"/>
  <c r="L76" i="67"/>
  <c r="M76" i="67"/>
  <c r="N76" i="67"/>
  <c r="O76" i="67"/>
  <c r="L77" i="67"/>
  <c r="M77" i="67"/>
  <c r="N77" i="67"/>
  <c r="O77" i="67"/>
  <c r="L78" i="67"/>
  <c r="M78" i="67"/>
  <c r="N78" i="67"/>
  <c r="O78" i="67"/>
  <c r="L79" i="67"/>
  <c r="M79" i="67"/>
  <c r="N79" i="67"/>
  <c r="O79" i="67"/>
  <c r="L80" i="67"/>
  <c r="M80" i="67"/>
  <c r="N80" i="67"/>
  <c r="O80" i="67"/>
  <c r="L81" i="67"/>
  <c r="M81" i="67"/>
  <c r="N81" i="67"/>
  <c r="O81" i="67"/>
  <c r="L82" i="67"/>
  <c r="M82" i="67"/>
  <c r="N82" i="67"/>
  <c r="O82" i="67"/>
  <c r="L83" i="67"/>
  <c r="M83" i="67"/>
  <c r="N83" i="67"/>
  <c r="O83" i="67"/>
  <c r="L84" i="67"/>
  <c r="M84" i="67"/>
  <c r="N84" i="67"/>
  <c r="O84" i="67"/>
  <c r="L85" i="67"/>
  <c r="M85" i="67"/>
  <c r="N85" i="67"/>
  <c r="O85" i="67"/>
  <c r="L87" i="67"/>
  <c r="M87" i="67"/>
  <c r="N87" i="67"/>
  <c r="O87" i="67"/>
  <c r="L89" i="67"/>
  <c r="M89" i="67"/>
  <c r="N89" i="67"/>
  <c r="O89" i="67"/>
  <c r="K76" i="67"/>
  <c r="K77" i="67"/>
  <c r="K78" i="67"/>
  <c r="K79" i="67"/>
  <c r="K80" i="67"/>
  <c r="K81" i="67"/>
  <c r="K82" i="67"/>
  <c r="K83" i="67"/>
  <c r="K84" i="67"/>
  <c r="K85" i="67"/>
  <c r="K87" i="67"/>
  <c r="K89" i="67"/>
  <c r="L43" i="67"/>
  <c r="M43" i="67"/>
  <c r="N43" i="67"/>
  <c r="O43" i="67"/>
  <c r="L44" i="67"/>
  <c r="M44" i="67"/>
  <c r="N44" i="67"/>
  <c r="O44" i="67"/>
  <c r="L45" i="67"/>
  <c r="M45" i="67"/>
  <c r="N45" i="67"/>
  <c r="O45" i="67"/>
  <c r="L46" i="67"/>
  <c r="M46" i="67"/>
  <c r="N46" i="67"/>
  <c r="O46" i="67"/>
  <c r="L47" i="67"/>
  <c r="M47" i="67"/>
  <c r="N47" i="67"/>
  <c r="O47" i="67"/>
  <c r="L48" i="67"/>
  <c r="M48" i="67"/>
  <c r="N48" i="67"/>
  <c r="O48" i="67"/>
  <c r="L49" i="67"/>
  <c r="M49" i="67"/>
  <c r="N49" i="67"/>
  <c r="O49" i="67"/>
  <c r="L50" i="67"/>
  <c r="M50" i="67"/>
  <c r="N50" i="67"/>
  <c r="O50" i="67"/>
  <c r="L51" i="67"/>
  <c r="M51" i="67"/>
  <c r="N51" i="67"/>
  <c r="O51" i="67"/>
  <c r="L52" i="67"/>
  <c r="M52" i="67"/>
  <c r="N52" i="67"/>
  <c r="O52" i="67"/>
  <c r="L54" i="67"/>
  <c r="M54" i="67"/>
  <c r="N54" i="67"/>
  <c r="O54" i="67"/>
  <c r="L56" i="67"/>
  <c r="M56" i="67"/>
  <c r="N56" i="67"/>
  <c r="O56" i="67"/>
  <c r="L10" i="67"/>
  <c r="L42" i="67" s="1"/>
  <c r="M10" i="67"/>
  <c r="M75" i="67" s="1"/>
  <c r="N10" i="67"/>
  <c r="N75" i="67" s="1"/>
  <c r="O10" i="67"/>
  <c r="O75" i="67" s="1"/>
  <c r="L21" i="67"/>
  <c r="L86" i="67" s="1"/>
  <c r="M21" i="67"/>
  <c r="M53" i="67" s="1"/>
  <c r="N21" i="67"/>
  <c r="N53" i="67" s="1"/>
  <c r="O21" i="67"/>
  <c r="O53" i="67" s="1"/>
  <c r="L23" i="67"/>
  <c r="L88" i="67" s="1"/>
  <c r="M23" i="67"/>
  <c r="M55" i="67" s="1"/>
  <c r="N23" i="67"/>
  <c r="N55" i="67" s="1"/>
  <c r="O23" i="67"/>
  <c r="O55" i="67" s="1"/>
  <c r="L25" i="67"/>
  <c r="L90" i="67" s="1"/>
  <c r="M25" i="67"/>
  <c r="M57" i="67" s="1"/>
  <c r="N25" i="67"/>
  <c r="N57" i="67" s="1"/>
  <c r="O25" i="67"/>
  <c r="O57" i="67" s="1"/>
  <c r="L26" i="67"/>
  <c r="L59" i="67" s="1"/>
  <c r="M26" i="67"/>
  <c r="M59" i="67" s="1"/>
  <c r="N26" i="67"/>
  <c r="N59" i="67" s="1"/>
  <c r="O26" i="67"/>
  <c r="O92" i="67" s="1"/>
  <c r="L27" i="67"/>
  <c r="L93" i="67" s="1"/>
  <c r="M27" i="67"/>
  <c r="M93" i="67" s="1"/>
  <c r="N27" i="67"/>
  <c r="N93" i="67" s="1"/>
  <c r="O27" i="67"/>
  <c r="O93" i="67" s="1"/>
  <c r="N90" i="67" l="1"/>
  <c r="M90" i="67"/>
  <c r="N86" i="67"/>
  <c r="M86" i="67"/>
  <c r="N60" i="67"/>
  <c r="L75" i="67"/>
  <c r="M60" i="67"/>
  <c r="K53" i="67"/>
  <c r="M92" i="67"/>
  <c r="L55" i="67"/>
  <c r="L92" i="67"/>
  <c r="N88" i="67"/>
  <c r="L57" i="67"/>
  <c r="L53" i="67"/>
  <c r="O42" i="67"/>
  <c r="O90" i="67"/>
  <c r="O88" i="67"/>
  <c r="O86" i="67"/>
  <c r="O60" i="67"/>
  <c r="K92" i="67"/>
  <c r="N92" i="67"/>
  <c r="M42" i="67"/>
  <c r="K60" i="67"/>
  <c r="L60" i="67"/>
  <c r="N42" i="67"/>
  <c r="M88" i="67"/>
  <c r="O59" i="67"/>
  <c r="K57" i="67"/>
  <c r="K55" i="67"/>
  <c r="K75" i="67"/>
  <c r="N66" i="67" l="1"/>
  <c r="O20" i="66" s="1"/>
  <c r="M66" i="67"/>
  <c r="N20" i="66" s="1"/>
  <c r="L66" i="67"/>
  <c r="M20" i="66" s="1"/>
  <c r="O66" i="67"/>
  <c r="P20" i="66" s="1"/>
  <c r="K34" i="67"/>
  <c r="L34" i="67"/>
  <c r="M34" i="67"/>
  <c r="N34" i="67"/>
  <c r="O34" i="67"/>
  <c r="J27" i="67"/>
  <c r="J23" i="67"/>
  <c r="J21" i="67"/>
  <c r="J34" i="67"/>
  <c r="J25" i="67"/>
  <c r="J26" i="67"/>
  <c r="J10" i="67"/>
  <c r="J62" i="69"/>
  <c r="G62" i="69"/>
  <c r="F62" i="69"/>
  <c r="E62" i="69"/>
  <c r="D62" i="69"/>
  <c r="G41" i="69"/>
  <c r="F41" i="69"/>
  <c r="E41" i="69"/>
  <c r="D41" i="69"/>
  <c r="K67" i="67" l="1"/>
  <c r="K100" i="67"/>
  <c r="J100" i="67"/>
  <c r="J67" i="67"/>
  <c r="N67" i="67"/>
  <c r="N100" i="67"/>
  <c r="M67" i="67"/>
  <c r="M100" i="67"/>
  <c r="O67" i="67"/>
  <c r="O100" i="67"/>
  <c r="L100" i="67"/>
  <c r="L67" i="67"/>
  <c r="I60" i="69"/>
  <c r="H60" i="69"/>
  <c r="I40" i="69"/>
  <c r="H40" i="69"/>
  <c r="J58" i="69"/>
  <c r="J59" i="69"/>
  <c r="J38" i="69"/>
  <c r="J39" i="69"/>
  <c r="H18" i="69"/>
  <c r="I18" i="69"/>
  <c r="H19" i="69"/>
  <c r="I19" i="69"/>
  <c r="D58" i="69"/>
  <c r="E58" i="69"/>
  <c r="F58" i="69"/>
  <c r="G58" i="69"/>
  <c r="D59" i="69"/>
  <c r="E59" i="69"/>
  <c r="F59" i="69"/>
  <c r="G59" i="69"/>
  <c r="D38" i="69"/>
  <c r="E38" i="69"/>
  <c r="F38" i="69"/>
  <c r="G38" i="69"/>
  <c r="D39" i="69"/>
  <c r="E39" i="69"/>
  <c r="E19" i="69" s="1"/>
  <c r="F39" i="69"/>
  <c r="G39" i="69"/>
  <c r="D18" i="69"/>
  <c r="E18" i="69"/>
  <c r="F18" i="69"/>
  <c r="G18" i="69"/>
  <c r="G19" i="69"/>
  <c r="J51" i="69"/>
  <c r="J52" i="69"/>
  <c r="J53" i="69"/>
  <c r="J54" i="69"/>
  <c r="J55" i="69"/>
  <c r="J56" i="69"/>
  <c r="J57" i="69"/>
  <c r="D51" i="69"/>
  <c r="E51" i="69"/>
  <c r="F51" i="69"/>
  <c r="G51" i="69"/>
  <c r="D52" i="69"/>
  <c r="E52" i="69"/>
  <c r="F52" i="69"/>
  <c r="G52" i="69"/>
  <c r="D53" i="69"/>
  <c r="E53" i="69"/>
  <c r="F53" i="69"/>
  <c r="G53" i="69"/>
  <c r="D54" i="69"/>
  <c r="E54" i="69"/>
  <c r="F54" i="69"/>
  <c r="G54" i="69"/>
  <c r="D55" i="69"/>
  <c r="E55" i="69"/>
  <c r="F55" i="69"/>
  <c r="G55" i="69"/>
  <c r="D56" i="69"/>
  <c r="E56" i="69"/>
  <c r="F56" i="69"/>
  <c r="G56" i="69"/>
  <c r="D57" i="69"/>
  <c r="E57" i="69"/>
  <c r="F57" i="69"/>
  <c r="G57" i="69"/>
  <c r="J50" i="69"/>
  <c r="G50" i="69"/>
  <c r="F50" i="69"/>
  <c r="E50" i="69"/>
  <c r="D50" i="69"/>
  <c r="J31" i="69"/>
  <c r="J32" i="69"/>
  <c r="J33" i="69"/>
  <c r="J34" i="69"/>
  <c r="J35" i="69"/>
  <c r="J36" i="69"/>
  <c r="J37" i="69"/>
  <c r="D31" i="69"/>
  <c r="E31" i="69"/>
  <c r="F31" i="69"/>
  <c r="G31" i="69"/>
  <c r="D32" i="69"/>
  <c r="E32" i="69"/>
  <c r="F32" i="69"/>
  <c r="G32" i="69"/>
  <c r="D33" i="69"/>
  <c r="E33" i="69"/>
  <c r="F33" i="69"/>
  <c r="G33" i="69"/>
  <c r="D34" i="69"/>
  <c r="E34" i="69"/>
  <c r="F34" i="69"/>
  <c r="G34" i="69"/>
  <c r="D35" i="69"/>
  <c r="E35" i="69"/>
  <c r="F35" i="69"/>
  <c r="G35" i="69"/>
  <c r="D36" i="69"/>
  <c r="E36" i="69"/>
  <c r="F36" i="69"/>
  <c r="G36" i="69"/>
  <c r="D37" i="69"/>
  <c r="E37" i="69"/>
  <c r="F37" i="69"/>
  <c r="G37" i="69"/>
  <c r="J30" i="69"/>
  <c r="G30" i="69"/>
  <c r="F30" i="69"/>
  <c r="E30" i="69"/>
  <c r="D30" i="69"/>
  <c r="J113" i="68"/>
  <c r="J85" i="68"/>
  <c r="J86" i="68"/>
  <c r="J87" i="68"/>
  <c r="J88" i="68"/>
  <c r="J89" i="68"/>
  <c r="J90" i="68"/>
  <c r="J91" i="68"/>
  <c r="J92" i="68"/>
  <c r="J93" i="68"/>
  <c r="J94" i="68"/>
  <c r="J95" i="68"/>
  <c r="J96" i="68"/>
  <c r="J97" i="68"/>
  <c r="J98" i="68"/>
  <c r="J99" i="68"/>
  <c r="J100" i="68"/>
  <c r="J101" i="68"/>
  <c r="J102" i="68"/>
  <c r="J103" i="68"/>
  <c r="J104" i="68"/>
  <c r="J105" i="68"/>
  <c r="J106" i="68"/>
  <c r="J107" i="68"/>
  <c r="J108" i="68"/>
  <c r="J109" i="68"/>
  <c r="J110" i="68"/>
  <c r="J111" i="68"/>
  <c r="G113" i="68"/>
  <c r="F113" i="68"/>
  <c r="E113" i="68"/>
  <c r="D113" i="68"/>
  <c r="D85" i="68"/>
  <c r="E85" i="68"/>
  <c r="F85" i="68"/>
  <c r="G85" i="68"/>
  <c r="D86" i="68"/>
  <c r="E86" i="68"/>
  <c r="F86" i="68"/>
  <c r="G86" i="68"/>
  <c r="D87" i="68"/>
  <c r="E87" i="68"/>
  <c r="F87" i="68"/>
  <c r="G87" i="68"/>
  <c r="D88" i="68"/>
  <c r="E88" i="68"/>
  <c r="F88" i="68"/>
  <c r="G88" i="68"/>
  <c r="D89" i="68"/>
  <c r="E89" i="68"/>
  <c r="F89" i="68"/>
  <c r="G89" i="68"/>
  <c r="D90" i="68"/>
  <c r="E90" i="68"/>
  <c r="F90" i="68"/>
  <c r="G90" i="68"/>
  <c r="D91" i="68"/>
  <c r="E91" i="68"/>
  <c r="F91" i="68"/>
  <c r="G91" i="68"/>
  <c r="D92" i="68"/>
  <c r="E92" i="68"/>
  <c r="F92" i="68"/>
  <c r="G92" i="68"/>
  <c r="D93" i="68"/>
  <c r="E93" i="68"/>
  <c r="F93" i="68"/>
  <c r="G93" i="68"/>
  <c r="D94" i="68"/>
  <c r="E94" i="68"/>
  <c r="F94" i="68"/>
  <c r="G94" i="68"/>
  <c r="D95" i="68"/>
  <c r="E95" i="68"/>
  <c r="F95" i="68"/>
  <c r="G95" i="68"/>
  <c r="D96" i="68"/>
  <c r="E96" i="68"/>
  <c r="F96" i="68"/>
  <c r="G96" i="68"/>
  <c r="D97" i="68"/>
  <c r="E97" i="68"/>
  <c r="F97" i="68"/>
  <c r="G97" i="68"/>
  <c r="D98" i="68"/>
  <c r="E98" i="68"/>
  <c r="F98" i="68"/>
  <c r="G98" i="68"/>
  <c r="D99" i="68"/>
  <c r="E99" i="68"/>
  <c r="F99" i="68"/>
  <c r="G99" i="68"/>
  <c r="D100" i="68"/>
  <c r="E100" i="68"/>
  <c r="F100" i="68"/>
  <c r="G100" i="68"/>
  <c r="D101" i="68"/>
  <c r="E101" i="68"/>
  <c r="F101" i="68"/>
  <c r="G101" i="68"/>
  <c r="D102" i="68"/>
  <c r="E102" i="68"/>
  <c r="F102" i="68"/>
  <c r="G102" i="68"/>
  <c r="D103" i="68"/>
  <c r="E103" i="68"/>
  <c r="F103" i="68"/>
  <c r="G103" i="68"/>
  <c r="D104" i="68"/>
  <c r="E104" i="68"/>
  <c r="F104" i="68"/>
  <c r="G104" i="68"/>
  <c r="D105" i="68"/>
  <c r="E105" i="68"/>
  <c r="F105" i="68"/>
  <c r="G105" i="68"/>
  <c r="D106" i="68"/>
  <c r="E106" i="68"/>
  <c r="F106" i="68"/>
  <c r="G106" i="68"/>
  <c r="D107" i="68"/>
  <c r="E107" i="68"/>
  <c r="F107" i="68"/>
  <c r="G107" i="68"/>
  <c r="D108" i="68"/>
  <c r="E108" i="68"/>
  <c r="F108" i="68"/>
  <c r="G108" i="68"/>
  <c r="D109" i="68"/>
  <c r="E109" i="68"/>
  <c r="F109" i="68"/>
  <c r="G109" i="68"/>
  <c r="D110" i="68"/>
  <c r="E110" i="68"/>
  <c r="F110" i="68"/>
  <c r="G110" i="68"/>
  <c r="D111" i="68"/>
  <c r="E111" i="68"/>
  <c r="F111" i="68"/>
  <c r="G111" i="68"/>
  <c r="J84" i="68"/>
  <c r="G84" i="68"/>
  <c r="F84" i="68"/>
  <c r="E84" i="68"/>
  <c r="D84" i="68"/>
  <c r="J76" i="68"/>
  <c r="J39" i="68" s="1"/>
  <c r="J48" i="68"/>
  <c r="J49" i="68"/>
  <c r="J50" i="68"/>
  <c r="J51" i="68"/>
  <c r="J52" i="68"/>
  <c r="J53" i="68"/>
  <c r="J54" i="68"/>
  <c r="J55" i="68"/>
  <c r="J56" i="68"/>
  <c r="J57" i="68"/>
  <c r="J58" i="68"/>
  <c r="J59" i="68"/>
  <c r="J60" i="68"/>
  <c r="J61" i="68"/>
  <c r="J62" i="68"/>
  <c r="J63" i="68"/>
  <c r="J64" i="68"/>
  <c r="J65" i="68"/>
  <c r="J66" i="68"/>
  <c r="J67" i="68"/>
  <c r="J68" i="68"/>
  <c r="J69" i="68"/>
  <c r="J70" i="68"/>
  <c r="J71" i="68"/>
  <c r="J72" i="68"/>
  <c r="J73" i="68"/>
  <c r="J74" i="68"/>
  <c r="G76" i="68"/>
  <c r="F76" i="68"/>
  <c r="E76" i="68"/>
  <c r="E48" i="68"/>
  <c r="F48" i="68"/>
  <c r="G48" i="68"/>
  <c r="E49" i="68"/>
  <c r="F49" i="68"/>
  <c r="G49" i="68"/>
  <c r="E50" i="68"/>
  <c r="F50" i="68"/>
  <c r="G50" i="68"/>
  <c r="E51" i="68"/>
  <c r="F51" i="68"/>
  <c r="G51" i="68"/>
  <c r="E52" i="68"/>
  <c r="F52" i="68"/>
  <c r="G52" i="68"/>
  <c r="E53" i="68"/>
  <c r="F53" i="68"/>
  <c r="G53" i="68"/>
  <c r="E54" i="68"/>
  <c r="F54" i="68"/>
  <c r="G54" i="68"/>
  <c r="E55" i="68"/>
  <c r="F55" i="68"/>
  <c r="G55" i="68"/>
  <c r="E56" i="68"/>
  <c r="F56" i="68"/>
  <c r="G56" i="68"/>
  <c r="E57" i="68"/>
  <c r="F57" i="68"/>
  <c r="G57" i="68"/>
  <c r="E58" i="68"/>
  <c r="F58" i="68"/>
  <c r="G58" i="68"/>
  <c r="E59" i="68"/>
  <c r="F59" i="68"/>
  <c r="G59" i="68"/>
  <c r="E60" i="68"/>
  <c r="F60" i="68"/>
  <c r="G60" i="68"/>
  <c r="E61" i="68"/>
  <c r="F61" i="68"/>
  <c r="G61" i="68"/>
  <c r="E62" i="68"/>
  <c r="F62" i="68"/>
  <c r="G62" i="68"/>
  <c r="E63" i="68"/>
  <c r="F63" i="68"/>
  <c r="G63" i="68"/>
  <c r="E64" i="68"/>
  <c r="F64" i="68"/>
  <c r="G64" i="68"/>
  <c r="E65" i="68"/>
  <c r="F65" i="68"/>
  <c r="G65" i="68"/>
  <c r="E66" i="68"/>
  <c r="F66" i="68"/>
  <c r="G66" i="68"/>
  <c r="E67" i="68"/>
  <c r="F67" i="68"/>
  <c r="G67" i="68"/>
  <c r="E68" i="68"/>
  <c r="F68" i="68"/>
  <c r="G68" i="68"/>
  <c r="E69" i="68"/>
  <c r="F69" i="68"/>
  <c r="G69" i="68"/>
  <c r="E70" i="68"/>
  <c r="F70" i="68"/>
  <c r="G70" i="68"/>
  <c r="E71" i="68"/>
  <c r="F71" i="68"/>
  <c r="G71" i="68"/>
  <c r="E72" i="68"/>
  <c r="F72" i="68"/>
  <c r="G72" i="68"/>
  <c r="E73" i="68"/>
  <c r="F73" i="68"/>
  <c r="G73" i="68"/>
  <c r="E74" i="68"/>
  <c r="F74" i="68"/>
  <c r="G74" i="68"/>
  <c r="J47" i="68"/>
  <c r="G47" i="68"/>
  <c r="F47" i="68"/>
  <c r="E47" i="68"/>
  <c r="D76" i="68"/>
  <c r="D48" i="68"/>
  <c r="D49" i="68"/>
  <c r="D50" i="68"/>
  <c r="D51" i="68"/>
  <c r="D52" i="68"/>
  <c r="D53" i="68"/>
  <c r="D54" i="68"/>
  <c r="D55" i="68"/>
  <c r="D56" i="68"/>
  <c r="D57" i="68"/>
  <c r="D58" i="68"/>
  <c r="D59" i="68"/>
  <c r="D60" i="68"/>
  <c r="D61" i="68"/>
  <c r="D62" i="68"/>
  <c r="D63" i="68"/>
  <c r="D64" i="68"/>
  <c r="D65" i="68"/>
  <c r="D66" i="68"/>
  <c r="D67" i="68"/>
  <c r="D68" i="68"/>
  <c r="D69" i="68"/>
  <c r="D70" i="68"/>
  <c r="D71" i="68"/>
  <c r="D72" i="68"/>
  <c r="D73" i="68"/>
  <c r="D74" i="68"/>
  <c r="D47" i="68"/>
  <c r="J76" i="67"/>
  <c r="J77" i="67"/>
  <c r="J78" i="67"/>
  <c r="J79" i="67"/>
  <c r="J80" i="67"/>
  <c r="J81" i="67"/>
  <c r="J82" i="67"/>
  <c r="J83" i="67"/>
  <c r="J84" i="67"/>
  <c r="J85" i="67"/>
  <c r="J86" i="67"/>
  <c r="J87" i="67"/>
  <c r="J88" i="67"/>
  <c r="J89" i="67"/>
  <c r="J90" i="67"/>
  <c r="J91" i="67"/>
  <c r="J92" i="67"/>
  <c r="J97" i="67"/>
  <c r="J98" i="67"/>
  <c r="J75" i="67"/>
  <c r="J43" i="67"/>
  <c r="J44" i="67"/>
  <c r="J45" i="67"/>
  <c r="J46" i="67"/>
  <c r="J47" i="67"/>
  <c r="J48" i="67"/>
  <c r="J49" i="67"/>
  <c r="J50" i="67"/>
  <c r="J18" i="67" s="1"/>
  <c r="J51" i="67"/>
  <c r="J52" i="67"/>
  <c r="J53" i="67"/>
  <c r="J54" i="67"/>
  <c r="J22" i="67" s="1"/>
  <c r="J55" i="67"/>
  <c r="J56" i="67"/>
  <c r="J57" i="67"/>
  <c r="J59" i="67"/>
  <c r="J64" i="67"/>
  <c r="J31" i="67" s="1"/>
  <c r="J65" i="67"/>
  <c r="J32" i="67" s="1"/>
  <c r="J42" i="67"/>
  <c r="G100" i="67"/>
  <c r="F100" i="67"/>
  <c r="F76" i="67"/>
  <c r="G76" i="67"/>
  <c r="F77" i="67"/>
  <c r="G77" i="67"/>
  <c r="F78" i="67"/>
  <c r="G78" i="67"/>
  <c r="F79" i="67"/>
  <c r="G79" i="67"/>
  <c r="F80" i="67"/>
  <c r="G80" i="67"/>
  <c r="F81" i="67"/>
  <c r="G81" i="67"/>
  <c r="F82" i="67"/>
  <c r="G82" i="67"/>
  <c r="F83" i="67"/>
  <c r="G83" i="67"/>
  <c r="F84" i="67"/>
  <c r="G84" i="67"/>
  <c r="F85" i="67"/>
  <c r="G85" i="67"/>
  <c r="F86" i="67"/>
  <c r="G86" i="67"/>
  <c r="F87" i="67"/>
  <c r="G87" i="67"/>
  <c r="F88" i="67"/>
  <c r="G88" i="67"/>
  <c r="F89" i="67"/>
  <c r="G89" i="67"/>
  <c r="F90" i="67"/>
  <c r="G90" i="67"/>
  <c r="F91" i="67"/>
  <c r="G91" i="67"/>
  <c r="F92" i="67"/>
  <c r="G92" i="67"/>
  <c r="F97" i="67"/>
  <c r="G97" i="67"/>
  <c r="F98" i="67"/>
  <c r="G98" i="67"/>
  <c r="G75" i="67"/>
  <c r="F75" i="67"/>
  <c r="G67" i="67"/>
  <c r="F67" i="67"/>
  <c r="F43" i="67"/>
  <c r="G43" i="67"/>
  <c r="F44" i="67"/>
  <c r="G44" i="67"/>
  <c r="F45" i="67"/>
  <c r="G45" i="67"/>
  <c r="F46" i="67"/>
  <c r="G46" i="67"/>
  <c r="F47" i="67"/>
  <c r="G47" i="67"/>
  <c r="F48" i="67"/>
  <c r="G48" i="67"/>
  <c r="F49" i="67"/>
  <c r="G49" i="67"/>
  <c r="F50" i="67"/>
  <c r="G50" i="67"/>
  <c r="F51" i="67"/>
  <c r="G51" i="67"/>
  <c r="F52" i="67"/>
  <c r="G52" i="67"/>
  <c r="F53" i="67"/>
  <c r="G53" i="67"/>
  <c r="F54" i="67"/>
  <c r="G54" i="67"/>
  <c r="F55" i="67"/>
  <c r="G55" i="67"/>
  <c r="F56" i="67"/>
  <c r="G56" i="67"/>
  <c r="F57" i="67"/>
  <c r="G57" i="67"/>
  <c r="F58" i="67"/>
  <c r="G58" i="67"/>
  <c r="F59" i="67"/>
  <c r="G59" i="67"/>
  <c r="F64" i="67"/>
  <c r="G64" i="67"/>
  <c r="F65" i="67"/>
  <c r="G65" i="67"/>
  <c r="G42" i="67"/>
  <c r="F42" i="67"/>
  <c r="E100" i="67"/>
  <c r="E98" i="67"/>
  <c r="E76" i="67"/>
  <c r="E77" i="67"/>
  <c r="E78" i="67"/>
  <c r="E79" i="67"/>
  <c r="E80" i="67"/>
  <c r="E81" i="67"/>
  <c r="E82" i="67"/>
  <c r="E83" i="67"/>
  <c r="E84" i="67"/>
  <c r="E85" i="67"/>
  <c r="E86" i="67"/>
  <c r="E87" i="67"/>
  <c r="E88" i="67"/>
  <c r="E89" i="67"/>
  <c r="E90" i="67"/>
  <c r="E91" i="67"/>
  <c r="E92" i="67"/>
  <c r="E97" i="67"/>
  <c r="E67" i="67"/>
  <c r="E75" i="67"/>
  <c r="E43" i="67"/>
  <c r="E44" i="67"/>
  <c r="E45" i="67"/>
  <c r="E46" i="67"/>
  <c r="E47" i="67"/>
  <c r="E48" i="67"/>
  <c r="E49" i="67"/>
  <c r="E50" i="67"/>
  <c r="E51" i="67"/>
  <c r="E52" i="67"/>
  <c r="E53" i="67"/>
  <c r="E54" i="67"/>
  <c r="E55" i="67"/>
  <c r="E56" i="67"/>
  <c r="E57" i="67"/>
  <c r="E58" i="67"/>
  <c r="E59" i="67"/>
  <c r="E64" i="67"/>
  <c r="E65" i="67"/>
  <c r="E42" i="67"/>
  <c r="D100" i="67"/>
  <c r="D76" i="67"/>
  <c r="D77" i="67"/>
  <c r="D78" i="67"/>
  <c r="D79" i="67"/>
  <c r="D80" i="67"/>
  <c r="D81" i="67"/>
  <c r="D82" i="67"/>
  <c r="D83" i="67"/>
  <c r="D84" i="67"/>
  <c r="D85" i="67"/>
  <c r="D86" i="67"/>
  <c r="D87" i="67"/>
  <c r="D88" i="67"/>
  <c r="D89" i="67"/>
  <c r="D90" i="67"/>
  <c r="D91" i="67"/>
  <c r="D92" i="67"/>
  <c r="D97" i="67"/>
  <c r="D98" i="67"/>
  <c r="D75" i="67"/>
  <c r="D67" i="67"/>
  <c r="D43" i="67"/>
  <c r="D44" i="67"/>
  <c r="D45" i="67"/>
  <c r="D46" i="67"/>
  <c r="D47" i="67"/>
  <c r="D48" i="67"/>
  <c r="D49" i="67"/>
  <c r="D50" i="67"/>
  <c r="D51" i="67"/>
  <c r="D52" i="67"/>
  <c r="D53" i="67"/>
  <c r="D54" i="67"/>
  <c r="D55" i="67"/>
  <c r="D56" i="67"/>
  <c r="D57" i="67"/>
  <c r="D58" i="67"/>
  <c r="D59" i="67"/>
  <c r="D64" i="67"/>
  <c r="D65" i="67"/>
  <c r="D42" i="67"/>
  <c r="F19" i="69" l="1"/>
  <c r="D19" i="69"/>
  <c r="G40" i="69"/>
  <c r="G60" i="69"/>
  <c r="J24" i="67"/>
  <c r="J33" i="67" s="1"/>
  <c r="J35" i="67" s="1"/>
  <c r="J60" i="69"/>
  <c r="J40" i="69"/>
  <c r="D40" i="69"/>
  <c r="D60" i="69"/>
  <c r="F40" i="69"/>
  <c r="F60" i="69"/>
  <c r="E40" i="69"/>
  <c r="E60" i="69"/>
  <c r="J19" i="69"/>
  <c r="J18" i="69"/>
  <c r="E66" i="58" l="1"/>
  <c r="F42" i="104" l="1"/>
  <c r="F43" i="104"/>
  <c r="F46" i="104"/>
  <c r="F31" i="104"/>
  <c r="F27" i="104"/>
  <c r="F28" i="104"/>
  <c r="F29" i="104"/>
  <c r="F172" i="103"/>
  <c r="F174" i="103"/>
  <c r="F175" i="103"/>
  <c r="F176" i="103"/>
  <c r="F180" i="103"/>
  <c r="F182" i="103"/>
  <c r="F171" i="103"/>
  <c r="F137" i="103"/>
  <c r="F123" i="103"/>
  <c r="F125" i="103"/>
  <c r="F119" i="103"/>
  <c r="F118" i="103"/>
  <c r="F115" i="103"/>
  <c r="F117" i="103"/>
  <c r="F114" i="103"/>
  <c r="H32" i="105"/>
  <c r="F31" i="105"/>
  <c r="F33" i="105"/>
  <c r="F34" i="105"/>
  <c r="F35" i="105"/>
  <c r="F37" i="105"/>
  <c r="F28" i="105"/>
  <c r="F52" i="105"/>
  <c r="F53" i="105"/>
  <c r="F54" i="105"/>
  <c r="F56" i="105"/>
  <c r="F47" i="105"/>
  <c r="I49" i="105"/>
  <c r="I51" i="105" s="1"/>
  <c r="H49" i="105"/>
  <c r="H51" i="105" s="1"/>
  <c r="I30" i="105"/>
  <c r="I32" i="105" s="1"/>
  <c r="H30" i="105"/>
  <c r="J49" i="105" l="1"/>
  <c r="E14" i="173" l="1"/>
  <c r="P8" i="137" l="1"/>
  <c r="O8" i="137"/>
  <c r="N8" i="137"/>
  <c r="M8" i="137"/>
  <c r="L8" i="137"/>
  <c r="K8" i="137"/>
  <c r="J8" i="137"/>
  <c r="I8" i="137"/>
  <c r="H8" i="137"/>
  <c r="G8" i="137"/>
  <c r="F8" i="137"/>
  <c r="E8" i="137"/>
  <c r="E10" i="137"/>
  <c r="E13" i="137" s="1"/>
  <c r="I121" i="103"/>
  <c r="H121" i="103"/>
  <c r="E121" i="103"/>
  <c r="E178" i="103"/>
  <c r="F178" i="103" s="1"/>
  <c r="I178" i="103"/>
  <c r="H178" i="103"/>
  <c r="I235" i="103"/>
  <c r="H235" i="103"/>
  <c r="E235" i="103"/>
  <c r="L157" i="103"/>
  <c r="K157" i="103"/>
  <c r="J157" i="103"/>
  <c r="I157" i="103"/>
  <c r="H157" i="103"/>
  <c r="G157" i="103"/>
  <c r="F157" i="103"/>
  <c r="E157" i="103"/>
  <c r="L156" i="103"/>
  <c r="K156" i="103"/>
  <c r="J156" i="103"/>
  <c r="I156" i="103"/>
  <c r="H156" i="103"/>
  <c r="G156" i="103"/>
  <c r="F156" i="103"/>
  <c r="E156" i="103"/>
  <c r="L155" i="103"/>
  <c r="K155" i="103"/>
  <c r="J155" i="103"/>
  <c r="I155" i="103"/>
  <c r="H155" i="103"/>
  <c r="G155" i="103"/>
  <c r="F155" i="103"/>
  <c r="E155" i="103"/>
  <c r="D157" i="103"/>
  <c r="D156" i="103"/>
  <c r="D155" i="103"/>
  <c r="D137" i="103"/>
  <c r="I17" i="105"/>
  <c r="H17" i="105"/>
  <c r="I55" i="105"/>
  <c r="H55" i="105"/>
  <c r="I36" i="105"/>
  <c r="H36" i="105"/>
  <c r="F121" i="103" l="1"/>
  <c r="E17" i="103"/>
  <c r="D158" i="103"/>
  <c r="D20" i="172" l="1"/>
  <c r="D24" i="172"/>
  <c r="D28" i="172"/>
  <c r="D32" i="172"/>
  <c r="D36" i="172"/>
  <c r="D41" i="172"/>
  <c r="D45" i="172"/>
  <c r="D49" i="172"/>
  <c r="D53" i="172"/>
  <c r="G25" i="171"/>
  <c r="H25" i="171"/>
  <c r="G26" i="171"/>
  <c r="H26" i="171"/>
  <c r="G27" i="171"/>
  <c r="H27" i="171"/>
  <c r="G29" i="171"/>
  <c r="H29" i="171"/>
  <c r="G30" i="171"/>
  <c r="H30" i="171"/>
  <c r="G31" i="171"/>
  <c r="H31" i="171"/>
  <c r="G33" i="171"/>
  <c r="H33" i="171"/>
  <c r="G34" i="171"/>
  <c r="H34" i="171"/>
  <c r="G35" i="171"/>
  <c r="H35" i="171"/>
  <c r="G37" i="171"/>
  <c r="H37" i="171"/>
  <c r="G38" i="171"/>
  <c r="H38" i="171"/>
  <c r="G39" i="171"/>
  <c r="H39" i="171"/>
  <c r="G40" i="171"/>
  <c r="H40" i="171"/>
  <c r="G42" i="171"/>
  <c r="H42" i="171"/>
  <c r="G43" i="171"/>
  <c r="H43" i="171"/>
  <c r="N43" i="171"/>
  <c r="G44" i="171"/>
  <c r="H44" i="171"/>
  <c r="G46" i="171"/>
  <c r="H46" i="171"/>
  <c r="G47" i="171"/>
  <c r="H47" i="171"/>
  <c r="G48" i="171"/>
  <c r="H48" i="171"/>
  <c r="G50" i="171"/>
  <c r="H50" i="171"/>
  <c r="G51" i="171"/>
  <c r="H51" i="171"/>
  <c r="G52" i="171"/>
  <c r="H52" i="171"/>
  <c r="G54" i="171"/>
  <c r="H54" i="171"/>
  <c r="G55" i="171"/>
  <c r="H55" i="171"/>
  <c r="G56" i="171"/>
  <c r="H56" i="171"/>
  <c r="D43" i="171"/>
  <c r="D11" i="171"/>
  <c r="E11" i="171"/>
  <c r="G11" i="171"/>
  <c r="H11" i="171"/>
  <c r="D12" i="171"/>
  <c r="E12" i="171"/>
  <c r="G12" i="171"/>
  <c r="H12" i="171"/>
  <c r="L12" i="171" s="1"/>
  <c r="D13" i="171"/>
  <c r="E13" i="171"/>
  <c r="G13" i="171"/>
  <c r="H13" i="171"/>
  <c r="D14" i="171"/>
  <c r="E14" i="171"/>
  <c r="G14" i="171"/>
  <c r="H14" i="171"/>
  <c r="K14" i="171"/>
  <c r="N14" i="171"/>
  <c r="D15" i="171"/>
  <c r="M15" i="171" s="1"/>
  <c r="E15" i="171"/>
  <c r="G15" i="171"/>
  <c r="H15" i="171"/>
  <c r="D16" i="171"/>
  <c r="N16" i="171" s="1"/>
  <c r="E16" i="171"/>
  <c r="G16" i="171"/>
  <c r="H16" i="171"/>
  <c r="D17" i="171"/>
  <c r="M17" i="171" s="1"/>
  <c r="E17" i="171"/>
  <c r="G17" i="171"/>
  <c r="H17" i="171"/>
  <c r="L17" i="171" s="1"/>
  <c r="N17" i="171"/>
  <c r="G25" i="170"/>
  <c r="H25" i="170"/>
  <c r="G26" i="170"/>
  <c r="H26" i="170"/>
  <c r="G27" i="170"/>
  <c r="H27" i="170"/>
  <c r="G29" i="170"/>
  <c r="K29" i="170" s="1"/>
  <c r="H29" i="170"/>
  <c r="G30" i="170"/>
  <c r="H30" i="170"/>
  <c r="G31" i="170"/>
  <c r="H31" i="170"/>
  <c r="G33" i="170"/>
  <c r="H33" i="170"/>
  <c r="G34" i="170"/>
  <c r="H34" i="170"/>
  <c r="G35" i="170"/>
  <c r="H35" i="170"/>
  <c r="G37" i="170"/>
  <c r="H37" i="170"/>
  <c r="G38" i="170"/>
  <c r="H38" i="170"/>
  <c r="G39" i="170"/>
  <c r="H39" i="170"/>
  <c r="G40" i="170"/>
  <c r="H40" i="170"/>
  <c r="G42" i="170"/>
  <c r="H42" i="170"/>
  <c r="G43" i="170"/>
  <c r="H43" i="170"/>
  <c r="M43" i="170"/>
  <c r="G44" i="170"/>
  <c r="H44" i="170"/>
  <c r="G46" i="170"/>
  <c r="H46" i="170"/>
  <c r="G47" i="170"/>
  <c r="H47" i="170"/>
  <c r="G48" i="170"/>
  <c r="H48" i="170"/>
  <c r="G50" i="170"/>
  <c r="H50" i="170"/>
  <c r="G51" i="170"/>
  <c r="H51" i="170"/>
  <c r="G52" i="170"/>
  <c r="H52" i="170"/>
  <c r="G54" i="170"/>
  <c r="H54" i="170"/>
  <c r="L54" i="170" s="1"/>
  <c r="G55" i="170"/>
  <c r="H55" i="170"/>
  <c r="G56" i="170"/>
  <c r="H56" i="170"/>
  <c r="E56" i="170"/>
  <c r="E56" i="171" s="1"/>
  <c r="E55" i="170"/>
  <c r="E55" i="171" s="1"/>
  <c r="E54" i="170"/>
  <c r="E54" i="171" s="1"/>
  <c r="E52" i="170"/>
  <c r="E52" i="171" s="1"/>
  <c r="E51" i="170"/>
  <c r="E51" i="171" s="1"/>
  <c r="E50" i="170"/>
  <c r="E50" i="171" s="1"/>
  <c r="E48" i="170"/>
  <c r="E48" i="171" s="1"/>
  <c r="E47" i="170"/>
  <c r="E47" i="171" s="1"/>
  <c r="E46" i="170"/>
  <c r="E46" i="171" s="1"/>
  <c r="E44" i="170"/>
  <c r="E44" i="171" s="1"/>
  <c r="E43" i="170"/>
  <c r="E43" i="171" s="1"/>
  <c r="E42" i="170"/>
  <c r="E42" i="171" s="1"/>
  <c r="E40" i="170"/>
  <c r="E40" i="171" s="1"/>
  <c r="E39" i="170"/>
  <c r="E39" i="171" s="1"/>
  <c r="E38" i="170"/>
  <c r="E38" i="171" s="1"/>
  <c r="E37" i="170"/>
  <c r="E37" i="171" s="1"/>
  <c r="E35" i="170"/>
  <c r="E35" i="171" s="1"/>
  <c r="E34" i="170"/>
  <c r="E34" i="171" s="1"/>
  <c r="E33" i="170"/>
  <c r="E33" i="171" s="1"/>
  <c r="E31" i="170"/>
  <c r="E31" i="171" s="1"/>
  <c r="E30" i="170"/>
  <c r="E30" i="171" s="1"/>
  <c r="E29" i="170"/>
  <c r="E29" i="171" s="1"/>
  <c r="E27" i="170"/>
  <c r="E27" i="171" s="1"/>
  <c r="E26" i="170"/>
  <c r="E26" i="171" s="1"/>
  <c r="E25" i="170"/>
  <c r="E25" i="171" s="1"/>
  <c r="D56" i="170"/>
  <c r="D55" i="170"/>
  <c r="K55" i="170" s="1"/>
  <c r="D54" i="170"/>
  <c r="N54" i="170" s="1"/>
  <c r="D52" i="170"/>
  <c r="D51" i="170"/>
  <c r="D50" i="170"/>
  <c r="M50" i="170" s="1"/>
  <c r="D48" i="170"/>
  <c r="N48" i="170" s="1"/>
  <c r="D47" i="170"/>
  <c r="N47" i="170" s="1"/>
  <c r="D46" i="170"/>
  <c r="K46" i="170" s="1"/>
  <c r="D44" i="170"/>
  <c r="L44" i="170" s="1"/>
  <c r="D43" i="170"/>
  <c r="D42" i="170"/>
  <c r="D40" i="170"/>
  <c r="D39" i="170"/>
  <c r="M39" i="170" s="1"/>
  <c r="D38" i="170"/>
  <c r="M38" i="170" s="1"/>
  <c r="D37" i="170"/>
  <c r="D35" i="170"/>
  <c r="D34" i="170"/>
  <c r="D33" i="170"/>
  <c r="M33" i="170" s="1"/>
  <c r="D31" i="170"/>
  <c r="D30" i="170"/>
  <c r="N30" i="170" s="1"/>
  <c r="D29" i="170"/>
  <c r="D27" i="170"/>
  <c r="M27" i="170" s="1"/>
  <c r="D26" i="170"/>
  <c r="D25" i="170"/>
  <c r="D11" i="170"/>
  <c r="N11" i="170" s="1"/>
  <c r="E11" i="170"/>
  <c r="G11" i="170"/>
  <c r="H11" i="170"/>
  <c r="D12" i="170"/>
  <c r="E12" i="170"/>
  <c r="G12" i="170"/>
  <c r="K12" i="170" s="1"/>
  <c r="H12" i="170"/>
  <c r="M12" i="170"/>
  <c r="N12" i="170"/>
  <c r="D13" i="170"/>
  <c r="E13" i="170"/>
  <c r="G13" i="170"/>
  <c r="H13" i="170"/>
  <c r="M13" i="170"/>
  <c r="N13" i="170"/>
  <c r="D14" i="170"/>
  <c r="M14" i="170" s="1"/>
  <c r="E14" i="170"/>
  <c r="G14" i="170"/>
  <c r="H14" i="170"/>
  <c r="D15" i="170"/>
  <c r="M15" i="170" s="1"/>
  <c r="E15" i="170"/>
  <c r="G15" i="170"/>
  <c r="H15" i="170"/>
  <c r="D16" i="170"/>
  <c r="M16" i="170" s="1"/>
  <c r="E16" i="170"/>
  <c r="G16" i="170"/>
  <c r="K16" i="170" s="1"/>
  <c r="H16" i="170"/>
  <c r="L16" i="170"/>
  <c r="N16" i="170"/>
  <c r="D17" i="170"/>
  <c r="E17" i="170"/>
  <c r="G17" i="170"/>
  <c r="H17" i="170"/>
  <c r="M17" i="170"/>
  <c r="N17" i="170"/>
  <c r="D23" i="175"/>
  <c r="D22" i="175"/>
  <c r="D21" i="175"/>
  <c r="E56" i="175"/>
  <c r="E55" i="175"/>
  <c r="E54" i="175"/>
  <c r="E52" i="175"/>
  <c r="E51" i="175"/>
  <c r="E50" i="175"/>
  <c r="E48" i="175"/>
  <c r="E47" i="175"/>
  <c r="E46" i="175"/>
  <c r="E44" i="175"/>
  <c r="E43" i="175"/>
  <c r="E42" i="175"/>
  <c r="E40" i="175"/>
  <c r="E39" i="175"/>
  <c r="E38" i="175"/>
  <c r="E37" i="175"/>
  <c r="E35" i="175"/>
  <c r="E34" i="175"/>
  <c r="E33" i="175"/>
  <c r="E31" i="175"/>
  <c r="E30" i="175"/>
  <c r="E29" i="175"/>
  <c r="E27" i="175"/>
  <c r="E26" i="175"/>
  <c r="E25" i="175"/>
  <c r="D56" i="175"/>
  <c r="D55" i="175"/>
  <c r="D54" i="175"/>
  <c r="M54" i="175" s="1"/>
  <c r="D52" i="175"/>
  <c r="D51" i="175"/>
  <c r="D50" i="175"/>
  <c r="M50" i="175" s="1"/>
  <c r="D48" i="175"/>
  <c r="D47" i="175"/>
  <c r="M47" i="175" s="1"/>
  <c r="D46" i="175"/>
  <c r="D44" i="175"/>
  <c r="M44" i="175" s="1"/>
  <c r="D43" i="175"/>
  <c r="N43" i="175" s="1"/>
  <c r="D42" i="175"/>
  <c r="M42" i="175" s="1"/>
  <c r="D40" i="175"/>
  <c r="D39" i="175"/>
  <c r="D38" i="175"/>
  <c r="N38" i="175" s="1"/>
  <c r="D37" i="175"/>
  <c r="M37" i="175" s="1"/>
  <c r="D35" i="175"/>
  <c r="D34" i="175"/>
  <c r="M34" i="175" s="1"/>
  <c r="D33" i="175"/>
  <c r="D31" i="175"/>
  <c r="N31" i="175" s="1"/>
  <c r="D30" i="175"/>
  <c r="D29" i="175"/>
  <c r="M29" i="175" s="1"/>
  <c r="D27" i="175"/>
  <c r="M27" i="175" s="1"/>
  <c r="D26" i="175"/>
  <c r="M26" i="175" s="1"/>
  <c r="D25" i="175"/>
  <c r="G25" i="175"/>
  <c r="H25" i="175"/>
  <c r="M25" i="175"/>
  <c r="G26" i="175"/>
  <c r="H26" i="175"/>
  <c r="G27" i="175"/>
  <c r="K27" i="175" s="1"/>
  <c r="H27" i="175"/>
  <c r="G29" i="175"/>
  <c r="H29" i="175"/>
  <c r="G30" i="175"/>
  <c r="H30" i="175"/>
  <c r="L30" i="175" s="1"/>
  <c r="G31" i="175"/>
  <c r="H31" i="175"/>
  <c r="G33" i="175"/>
  <c r="H33" i="175"/>
  <c r="N33" i="175"/>
  <c r="G34" i="175"/>
  <c r="H34" i="175"/>
  <c r="G35" i="175"/>
  <c r="H35" i="175"/>
  <c r="G37" i="175"/>
  <c r="H37" i="175"/>
  <c r="G38" i="175"/>
  <c r="H38" i="175"/>
  <c r="M38" i="175"/>
  <c r="G39" i="175"/>
  <c r="H39" i="175"/>
  <c r="G40" i="175"/>
  <c r="H40" i="175"/>
  <c r="G42" i="175"/>
  <c r="H42" i="175"/>
  <c r="G43" i="175"/>
  <c r="H43" i="175"/>
  <c r="L43" i="175" s="1"/>
  <c r="M43" i="175"/>
  <c r="G44" i="175"/>
  <c r="H44" i="175"/>
  <c r="G46" i="175"/>
  <c r="K46" i="175" s="1"/>
  <c r="H46" i="175"/>
  <c r="G47" i="175"/>
  <c r="K47" i="175" s="1"/>
  <c r="H47" i="175"/>
  <c r="G48" i="175"/>
  <c r="K48" i="175" s="1"/>
  <c r="H48" i="175"/>
  <c r="G50" i="175"/>
  <c r="H50" i="175"/>
  <c r="G51" i="175"/>
  <c r="H51" i="175"/>
  <c r="G52" i="175"/>
  <c r="H52" i="175"/>
  <c r="G54" i="175"/>
  <c r="H54" i="175"/>
  <c r="G55" i="175"/>
  <c r="H55" i="175"/>
  <c r="G56" i="175"/>
  <c r="H56" i="175"/>
  <c r="L56" i="175" s="1"/>
  <c r="D11" i="175"/>
  <c r="M11" i="175" s="1"/>
  <c r="E11" i="175"/>
  <c r="G11" i="175"/>
  <c r="K11" i="175" s="1"/>
  <c r="H11" i="175"/>
  <c r="D12" i="175"/>
  <c r="E12" i="175"/>
  <c r="G12" i="175"/>
  <c r="H12" i="175"/>
  <c r="D13" i="175"/>
  <c r="M13" i="175" s="1"/>
  <c r="E13" i="175"/>
  <c r="G13" i="175"/>
  <c r="H13" i="175"/>
  <c r="D14" i="175"/>
  <c r="M14" i="175" s="1"/>
  <c r="E14" i="175"/>
  <c r="G14" i="175"/>
  <c r="H14" i="175"/>
  <c r="D15" i="175"/>
  <c r="M15" i="175" s="1"/>
  <c r="E15" i="175"/>
  <c r="G15" i="175"/>
  <c r="K15" i="175" s="1"/>
  <c r="H15" i="175"/>
  <c r="D16" i="175"/>
  <c r="E16" i="175"/>
  <c r="G16" i="175"/>
  <c r="H16" i="175"/>
  <c r="D17" i="175"/>
  <c r="M17" i="175" s="1"/>
  <c r="E17" i="175"/>
  <c r="G17" i="175"/>
  <c r="H17" i="175"/>
  <c r="E56" i="169"/>
  <c r="E55" i="169"/>
  <c r="E54" i="169"/>
  <c r="E52" i="169"/>
  <c r="E51" i="169"/>
  <c r="E50" i="169"/>
  <c r="E48" i="169"/>
  <c r="E47" i="169"/>
  <c r="E46" i="169"/>
  <c r="E44" i="169"/>
  <c r="E43" i="169"/>
  <c r="E42" i="169"/>
  <c r="E40" i="169"/>
  <c r="E39" i="169"/>
  <c r="E38" i="169"/>
  <c r="E37" i="169"/>
  <c r="E35" i="169"/>
  <c r="E34" i="169"/>
  <c r="E33" i="169"/>
  <c r="E31" i="169"/>
  <c r="E30" i="169"/>
  <c r="E29" i="169"/>
  <c r="E27" i="169"/>
  <c r="E26" i="169"/>
  <c r="E25" i="169"/>
  <c r="D56" i="169"/>
  <c r="M56" i="169" s="1"/>
  <c r="D55" i="169"/>
  <c r="D54" i="169"/>
  <c r="D52" i="169"/>
  <c r="N52" i="169" s="1"/>
  <c r="D51" i="169"/>
  <c r="D50" i="169"/>
  <c r="D48" i="169"/>
  <c r="D47" i="169"/>
  <c r="N47" i="169" s="1"/>
  <c r="D46" i="169"/>
  <c r="D44" i="169"/>
  <c r="D43" i="169"/>
  <c r="K43" i="169" s="1"/>
  <c r="D42" i="169"/>
  <c r="M42" i="169" s="1"/>
  <c r="D40" i="169"/>
  <c r="D39" i="169"/>
  <c r="D38" i="169"/>
  <c r="M38" i="169" s="1"/>
  <c r="D37" i="169"/>
  <c r="M37" i="169" s="1"/>
  <c r="D35" i="169"/>
  <c r="N35" i="169" s="1"/>
  <c r="D34" i="169"/>
  <c r="D33" i="169"/>
  <c r="K33" i="169" s="1"/>
  <c r="D31" i="169"/>
  <c r="N31" i="169" s="1"/>
  <c r="D30" i="169"/>
  <c r="M30" i="169" s="1"/>
  <c r="D29" i="169"/>
  <c r="K29" i="169" s="1"/>
  <c r="D27" i="169"/>
  <c r="N27" i="169" s="1"/>
  <c r="D26" i="169"/>
  <c r="D25" i="169"/>
  <c r="M25" i="169" s="1"/>
  <c r="E23" i="169"/>
  <c r="E22" i="169"/>
  <c r="E21" i="169"/>
  <c r="D23" i="169"/>
  <c r="D22" i="169"/>
  <c r="D21" i="169"/>
  <c r="M21" i="169" s="1"/>
  <c r="M11" i="169"/>
  <c r="M12" i="169"/>
  <c r="M15" i="169"/>
  <c r="G21" i="169"/>
  <c r="H21" i="169"/>
  <c r="L21" i="169" s="1"/>
  <c r="N21" i="169"/>
  <c r="K30" i="169"/>
  <c r="M35" i="169"/>
  <c r="N40" i="169"/>
  <c r="K54" i="169"/>
  <c r="G25" i="169"/>
  <c r="H25" i="169"/>
  <c r="G26" i="169"/>
  <c r="H26" i="169"/>
  <c r="G27" i="169"/>
  <c r="H27" i="169"/>
  <c r="G29" i="169"/>
  <c r="H29" i="169"/>
  <c r="G30" i="169"/>
  <c r="H30" i="169"/>
  <c r="L30" i="169" s="1"/>
  <c r="G31" i="169"/>
  <c r="H31" i="169"/>
  <c r="G33" i="169"/>
  <c r="H33" i="169"/>
  <c r="G34" i="169"/>
  <c r="H34" i="169"/>
  <c r="G35" i="169"/>
  <c r="H35" i="169"/>
  <c r="G37" i="169"/>
  <c r="H37" i="169"/>
  <c r="G38" i="169"/>
  <c r="K38" i="169" s="1"/>
  <c r="H38" i="169"/>
  <c r="G39" i="169"/>
  <c r="H39" i="169"/>
  <c r="G40" i="169"/>
  <c r="H40" i="169"/>
  <c r="G42" i="169"/>
  <c r="H42" i="169"/>
  <c r="G43" i="169"/>
  <c r="H43" i="169"/>
  <c r="G44" i="169"/>
  <c r="H44" i="169"/>
  <c r="G46" i="169"/>
  <c r="H46" i="169"/>
  <c r="G47" i="169"/>
  <c r="H47" i="169"/>
  <c r="G48" i="169"/>
  <c r="K48" i="169" s="1"/>
  <c r="H48" i="169"/>
  <c r="G50" i="169"/>
  <c r="H50" i="169"/>
  <c r="G51" i="169"/>
  <c r="K51" i="169" s="1"/>
  <c r="H51" i="169"/>
  <c r="G52" i="169"/>
  <c r="H52" i="169"/>
  <c r="G54" i="169"/>
  <c r="H54" i="169"/>
  <c r="G55" i="169"/>
  <c r="H55" i="169"/>
  <c r="G56" i="169"/>
  <c r="H56" i="169"/>
  <c r="G11" i="169"/>
  <c r="H11" i="169"/>
  <c r="G12" i="169"/>
  <c r="H12" i="169"/>
  <c r="G13" i="169"/>
  <c r="H13" i="169"/>
  <c r="G14" i="169"/>
  <c r="H14" i="169"/>
  <c r="G15" i="169"/>
  <c r="H15" i="169"/>
  <c r="G16" i="169"/>
  <c r="H16" i="169"/>
  <c r="G17" i="169"/>
  <c r="H17" i="169"/>
  <c r="D11" i="169"/>
  <c r="E11" i="169"/>
  <c r="D12" i="169"/>
  <c r="N12" i="169" s="1"/>
  <c r="E12" i="169"/>
  <c r="D13" i="169"/>
  <c r="K13" i="169" s="1"/>
  <c r="E13" i="169"/>
  <c r="D14" i="169"/>
  <c r="N14" i="169" s="1"/>
  <c r="E14" i="169"/>
  <c r="D15" i="169"/>
  <c r="E15" i="169"/>
  <c r="D16" i="169"/>
  <c r="N16" i="169" s="1"/>
  <c r="E16" i="169"/>
  <c r="D17" i="169"/>
  <c r="K17" i="169" s="1"/>
  <c r="E17" i="169"/>
  <c r="D25" i="162"/>
  <c r="D29" i="162"/>
  <c r="D33" i="162"/>
  <c r="D37" i="162"/>
  <c r="D42" i="162"/>
  <c r="D46" i="162"/>
  <c r="D50" i="162"/>
  <c r="D54" i="162"/>
  <c r="Y41" i="159"/>
  <c r="AA41" i="159" s="1"/>
  <c r="X41" i="159"/>
  <c r="W41" i="159"/>
  <c r="V41" i="159"/>
  <c r="Y57" i="159"/>
  <c r="AA57" i="159" s="1"/>
  <c r="X57" i="159"/>
  <c r="W57" i="159"/>
  <c r="V57" i="159"/>
  <c r="Y56" i="159"/>
  <c r="AA56" i="159" s="1"/>
  <c r="X56" i="159"/>
  <c r="W56" i="159"/>
  <c r="V56" i="159"/>
  <c r="Y55" i="159"/>
  <c r="AA55" i="159" s="1"/>
  <c r="X55" i="159"/>
  <c r="W55" i="159"/>
  <c r="V55" i="159"/>
  <c r="Y53" i="159"/>
  <c r="AA53" i="159" s="1"/>
  <c r="X53" i="159"/>
  <c r="W53" i="159"/>
  <c r="V53" i="159"/>
  <c r="Y52" i="159"/>
  <c r="AA52" i="159" s="1"/>
  <c r="X52" i="159"/>
  <c r="W52" i="159"/>
  <c r="V52" i="159"/>
  <c r="Y51" i="159"/>
  <c r="AA51" i="159" s="1"/>
  <c r="X51" i="159"/>
  <c r="W51" i="159"/>
  <c r="V51" i="159"/>
  <c r="Y49" i="159"/>
  <c r="AA49" i="159" s="1"/>
  <c r="X49" i="159"/>
  <c r="W49" i="159"/>
  <c r="V49" i="159"/>
  <c r="Y48" i="159"/>
  <c r="AA48" i="159" s="1"/>
  <c r="X48" i="159"/>
  <c r="W48" i="159"/>
  <c r="V48" i="159"/>
  <c r="Y47" i="159"/>
  <c r="AA47" i="159" s="1"/>
  <c r="X47" i="159"/>
  <c r="W47" i="159"/>
  <c r="V47" i="159"/>
  <c r="Y45" i="159"/>
  <c r="AA45" i="159" s="1"/>
  <c r="X45" i="159"/>
  <c r="W45" i="159"/>
  <c r="V45" i="159"/>
  <c r="Y44" i="159"/>
  <c r="AA44" i="159" s="1"/>
  <c r="X44" i="159"/>
  <c r="W44" i="159"/>
  <c r="V44" i="159"/>
  <c r="Y43" i="159"/>
  <c r="AA43" i="159" s="1"/>
  <c r="X43" i="159"/>
  <c r="W43" i="159"/>
  <c r="V43" i="159"/>
  <c r="Y40" i="159"/>
  <c r="AA40" i="159" s="1"/>
  <c r="X40" i="159"/>
  <c r="W40" i="159"/>
  <c r="V40" i="159"/>
  <c r="Y39" i="159"/>
  <c r="AA39" i="159" s="1"/>
  <c r="X39" i="159"/>
  <c r="W39" i="159"/>
  <c r="V39" i="159"/>
  <c r="Y38" i="159"/>
  <c r="AA38" i="159" s="1"/>
  <c r="X38" i="159"/>
  <c r="W38" i="159"/>
  <c r="V38" i="159"/>
  <c r="Y36" i="159"/>
  <c r="AA36" i="159" s="1"/>
  <c r="X36" i="159"/>
  <c r="W36" i="159"/>
  <c r="V36" i="159"/>
  <c r="Y35" i="159"/>
  <c r="AA35" i="159" s="1"/>
  <c r="X35" i="159"/>
  <c r="W35" i="159"/>
  <c r="V35" i="159"/>
  <c r="Y34" i="159"/>
  <c r="AA34" i="159" s="1"/>
  <c r="X34" i="159"/>
  <c r="W34" i="159"/>
  <c r="V34" i="159"/>
  <c r="Y32" i="159"/>
  <c r="AA32" i="159" s="1"/>
  <c r="X32" i="159"/>
  <c r="W32" i="159"/>
  <c r="V32" i="159"/>
  <c r="Y31" i="159"/>
  <c r="AA31" i="159" s="1"/>
  <c r="X31" i="159"/>
  <c r="W31" i="159"/>
  <c r="V31" i="159"/>
  <c r="Y30" i="159"/>
  <c r="AA30" i="159" s="1"/>
  <c r="X30" i="159"/>
  <c r="W30" i="159"/>
  <c r="V30" i="159"/>
  <c r="Y28" i="159"/>
  <c r="AA28" i="159" s="1"/>
  <c r="X28" i="159"/>
  <c r="W28" i="159"/>
  <c r="V28" i="159"/>
  <c r="Y27" i="159"/>
  <c r="AA27" i="159" s="1"/>
  <c r="X27" i="159"/>
  <c r="W27" i="159"/>
  <c r="V27" i="159"/>
  <c r="Y26" i="159"/>
  <c r="AA26" i="159" s="1"/>
  <c r="X26" i="159"/>
  <c r="W26" i="159"/>
  <c r="V26" i="159"/>
  <c r="V12" i="159"/>
  <c r="W12" i="159"/>
  <c r="X12" i="159"/>
  <c r="Y12" i="159"/>
  <c r="AA12" i="159" s="1"/>
  <c r="V13" i="159"/>
  <c r="W13" i="159"/>
  <c r="X13" i="159"/>
  <c r="Y13" i="159"/>
  <c r="AA13" i="159" s="1"/>
  <c r="V14" i="159"/>
  <c r="W14" i="159"/>
  <c r="X14" i="159"/>
  <c r="Y14" i="159"/>
  <c r="AA14" i="159" s="1"/>
  <c r="V15" i="159"/>
  <c r="W15" i="159"/>
  <c r="X15" i="159"/>
  <c r="Y15" i="159"/>
  <c r="AA15" i="159" s="1"/>
  <c r="Z15" i="159"/>
  <c r="V16" i="159"/>
  <c r="W16" i="159"/>
  <c r="X16" i="159"/>
  <c r="Y16" i="159"/>
  <c r="AA16" i="159" s="1"/>
  <c r="V17" i="159"/>
  <c r="W17" i="159"/>
  <c r="Z17" i="159" s="1"/>
  <c r="X17" i="159"/>
  <c r="Y17" i="159"/>
  <c r="AA17" i="159" s="1"/>
  <c r="V18" i="159"/>
  <c r="W18" i="159"/>
  <c r="X18" i="159"/>
  <c r="Y18" i="159"/>
  <c r="AA18" i="159" s="1"/>
  <c r="U88" i="136"/>
  <c r="T88" i="136"/>
  <c r="S88" i="136"/>
  <c r="R88" i="136"/>
  <c r="Q88" i="136"/>
  <c r="P88" i="136"/>
  <c r="O88" i="136"/>
  <c r="N88" i="136"/>
  <c r="M88" i="136"/>
  <c r="L88" i="136"/>
  <c r="K88" i="136"/>
  <c r="J88" i="136"/>
  <c r="I88" i="136"/>
  <c r="H88" i="136"/>
  <c r="G88" i="136"/>
  <c r="F88" i="136"/>
  <c r="E88" i="136"/>
  <c r="T84" i="136"/>
  <c r="S84" i="136"/>
  <c r="R84" i="136"/>
  <c r="Q84" i="136"/>
  <c r="P84" i="136"/>
  <c r="O84" i="136"/>
  <c r="N84" i="136"/>
  <c r="M84" i="136"/>
  <c r="L84" i="136"/>
  <c r="K84" i="136"/>
  <c r="J84" i="136"/>
  <c r="I84" i="136"/>
  <c r="H84" i="136"/>
  <c r="G84" i="136"/>
  <c r="F84" i="136"/>
  <c r="E84" i="136"/>
  <c r="T80" i="136"/>
  <c r="S80" i="136"/>
  <c r="R80" i="136"/>
  <c r="Q80" i="136"/>
  <c r="P80" i="136"/>
  <c r="O80" i="136"/>
  <c r="N80" i="136"/>
  <c r="M80" i="136"/>
  <c r="L80" i="136"/>
  <c r="K80" i="136"/>
  <c r="J80" i="136"/>
  <c r="I80" i="136"/>
  <c r="H80" i="136"/>
  <c r="G80" i="136"/>
  <c r="F80" i="136"/>
  <c r="E80" i="136"/>
  <c r="T64" i="136"/>
  <c r="S64" i="136"/>
  <c r="R64" i="136"/>
  <c r="Q64" i="136"/>
  <c r="P64" i="136"/>
  <c r="O64" i="136"/>
  <c r="N64" i="136"/>
  <c r="M64" i="136"/>
  <c r="L64" i="136"/>
  <c r="K64" i="136"/>
  <c r="J64" i="136"/>
  <c r="I64" i="136"/>
  <c r="H64" i="136"/>
  <c r="G64" i="136"/>
  <c r="F64" i="136"/>
  <c r="E64" i="136"/>
  <c r="T58" i="136"/>
  <c r="S58" i="136"/>
  <c r="R58" i="136"/>
  <c r="Q58" i="136"/>
  <c r="P58" i="136"/>
  <c r="O58" i="136"/>
  <c r="N58" i="136"/>
  <c r="M58" i="136"/>
  <c r="L58" i="136"/>
  <c r="K58" i="136"/>
  <c r="J58" i="136"/>
  <c r="I58" i="136"/>
  <c r="H58" i="136"/>
  <c r="G58" i="136"/>
  <c r="F58" i="136"/>
  <c r="E58" i="136"/>
  <c r="T53" i="136"/>
  <c r="S53" i="136"/>
  <c r="R53" i="136"/>
  <c r="Q53" i="136"/>
  <c r="P53" i="136"/>
  <c r="O53" i="136"/>
  <c r="N53" i="136"/>
  <c r="M53" i="136"/>
  <c r="L53" i="136"/>
  <c r="K53" i="136"/>
  <c r="J53" i="136"/>
  <c r="I53" i="136"/>
  <c r="H53" i="136"/>
  <c r="G53" i="136"/>
  <c r="F53" i="136"/>
  <c r="E53" i="136"/>
  <c r="T46" i="136"/>
  <c r="S46" i="136"/>
  <c r="R46" i="136"/>
  <c r="Q46" i="136"/>
  <c r="P46" i="136"/>
  <c r="O46" i="136"/>
  <c r="N46" i="136"/>
  <c r="M46" i="136"/>
  <c r="L46" i="136"/>
  <c r="K46" i="136"/>
  <c r="J46" i="136"/>
  <c r="I46" i="136"/>
  <c r="H46" i="136"/>
  <c r="G46" i="136"/>
  <c r="F46" i="136"/>
  <c r="E46" i="136"/>
  <c r="T28" i="136"/>
  <c r="S28" i="136"/>
  <c r="R28" i="136"/>
  <c r="Q28" i="136"/>
  <c r="P28" i="136"/>
  <c r="O28" i="136"/>
  <c r="N28" i="136"/>
  <c r="M28" i="136"/>
  <c r="L28" i="136"/>
  <c r="K28" i="136"/>
  <c r="J28" i="136"/>
  <c r="I28" i="136"/>
  <c r="H28" i="136"/>
  <c r="G28" i="136"/>
  <c r="F28" i="136"/>
  <c r="E28" i="136"/>
  <c r="T19" i="136"/>
  <c r="S19" i="136"/>
  <c r="R19" i="136"/>
  <c r="R29" i="136" s="1"/>
  <c r="Q19" i="136"/>
  <c r="P19" i="136"/>
  <c r="O19" i="136"/>
  <c r="N19" i="136"/>
  <c r="N29" i="136" s="1"/>
  <c r="M19" i="136"/>
  <c r="L19" i="136"/>
  <c r="K19" i="136"/>
  <c r="J19" i="136"/>
  <c r="J29" i="136" s="1"/>
  <c r="I19" i="136"/>
  <c r="H19" i="136"/>
  <c r="G19" i="136"/>
  <c r="F19" i="136"/>
  <c r="F29" i="136" s="1"/>
  <c r="E19" i="136"/>
  <c r="U88" i="135"/>
  <c r="O88" i="124" s="1"/>
  <c r="T88" i="135"/>
  <c r="S88" i="135"/>
  <c r="R88" i="135"/>
  <c r="Q88" i="135"/>
  <c r="P88" i="135"/>
  <c r="O88" i="135"/>
  <c r="N88" i="135"/>
  <c r="M88" i="135"/>
  <c r="L88" i="135"/>
  <c r="K88" i="135"/>
  <c r="J88" i="135"/>
  <c r="I88" i="135"/>
  <c r="H88" i="135"/>
  <c r="G88" i="135"/>
  <c r="F88" i="135"/>
  <c r="E88" i="135"/>
  <c r="T84" i="135"/>
  <c r="S84" i="135"/>
  <c r="R84" i="135"/>
  <c r="Q84" i="135"/>
  <c r="P84" i="135"/>
  <c r="O84" i="135"/>
  <c r="N84" i="135"/>
  <c r="M84" i="135"/>
  <c r="L84" i="135"/>
  <c r="K84" i="135"/>
  <c r="J84" i="135"/>
  <c r="I84" i="135"/>
  <c r="H84" i="135"/>
  <c r="G84" i="135"/>
  <c r="F84" i="135"/>
  <c r="E84" i="135"/>
  <c r="T80" i="135"/>
  <c r="S80" i="135"/>
  <c r="R80" i="135"/>
  <c r="Q80" i="135"/>
  <c r="P80" i="135"/>
  <c r="O80" i="135"/>
  <c r="N80" i="135"/>
  <c r="M80" i="135"/>
  <c r="L80" i="135"/>
  <c r="K80" i="135"/>
  <c r="J80" i="135"/>
  <c r="I80" i="135"/>
  <c r="H80" i="135"/>
  <c r="G80" i="135"/>
  <c r="F80" i="135"/>
  <c r="E80" i="135"/>
  <c r="T64" i="135"/>
  <c r="S64" i="135"/>
  <c r="R64" i="135"/>
  <c r="Q64" i="135"/>
  <c r="P64" i="135"/>
  <c r="O64" i="135"/>
  <c r="N64" i="135"/>
  <c r="M64" i="135"/>
  <c r="L64" i="135"/>
  <c r="K64" i="135"/>
  <c r="J64" i="135"/>
  <c r="I64" i="135"/>
  <c r="H64" i="135"/>
  <c r="G64" i="135"/>
  <c r="F64" i="135"/>
  <c r="E64" i="135"/>
  <c r="T58" i="135"/>
  <c r="S58" i="135"/>
  <c r="R58" i="135"/>
  <c r="Q58" i="135"/>
  <c r="P58" i="135"/>
  <c r="O58" i="135"/>
  <c r="N58" i="135"/>
  <c r="M58" i="135"/>
  <c r="L58" i="135"/>
  <c r="K58" i="135"/>
  <c r="J58" i="135"/>
  <c r="I58" i="135"/>
  <c r="H58" i="135"/>
  <c r="G58" i="135"/>
  <c r="F58" i="135"/>
  <c r="E58" i="135"/>
  <c r="T53" i="135"/>
  <c r="S53" i="135"/>
  <c r="R53" i="135"/>
  <c r="Q53" i="135"/>
  <c r="P53" i="135"/>
  <c r="O53" i="135"/>
  <c r="N53" i="135"/>
  <c r="M53" i="135"/>
  <c r="L53" i="135"/>
  <c r="K53" i="135"/>
  <c r="J53" i="135"/>
  <c r="I53" i="135"/>
  <c r="H53" i="135"/>
  <c r="H54" i="135" s="1"/>
  <c r="G53" i="135"/>
  <c r="F53" i="135"/>
  <c r="E53" i="135"/>
  <c r="T46" i="135"/>
  <c r="S46" i="135"/>
  <c r="R46" i="135"/>
  <c r="Q46" i="135"/>
  <c r="P46" i="135"/>
  <c r="O46" i="135"/>
  <c r="N46" i="135"/>
  <c r="M46" i="135"/>
  <c r="L46" i="135"/>
  <c r="K46" i="135"/>
  <c r="J46" i="135"/>
  <c r="I46" i="135"/>
  <c r="H46" i="135"/>
  <c r="G46" i="135"/>
  <c r="F46" i="135"/>
  <c r="E46" i="135"/>
  <c r="T28" i="135"/>
  <c r="S28" i="135"/>
  <c r="S29" i="135" s="1"/>
  <c r="R28" i="135"/>
  <c r="Q28" i="135"/>
  <c r="P28" i="135"/>
  <c r="O28" i="135"/>
  <c r="N28" i="135"/>
  <c r="M28" i="135"/>
  <c r="L28" i="135"/>
  <c r="K28" i="135"/>
  <c r="J28" i="135"/>
  <c r="I28" i="135"/>
  <c r="H28" i="135"/>
  <c r="G28" i="135"/>
  <c r="F28" i="135"/>
  <c r="E28" i="135"/>
  <c r="T19" i="135"/>
  <c r="S19" i="135"/>
  <c r="R19" i="135"/>
  <c r="Q19" i="135"/>
  <c r="P19" i="135"/>
  <c r="O19" i="135"/>
  <c r="N19" i="135"/>
  <c r="M19" i="135"/>
  <c r="L19" i="135"/>
  <c r="K19" i="135"/>
  <c r="J19" i="135"/>
  <c r="I19" i="135"/>
  <c r="H19" i="135"/>
  <c r="G19" i="135"/>
  <c r="F19" i="135"/>
  <c r="E19" i="135"/>
  <c r="U88" i="134"/>
  <c r="T88" i="134"/>
  <c r="S88" i="134"/>
  <c r="R88" i="134"/>
  <c r="Q88" i="134"/>
  <c r="P88" i="134"/>
  <c r="O88" i="134"/>
  <c r="N88" i="134"/>
  <c r="M88" i="134"/>
  <c r="L88" i="134"/>
  <c r="K88" i="134"/>
  <c r="J88" i="134"/>
  <c r="I88" i="134"/>
  <c r="H88" i="134"/>
  <c r="G88" i="134"/>
  <c r="F88" i="134"/>
  <c r="E88" i="134"/>
  <c r="T84" i="134"/>
  <c r="S84" i="134"/>
  <c r="R84" i="134"/>
  <c r="Q84" i="134"/>
  <c r="P84" i="134"/>
  <c r="O84" i="134"/>
  <c r="N84" i="134"/>
  <c r="M84" i="134"/>
  <c r="L84" i="134"/>
  <c r="K84" i="134"/>
  <c r="J84" i="134"/>
  <c r="I84" i="134"/>
  <c r="H84" i="134"/>
  <c r="G84" i="134"/>
  <c r="F84" i="134"/>
  <c r="E84" i="134"/>
  <c r="T80" i="134"/>
  <c r="S80" i="134"/>
  <c r="R80" i="134"/>
  <c r="Q80" i="134"/>
  <c r="P80" i="134"/>
  <c r="O80" i="134"/>
  <c r="N80" i="134"/>
  <c r="M80" i="134"/>
  <c r="L80" i="134"/>
  <c r="K80" i="134"/>
  <c r="J80" i="134"/>
  <c r="I80" i="134"/>
  <c r="H80" i="134"/>
  <c r="G80" i="134"/>
  <c r="F80" i="134"/>
  <c r="E80" i="134"/>
  <c r="T64" i="134"/>
  <c r="S64" i="134"/>
  <c r="R64" i="134"/>
  <c r="Q64" i="134"/>
  <c r="P64" i="134"/>
  <c r="O64" i="134"/>
  <c r="N64" i="134"/>
  <c r="M64" i="134"/>
  <c r="L64" i="134"/>
  <c r="K64" i="134"/>
  <c r="J64" i="134"/>
  <c r="I64" i="134"/>
  <c r="H64" i="134"/>
  <c r="G64" i="134"/>
  <c r="F64" i="134"/>
  <c r="E64" i="134"/>
  <c r="T58" i="134"/>
  <c r="S58" i="134"/>
  <c r="R58" i="134"/>
  <c r="Q58" i="134"/>
  <c r="P58" i="134"/>
  <c r="O58" i="134"/>
  <c r="N58" i="134"/>
  <c r="M58" i="134"/>
  <c r="L58" i="134"/>
  <c r="K58" i="134"/>
  <c r="J58" i="134"/>
  <c r="I58" i="134"/>
  <c r="H58" i="134"/>
  <c r="G58" i="134"/>
  <c r="F58" i="134"/>
  <c r="E58" i="134"/>
  <c r="H54" i="134"/>
  <c r="T53" i="134"/>
  <c r="S53" i="134"/>
  <c r="R53" i="134"/>
  <c r="Q53" i="134"/>
  <c r="P53" i="134"/>
  <c r="O53" i="134"/>
  <c r="N53" i="134"/>
  <c r="M53" i="134"/>
  <c r="L53" i="134"/>
  <c r="K53" i="134"/>
  <c r="J53" i="134"/>
  <c r="I53" i="134"/>
  <c r="H53" i="134"/>
  <c r="G53" i="134"/>
  <c r="F53" i="134"/>
  <c r="E53" i="134"/>
  <c r="T46" i="134"/>
  <c r="S46" i="134"/>
  <c r="R46" i="134"/>
  <c r="R54" i="134" s="1"/>
  <c r="Q46" i="134"/>
  <c r="P46" i="134"/>
  <c r="O46" i="134"/>
  <c r="N46" i="134"/>
  <c r="N54" i="134" s="1"/>
  <c r="M46" i="134"/>
  <c r="L46" i="134"/>
  <c r="K46" i="134"/>
  <c r="J46" i="134"/>
  <c r="J54" i="134" s="1"/>
  <c r="I46" i="134"/>
  <c r="H46" i="134"/>
  <c r="G46" i="134"/>
  <c r="F46" i="134"/>
  <c r="F54" i="134" s="1"/>
  <c r="E46" i="134"/>
  <c r="G29" i="134"/>
  <c r="T28" i="134"/>
  <c r="S28" i="134"/>
  <c r="R28" i="134"/>
  <c r="Q28" i="134"/>
  <c r="P28" i="134"/>
  <c r="O28" i="134"/>
  <c r="N28" i="134"/>
  <c r="M28" i="134"/>
  <c r="L28" i="134"/>
  <c r="K28" i="134"/>
  <c r="J28" i="134"/>
  <c r="I28" i="134"/>
  <c r="H28" i="134"/>
  <c r="G28" i="134"/>
  <c r="F28" i="134"/>
  <c r="E28" i="134"/>
  <c r="T19" i="134"/>
  <c r="S19" i="134"/>
  <c r="R19" i="134"/>
  <c r="Q19" i="134"/>
  <c r="Q29" i="134" s="1"/>
  <c r="P19" i="134"/>
  <c r="O19" i="134"/>
  <c r="N19" i="134"/>
  <c r="M19" i="134"/>
  <c r="M29" i="134" s="1"/>
  <c r="L19" i="134"/>
  <c r="K19" i="134"/>
  <c r="J19" i="134"/>
  <c r="I19" i="134"/>
  <c r="H19" i="134"/>
  <c r="G19" i="134"/>
  <c r="F19" i="134"/>
  <c r="E19" i="134"/>
  <c r="E29" i="134" s="1"/>
  <c r="U88" i="133"/>
  <c r="M88" i="124" s="1"/>
  <c r="T88" i="133"/>
  <c r="S88" i="133"/>
  <c r="R88" i="133"/>
  <c r="Q88" i="133"/>
  <c r="P88" i="133"/>
  <c r="O88" i="133"/>
  <c r="N88" i="133"/>
  <c r="M88" i="133"/>
  <c r="L88" i="133"/>
  <c r="K88" i="133"/>
  <c r="J88" i="133"/>
  <c r="I88" i="133"/>
  <c r="H88" i="133"/>
  <c r="G88" i="133"/>
  <c r="F88" i="133"/>
  <c r="E88" i="133"/>
  <c r="T84" i="133"/>
  <c r="S84" i="133"/>
  <c r="R84" i="133"/>
  <c r="Q84" i="133"/>
  <c r="P84" i="133"/>
  <c r="O84" i="133"/>
  <c r="N84" i="133"/>
  <c r="M84" i="133"/>
  <c r="L84" i="133"/>
  <c r="K84" i="133"/>
  <c r="J84" i="133"/>
  <c r="I84" i="133"/>
  <c r="H84" i="133"/>
  <c r="G84" i="133"/>
  <c r="F84" i="133"/>
  <c r="E84" i="133"/>
  <c r="T80" i="133"/>
  <c r="S80" i="133"/>
  <c r="R80" i="133"/>
  <c r="Q80" i="133"/>
  <c r="P80" i="133"/>
  <c r="O80" i="133"/>
  <c r="N80" i="133"/>
  <c r="M80" i="133"/>
  <c r="L80" i="133"/>
  <c r="K80" i="133"/>
  <c r="J80" i="133"/>
  <c r="I80" i="133"/>
  <c r="H80" i="133"/>
  <c r="G80" i="133"/>
  <c r="F80" i="133"/>
  <c r="E80" i="133"/>
  <c r="T64" i="133"/>
  <c r="S64" i="133"/>
  <c r="R64" i="133"/>
  <c r="Q64" i="133"/>
  <c r="P64" i="133"/>
  <c r="O64" i="133"/>
  <c r="N64" i="133"/>
  <c r="M64" i="133"/>
  <c r="L64" i="133"/>
  <c r="K64" i="133"/>
  <c r="J64" i="133"/>
  <c r="I64" i="133"/>
  <c r="H64" i="133"/>
  <c r="G64" i="133"/>
  <c r="F64" i="133"/>
  <c r="E64" i="133"/>
  <c r="T58" i="133"/>
  <c r="S58" i="133"/>
  <c r="R58" i="133"/>
  <c r="Q58" i="133"/>
  <c r="P58" i="133"/>
  <c r="O58" i="133"/>
  <c r="N58" i="133"/>
  <c r="M58" i="133"/>
  <c r="L58" i="133"/>
  <c r="K58" i="133"/>
  <c r="J58" i="133"/>
  <c r="I58" i="133"/>
  <c r="H58" i="133"/>
  <c r="G58" i="133"/>
  <c r="F58" i="133"/>
  <c r="E58" i="133"/>
  <c r="T53" i="133"/>
  <c r="S53" i="133"/>
  <c r="R53" i="133"/>
  <c r="Q53" i="133"/>
  <c r="P53" i="133"/>
  <c r="O53" i="133"/>
  <c r="N53" i="133"/>
  <c r="M53" i="133"/>
  <c r="L53" i="133"/>
  <c r="K53" i="133"/>
  <c r="J53" i="133"/>
  <c r="I53" i="133"/>
  <c r="H53" i="133"/>
  <c r="G53" i="133"/>
  <c r="F53" i="133"/>
  <c r="E53" i="133"/>
  <c r="T46" i="133"/>
  <c r="S46" i="133"/>
  <c r="R46" i="133"/>
  <c r="Q46" i="133"/>
  <c r="P46" i="133"/>
  <c r="O46" i="133"/>
  <c r="N46" i="133"/>
  <c r="M46" i="133"/>
  <c r="L46" i="133"/>
  <c r="K46" i="133"/>
  <c r="J46" i="133"/>
  <c r="I46" i="133"/>
  <c r="H46" i="133"/>
  <c r="G46" i="133"/>
  <c r="F46" i="133"/>
  <c r="E46" i="133"/>
  <c r="T28" i="133"/>
  <c r="S28" i="133"/>
  <c r="R28" i="133"/>
  <c r="Q28" i="133"/>
  <c r="P28" i="133"/>
  <c r="O28" i="133"/>
  <c r="O29" i="133" s="1"/>
  <c r="N28" i="133"/>
  <c r="M28" i="133"/>
  <c r="L28" i="133"/>
  <c r="K28" i="133"/>
  <c r="J28" i="133"/>
  <c r="I28" i="133"/>
  <c r="H28" i="133"/>
  <c r="G28" i="133"/>
  <c r="F28" i="133"/>
  <c r="E28" i="133"/>
  <c r="T19" i="133"/>
  <c r="S19" i="133"/>
  <c r="R19" i="133"/>
  <c r="Q19" i="133"/>
  <c r="P19" i="133"/>
  <c r="O19" i="133"/>
  <c r="N19" i="133"/>
  <c r="M19" i="133"/>
  <c r="L19" i="133"/>
  <c r="K19" i="133"/>
  <c r="J19" i="133"/>
  <c r="I19" i="133"/>
  <c r="H19" i="133"/>
  <c r="G19" i="133"/>
  <c r="F19" i="133"/>
  <c r="E19" i="133"/>
  <c r="U88" i="132"/>
  <c r="T88" i="132"/>
  <c r="S88" i="132"/>
  <c r="R88" i="132"/>
  <c r="Q88" i="132"/>
  <c r="P88" i="132"/>
  <c r="O88" i="132"/>
  <c r="N88" i="132"/>
  <c r="M88" i="132"/>
  <c r="L88" i="132"/>
  <c r="K88" i="132"/>
  <c r="J88" i="132"/>
  <c r="I88" i="132"/>
  <c r="H88" i="132"/>
  <c r="G88" i="132"/>
  <c r="F88" i="132"/>
  <c r="E88" i="132"/>
  <c r="T84" i="132"/>
  <c r="S84" i="132"/>
  <c r="R84" i="132"/>
  <c r="Q84" i="132"/>
  <c r="P84" i="132"/>
  <c r="O84" i="132"/>
  <c r="N84" i="132"/>
  <c r="M84" i="132"/>
  <c r="L84" i="132"/>
  <c r="K84" i="132"/>
  <c r="J84" i="132"/>
  <c r="I84" i="132"/>
  <c r="H84" i="132"/>
  <c r="G84" i="132"/>
  <c r="F84" i="132"/>
  <c r="E84" i="132"/>
  <c r="T80" i="132"/>
  <c r="S80" i="132"/>
  <c r="R80" i="132"/>
  <c r="Q80" i="132"/>
  <c r="P80" i="132"/>
  <c r="O80" i="132"/>
  <c r="N80" i="132"/>
  <c r="M80" i="132"/>
  <c r="L80" i="132"/>
  <c r="K80" i="132"/>
  <c r="J80" i="132"/>
  <c r="I80" i="132"/>
  <c r="H80" i="132"/>
  <c r="G80" i="132"/>
  <c r="F80" i="132"/>
  <c r="E80" i="132"/>
  <c r="T64" i="132"/>
  <c r="S64" i="132"/>
  <c r="R64" i="132"/>
  <c r="Q64" i="132"/>
  <c r="P64" i="132"/>
  <c r="O64" i="132"/>
  <c r="N64" i="132"/>
  <c r="M64" i="132"/>
  <c r="L64" i="132"/>
  <c r="K64" i="132"/>
  <c r="J64" i="132"/>
  <c r="I64" i="132"/>
  <c r="H64" i="132"/>
  <c r="G64" i="132"/>
  <c r="F64" i="132"/>
  <c r="E64" i="132"/>
  <c r="T58" i="132"/>
  <c r="S58" i="132"/>
  <c r="R58" i="132"/>
  <c r="Q58" i="132"/>
  <c r="P58" i="132"/>
  <c r="O58" i="132"/>
  <c r="N58" i="132"/>
  <c r="M58" i="132"/>
  <c r="L58" i="132"/>
  <c r="K58" i="132"/>
  <c r="J58" i="132"/>
  <c r="I58" i="132"/>
  <c r="H58" i="132"/>
  <c r="G58" i="132"/>
  <c r="F58" i="132"/>
  <c r="E58" i="132"/>
  <c r="T53" i="132"/>
  <c r="S53" i="132"/>
  <c r="R53" i="132"/>
  <c r="Q53" i="132"/>
  <c r="P53" i="132"/>
  <c r="O53" i="132"/>
  <c r="N53" i="132"/>
  <c r="M53" i="132"/>
  <c r="L53" i="132"/>
  <c r="K53" i="132"/>
  <c r="J53" i="132"/>
  <c r="I53" i="132"/>
  <c r="H53" i="132"/>
  <c r="G53" i="132"/>
  <c r="F53" i="132"/>
  <c r="E53" i="132"/>
  <c r="T46" i="132"/>
  <c r="S46" i="132"/>
  <c r="R46" i="132"/>
  <c r="R54" i="132" s="1"/>
  <c r="Q46" i="132"/>
  <c r="P46" i="132"/>
  <c r="O46" i="132"/>
  <c r="N46" i="132"/>
  <c r="N54" i="132" s="1"/>
  <c r="M46" i="132"/>
  <c r="L46" i="132"/>
  <c r="K46" i="132"/>
  <c r="J46" i="132"/>
  <c r="J54" i="132" s="1"/>
  <c r="I46" i="132"/>
  <c r="H46" i="132"/>
  <c r="G46" i="132"/>
  <c r="F46" i="132"/>
  <c r="F54" i="132" s="1"/>
  <c r="E46" i="132"/>
  <c r="T28" i="132"/>
  <c r="S28" i="132"/>
  <c r="R28" i="132"/>
  <c r="Q28" i="132"/>
  <c r="P28" i="132"/>
  <c r="O28" i="132"/>
  <c r="N28" i="132"/>
  <c r="M28" i="132"/>
  <c r="L28" i="132"/>
  <c r="K28" i="132"/>
  <c r="J28" i="132"/>
  <c r="I28" i="132"/>
  <c r="H28" i="132"/>
  <c r="G28" i="132"/>
  <c r="F28" i="132"/>
  <c r="E28" i="132"/>
  <c r="T19" i="132"/>
  <c r="S19" i="132"/>
  <c r="R19" i="132"/>
  <c r="Q19" i="132"/>
  <c r="Q29" i="132" s="1"/>
  <c r="P19" i="132"/>
  <c r="O19" i="132"/>
  <c r="N19" i="132"/>
  <c r="M19" i="132"/>
  <c r="M29" i="132" s="1"/>
  <c r="L19" i="132"/>
  <c r="K19" i="132"/>
  <c r="J19" i="132"/>
  <c r="I19" i="132"/>
  <c r="H19" i="132"/>
  <c r="G19" i="132"/>
  <c r="F19" i="132"/>
  <c r="E19" i="132"/>
  <c r="E29" i="132" s="1"/>
  <c r="U88" i="131"/>
  <c r="T88" i="131"/>
  <c r="S88" i="131"/>
  <c r="R88" i="131"/>
  <c r="Q88" i="131"/>
  <c r="P88" i="131"/>
  <c r="O88" i="131"/>
  <c r="N88" i="131"/>
  <c r="M88" i="131"/>
  <c r="L88" i="131"/>
  <c r="K88" i="131"/>
  <c r="J88" i="131"/>
  <c r="I88" i="131"/>
  <c r="H88" i="131"/>
  <c r="G88" i="131"/>
  <c r="F88" i="131"/>
  <c r="E88" i="131"/>
  <c r="T84" i="131"/>
  <c r="S84" i="131"/>
  <c r="R84" i="131"/>
  <c r="Q84" i="131"/>
  <c r="P84" i="131"/>
  <c r="O84" i="131"/>
  <c r="N84" i="131"/>
  <c r="M84" i="131"/>
  <c r="L84" i="131"/>
  <c r="K84" i="131"/>
  <c r="J84" i="131"/>
  <c r="I84" i="131"/>
  <c r="H84" i="131"/>
  <c r="G84" i="131"/>
  <c r="F84" i="131"/>
  <c r="E84" i="131"/>
  <c r="T80" i="131"/>
  <c r="S80" i="131"/>
  <c r="R80" i="131"/>
  <c r="Q80" i="131"/>
  <c r="P80" i="131"/>
  <c r="O80" i="131"/>
  <c r="N80" i="131"/>
  <c r="M80" i="131"/>
  <c r="L80" i="131"/>
  <c r="K80" i="131"/>
  <c r="J80" i="131"/>
  <c r="I80" i="131"/>
  <c r="H80" i="131"/>
  <c r="G80" i="131"/>
  <c r="F80" i="131"/>
  <c r="E80" i="131"/>
  <c r="T64" i="131"/>
  <c r="S64" i="131"/>
  <c r="R64" i="131"/>
  <c r="Q64" i="131"/>
  <c r="P64" i="131"/>
  <c r="O64" i="131"/>
  <c r="N64" i="131"/>
  <c r="M64" i="131"/>
  <c r="L64" i="131"/>
  <c r="K64" i="131"/>
  <c r="J64" i="131"/>
  <c r="I64" i="131"/>
  <c r="H64" i="131"/>
  <c r="G64" i="131"/>
  <c r="F64" i="131"/>
  <c r="E64" i="131"/>
  <c r="T58" i="131"/>
  <c r="S58" i="131"/>
  <c r="R58" i="131"/>
  <c r="Q58" i="131"/>
  <c r="P58" i="131"/>
  <c r="O58" i="131"/>
  <c r="N58" i="131"/>
  <c r="M58" i="131"/>
  <c r="L58" i="131"/>
  <c r="K58" i="131"/>
  <c r="J58" i="131"/>
  <c r="I58" i="131"/>
  <c r="H58" i="131"/>
  <c r="G58" i="131"/>
  <c r="F58" i="131"/>
  <c r="E58" i="131"/>
  <c r="T53" i="131"/>
  <c r="S53" i="131"/>
  <c r="R53" i="131"/>
  <c r="Q53" i="131"/>
  <c r="P53" i="131"/>
  <c r="O53" i="131"/>
  <c r="O54" i="131" s="1"/>
  <c r="N53" i="131"/>
  <c r="M53" i="131"/>
  <c r="L53" i="131"/>
  <c r="K53" i="131"/>
  <c r="J53" i="131"/>
  <c r="I53" i="131"/>
  <c r="H53" i="131"/>
  <c r="G53" i="131"/>
  <c r="F53" i="131"/>
  <c r="E53" i="131"/>
  <c r="T46" i="131"/>
  <c r="S46" i="131"/>
  <c r="R46" i="131"/>
  <c r="Q46" i="131"/>
  <c r="P46" i="131"/>
  <c r="O46" i="131"/>
  <c r="N46" i="131"/>
  <c r="M46" i="131"/>
  <c r="L46" i="131"/>
  <c r="K46" i="131"/>
  <c r="J46" i="131"/>
  <c r="I46" i="131"/>
  <c r="H46" i="131"/>
  <c r="G46" i="131"/>
  <c r="F46" i="131"/>
  <c r="E46" i="131"/>
  <c r="T28" i="131"/>
  <c r="S28" i="131"/>
  <c r="S29" i="131" s="1"/>
  <c r="R28" i="131"/>
  <c r="Q28" i="131"/>
  <c r="P28" i="131"/>
  <c r="O28" i="131"/>
  <c r="N28" i="131"/>
  <c r="M28" i="131"/>
  <c r="L28" i="131"/>
  <c r="K28" i="131"/>
  <c r="K29" i="131" s="1"/>
  <c r="J28" i="131"/>
  <c r="I28" i="131"/>
  <c r="H28" i="131"/>
  <c r="G28" i="131"/>
  <c r="F28" i="131"/>
  <c r="E28" i="131"/>
  <c r="T19" i="131"/>
  <c r="S19" i="131"/>
  <c r="R19" i="131"/>
  <c r="Q19" i="131"/>
  <c r="P19" i="131"/>
  <c r="O19" i="131"/>
  <c r="N19" i="131"/>
  <c r="M19" i="131"/>
  <c r="L19" i="131"/>
  <c r="K19" i="131"/>
  <c r="J19" i="131"/>
  <c r="I19" i="131"/>
  <c r="H19" i="131"/>
  <c r="G19" i="131"/>
  <c r="F19" i="131"/>
  <c r="E19" i="131"/>
  <c r="F18" i="125"/>
  <c r="G18" i="125"/>
  <c r="H18" i="125"/>
  <c r="I18" i="125"/>
  <c r="J18" i="125"/>
  <c r="K18" i="125"/>
  <c r="L18" i="125"/>
  <c r="M18" i="125"/>
  <c r="N18" i="125"/>
  <c r="O18" i="125"/>
  <c r="P18" i="125"/>
  <c r="Q18" i="125"/>
  <c r="R18" i="125"/>
  <c r="S18" i="125"/>
  <c r="T18" i="125"/>
  <c r="F27" i="125"/>
  <c r="G27" i="125"/>
  <c r="H27" i="125"/>
  <c r="I27" i="125"/>
  <c r="J27" i="125"/>
  <c r="K27" i="125"/>
  <c r="K28" i="125" s="1"/>
  <c r="L27" i="125"/>
  <c r="M27" i="125"/>
  <c r="N27" i="125"/>
  <c r="O27" i="125"/>
  <c r="P27" i="125"/>
  <c r="Q27" i="125"/>
  <c r="R27" i="125"/>
  <c r="S27" i="125"/>
  <c r="S28" i="125" s="1"/>
  <c r="T27" i="125"/>
  <c r="F45" i="125"/>
  <c r="F53" i="125" s="1"/>
  <c r="G45" i="125"/>
  <c r="H45" i="125"/>
  <c r="I45" i="125"/>
  <c r="J45" i="125"/>
  <c r="K45" i="125"/>
  <c r="L45" i="125"/>
  <c r="M45" i="125"/>
  <c r="N45" i="125"/>
  <c r="N53" i="125" s="1"/>
  <c r="O45" i="125"/>
  <c r="P45" i="125"/>
  <c r="Q45" i="125"/>
  <c r="R45" i="125"/>
  <c r="S45" i="125"/>
  <c r="T45" i="125"/>
  <c r="F52" i="125"/>
  <c r="G52" i="125"/>
  <c r="H52" i="125"/>
  <c r="I52" i="125"/>
  <c r="J52" i="125"/>
  <c r="K52" i="125"/>
  <c r="L52" i="125"/>
  <c r="M52" i="125"/>
  <c r="M53" i="125" s="1"/>
  <c r="N52" i="125"/>
  <c r="O52" i="125"/>
  <c r="P52" i="125"/>
  <c r="Q52" i="125"/>
  <c r="R52" i="125"/>
  <c r="S52" i="125"/>
  <c r="T52" i="125"/>
  <c r="F57" i="125"/>
  <c r="G57" i="125"/>
  <c r="H57" i="125"/>
  <c r="I57" i="125"/>
  <c r="J57" i="125"/>
  <c r="K57" i="125"/>
  <c r="L57" i="125"/>
  <c r="M57" i="125"/>
  <c r="N57" i="125"/>
  <c r="O57" i="125"/>
  <c r="P57" i="125"/>
  <c r="Q57" i="125"/>
  <c r="R57" i="125"/>
  <c r="S57" i="125"/>
  <c r="T57" i="125"/>
  <c r="F63" i="125"/>
  <c r="G63" i="125"/>
  <c r="H63" i="125"/>
  <c r="I63" i="125"/>
  <c r="J63" i="125"/>
  <c r="K63" i="125"/>
  <c r="L63" i="125"/>
  <c r="M63" i="125"/>
  <c r="N63" i="125"/>
  <c r="O63" i="125"/>
  <c r="P63" i="125"/>
  <c r="Q63" i="125"/>
  <c r="R63" i="125"/>
  <c r="S63" i="125"/>
  <c r="T63" i="125"/>
  <c r="F79" i="125"/>
  <c r="G79" i="125"/>
  <c r="H79" i="125"/>
  <c r="I79" i="125"/>
  <c r="J79" i="125"/>
  <c r="K79" i="125"/>
  <c r="L79" i="125"/>
  <c r="M79" i="125"/>
  <c r="N79" i="125"/>
  <c r="O79" i="125"/>
  <c r="P79" i="125"/>
  <c r="Q79" i="125"/>
  <c r="R79" i="125"/>
  <c r="S79" i="125"/>
  <c r="T79" i="125"/>
  <c r="F83" i="125"/>
  <c r="G83" i="125"/>
  <c r="H83" i="125"/>
  <c r="I83" i="125"/>
  <c r="J83" i="125"/>
  <c r="K83" i="125"/>
  <c r="L83" i="125"/>
  <c r="M83" i="125"/>
  <c r="N83" i="125"/>
  <c r="O83" i="125"/>
  <c r="P83" i="125"/>
  <c r="Q83" i="125"/>
  <c r="R83" i="125"/>
  <c r="S83" i="125"/>
  <c r="T83" i="125"/>
  <c r="F87" i="125"/>
  <c r="G87" i="125"/>
  <c r="H87" i="125"/>
  <c r="I87" i="125"/>
  <c r="J87" i="125"/>
  <c r="K87" i="125"/>
  <c r="L87" i="125"/>
  <c r="M87" i="125"/>
  <c r="N87" i="125"/>
  <c r="O87" i="125"/>
  <c r="P87" i="125"/>
  <c r="Q87" i="125"/>
  <c r="R87" i="125"/>
  <c r="S87" i="125"/>
  <c r="T87" i="125"/>
  <c r="E87" i="125"/>
  <c r="E83" i="125"/>
  <c r="E79" i="125"/>
  <c r="E63" i="125"/>
  <c r="E57" i="125"/>
  <c r="E52" i="125"/>
  <c r="E45" i="125"/>
  <c r="E27" i="125"/>
  <c r="E28" i="125" s="1"/>
  <c r="E18" i="125"/>
  <c r="P87" i="138"/>
  <c r="O87" i="138"/>
  <c r="N87" i="138"/>
  <c r="M87" i="138"/>
  <c r="L87" i="138"/>
  <c r="J87" i="138"/>
  <c r="I87" i="138"/>
  <c r="F87" i="138"/>
  <c r="G87" i="138" s="1"/>
  <c r="P86" i="138"/>
  <c r="O86" i="138"/>
  <c r="N86" i="138"/>
  <c r="M86" i="138"/>
  <c r="L86" i="138"/>
  <c r="J86" i="138"/>
  <c r="I86" i="138"/>
  <c r="F86" i="138"/>
  <c r="G86" i="138" s="1"/>
  <c r="P82" i="138"/>
  <c r="O82" i="138"/>
  <c r="N82" i="138"/>
  <c r="M82" i="138"/>
  <c r="L82" i="138"/>
  <c r="J82" i="138"/>
  <c r="I82" i="138"/>
  <c r="F82" i="138"/>
  <c r="G82" i="138" s="1"/>
  <c r="P79" i="138"/>
  <c r="O79" i="138"/>
  <c r="N79" i="138"/>
  <c r="M79" i="138"/>
  <c r="L79" i="138"/>
  <c r="J79" i="138"/>
  <c r="I79" i="138"/>
  <c r="F79" i="138"/>
  <c r="G79" i="138" s="1"/>
  <c r="P78" i="138"/>
  <c r="O78" i="138"/>
  <c r="N78" i="138"/>
  <c r="M78" i="138"/>
  <c r="L78" i="138"/>
  <c r="J78" i="138"/>
  <c r="I78" i="138"/>
  <c r="F78" i="138"/>
  <c r="G78" i="138" s="1"/>
  <c r="P77" i="138"/>
  <c r="O77" i="138"/>
  <c r="N77" i="138"/>
  <c r="M77" i="138"/>
  <c r="L77" i="138"/>
  <c r="J77" i="138"/>
  <c r="I77" i="138"/>
  <c r="F77" i="138"/>
  <c r="G77" i="138" s="1"/>
  <c r="P76" i="138"/>
  <c r="O76" i="138"/>
  <c r="N76" i="138"/>
  <c r="M76" i="138"/>
  <c r="L76" i="138"/>
  <c r="J76" i="138"/>
  <c r="I76" i="138"/>
  <c r="F76" i="138"/>
  <c r="G76" i="138" s="1"/>
  <c r="P75" i="138"/>
  <c r="O75" i="138"/>
  <c r="N75" i="138"/>
  <c r="M75" i="138"/>
  <c r="L75" i="138"/>
  <c r="J75" i="138"/>
  <c r="I75" i="138"/>
  <c r="F75" i="138"/>
  <c r="G75" i="138" s="1"/>
  <c r="P74" i="138"/>
  <c r="O74" i="138"/>
  <c r="N74" i="138"/>
  <c r="M74" i="138"/>
  <c r="L74" i="138"/>
  <c r="J74" i="138"/>
  <c r="I74" i="138"/>
  <c r="G74" i="138"/>
  <c r="F74" i="138"/>
  <c r="P73" i="138"/>
  <c r="O73" i="138"/>
  <c r="N73" i="138"/>
  <c r="M73" i="138"/>
  <c r="L73" i="138"/>
  <c r="J73" i="138"/>
  <c r="K73" i="138" s="1"/>
  <c r="I73" i="138"/>
  <c r="F73" i="138"/>
  <c r="G73" i="138" s="1"/>
  <c r="P72" i="138"/>
  <c r="O72" i="138"/>
  <c r="N72" i="138"/>
  <c r="M72" i="138"/>
  <c r="L72" i="138"/>
  <c r="J72" i="138"/>
  <c r="I72" i="138"/>
  <c r="F72" i="138"/>
  <c r="G72" i="138" s="1"/>
  <c r="P71" i="138"/>
  <c r="O71" i="138"/>
  <c r="N71" i="138"/>
  <c r="M71" i="138"/>
  <c r="L71" i="138"/>
  <c r="J71" i="138"/>
  <c r="I71" i="138"/>
  <c r="F71" i="138"/>
  <c r="G71" i="138" s="1"/>
  <c r="P70" i="138"/>
  <c r="O70" i="138"/>
  <c r="N70" i="138"/>
  <c r="M70" i="138"/>
  <c r="L70" i="138"/>
  <c r="J70" i="138"/>
  <c r="I70" i="138"/>
  <c r="F70" i="138"/>
  <c r="G70" i="138" s="1"/>
  <c r="P69" i="138"/>
  <c r="O69" i="138"/>
  <c r="N69" i="138"/>
  <c r="M69" i="138"/>
  <c r="L69" i="138"/>
  <c r="J69" i="138"/>
  <c r="I69" i="138"/>
  <c r="F69" i="138"/>
  <c r="G69" i="138" s="1"/>
  <c r="P68" i="138"/>
  <c r="O68" i="138"/>
  <c r="N68" i="138"/>
  <c r="M68" i="138"/>
  <c r="L68" i="138"/>
  <c r="J68" i="138"/>
  <c r="I68" i="138"/>
  <c r="F68" i="138"/>
  <c r="G68" i="138" s="1"/>
  <c r="P67" i="138"/>
  <c r="O67" i="138"/>
  <c r="N67" i="138"/>
  <c r="M67" i="138"/>
  <c r="L67" i="138"/>
  <c r="J67" i="138"/>
  <c r="I67" i="138"/>
  <c r="F67" i="138"/>
  <c r="G67" i="138" s="1"/>
  <c r="P66" i="138"/>
  <c r="O66" i="138"/>
  <c r="N66" i="138"/>
  <c r="M66" i="138"/>
  <c r="L66" i="138"/>
  <c r="J66" i="138"/>
  <c r="I66" i="138"/>
  <c r="G66" i="138"/>
  <c r="F66" i="138"/>
  <c r="P63" i="138"/>
  <c r="O63" i="138"/>
  <c r="N63" i="138"/>
  <c r="M63" i="138"/>
  <c r="L63" i="138"/>
  <c r="J63" i="138"/>
  <c r="I63" i="138"/>
  <c r="F63" i="138"/>
  <c r="G63" i="138" s="1"/>
  <c r="P62" i="138"/>
  <c r="O62" i="138"/>
  <c r="N62" i="138"/>
  <c r="M62" i="138"/>
  <c r="L62" i="138"/>
  <c r="J62" i="138"/>
  <c r="I62" i="138"/>
  <c r="K62" i="138" s="1"/>
  <c r="F62" i="138"/>
  <c r="G62" i="138" s="1"/>
  <c r="P61" i="138"/>
  <c r="O61" i="138"/>
  <c r="N61" i="138"/>
  <c r="M61" i="138"/>
  <c r="L61" i="138"/>
  <c r="J61" i="138"/>
  <c r="I61" i="138"/>
  <c r="F61" i="138"/>
  <c r="G61" i="138" s="1"/>
  <c r="P60" i="138"/>
  <c r="O60" i="138"/>
  <c r="N60" i="138"/>
  <c r="M60" i="138"/>
  <c r="L60" i="138"/>
  <c r="J60" i="138"/>
  <c r="I60" i="138"/>
  <c r="F60" i="138"/>
  <c r="G60" i="138" s="1"/>
  <c r="P57" i="138"/>
  <c r="O57" i="138"/>
  <c r="N57" i="138"/>
  <c r="M57" i="138"/>
  <c r="L57" i="138"/>
  <c r="J57" i="138"/>
  <c r="I57" i="138"/>
  <c r="F57" i="138"/>
  <c r="G57" i="138" s="1"/>
  <c r="P56" i="138"/>
  <c r="O56" i="138"/>
  <c r="N56" i="138"/>
  <c r="M56" i="138"/>
  <c r="L56" i="138"/>
  <c r="J56" i="138"/>
  <c r="K56" i="138" s="1"/>
  <c r="I56" i="138"/>
  <c r="F56" i="138"/>
  <c r="G56" i="138" s="1"/>
  <c r="P52" i="138"/>
  <c r="O52" i="138"/>
  <c r="N52" i="138"/>
  <c r="M52" i="138"/>
  <c r="L52" i="138"/>
  <c r="J52" i="138"/>
  <c r="I52" i="138"/>
  <c r="F52" i="138"/>
  <c r="G52" i="138" s="1"/>
  <c r="P51" i="138"/>
  <c r="O51" i="138"/>
  <c r="N51" i="138"/>
  <c r="M51" i="138"/>
  <c r="L51" i="138"/>
  <c r="J51" i="138"/>
  <c r="I51" i="138"/>
  <c r="F51" i="138"/>
  <c r="G51" i="138" s="1"/>
  <c r="P50" i="138"/>
  <c r="O50" i="138"/>
  <c r="N50" i="138"/>
  <c r="M50" i="138"/>
  <c r="L50" i="138"/>
  <c r="J50" i="138"/>
  <c r="I50" i="138"/>
  <c r="F50" i="138"/>
  <c r="G50" i="138" s="1"/>
  <c r="P49" i="138"/>
  <c r="O49" i="138"/>
  <c r="N49" i="138"/>
  <c r="M49" i="138"/>
  <c r="L49" i="138"/>
  <c r="J49" i="138"/>
  <c r="I49" i="138"/>
  <c r="F49" i="138"/>
  <c r="G49" i="138" s="1"/>
  <c r="P48" i="138"/>
  <c r="O48" i="138"/>
  <c r="N48" i="138"/>
  <c r="M48" i="138"/>
  <c r="L48" i="138"/>
  <c r="J48" i="138"/>
  <c r="I48" i="138"/>
  <c r="F48" i="138"/>
  <c r="G48" i="138" s="1"/>
  <c r="P45" i="138"/>
  <c r="O45" i="138"/>
  <c r="N45" i="138"/>
  <c r="M45" i="138"/>
  <c r="L45" i="138"/>
  <c r="J45" i="138"/>
  <c r="I45" i="138"/>
  <c r="F45" i="138"/>
  <c r="G45" i="138" s="1"/>
  <c r="P44" i="138"/>
  <c r="O44" i="138"/>
  <c r="N44" i="138"/>
  <c r="M44" i="138"/>
  <c r="L44" i="138"/>
  <c r="J44" i="138"/>
  <c r="I44" i="138"/>
  <c r="F44" i="138"/>
  <c r="G44" i="138" s="1"/>
  <c r="P43" i="138"/>
  <c r="O43" i="138"/>
  <c r="N43" i="138"/>
  <c r="M43" i="138"/>
  <c r="L43" i="138"/>
  <c r="J43" i="138"/>
  <c r="I43" i="138"/>
  <c r="F43" i="138"/>
  <c r="G43" i="138" s="1"/>
  <c r="P42" i="138"/>
  <c r="O42" i="138"/>
  <c r="N42" i="138"/>
  <c r="M42" i="138"/>
  <c r="L42" i="138"/>
  <c r="J42" i="138"/>
  <c r="I42" i="138"/>
  <c r="F42" i="138"/>
  <c r="G42" i="138" s="1"/>
  <c r="P41" i="138"/>
  <c r="O41" i="138"/>
  <c r="N41" i="138"/>
  <c r="M41" i="138"/>
  <c r="L41" i="138"/>
  <c r="J41" i="138"/>
  <c r="I41" i="138"/>
  <c r="F41" i="138"/>
  <c r="G41" i="138" s="1"/>
  <c r="P40" i="138"/>
  <c r="O40" i="138"/>
  <c r="N40" i="138"/>
  <c r="M40" i="138"/>
  <c r="L40" i="138"/>
  <c r="J40" i="138"/>
  <c r="I40" i="138"/>
  <c r="K40" i="138" s="1"/>
  <c r="F40" i="138"/>
  <c r="G40" i="138" s="1"/>
  <c r="P39" i="138"/>
  <c r="O39" i="138"/>
  <c r="N39" i="138"/>
  <c r="M39" i="138"/>
  <c r="L39" i="138"/>
  <c r="J39" i="138"/>
  <c r="I39" i="138"/>
  <c r="F39" i="138"/>
  <c r="G39" i="138" s="1"/>
  <c r="P38" i="138"/>
  <c r="O38" i="138"/>
  <c r="N38" i="138"/>
  <c r="M38" i="138"/>
  <c r="L38" i="138"/>
  <c r="J38" i="138"/>
  <c r="I38" i="138"/>
  <c r="K38" i="138" s="1"/>
  <c r="F38" i="138"/>
  <c r="G38" i="138" s="1"/>
  <c r="P37" i="138"/>
  <c r="O37" i="138"/>
  <c r="N37" i="138"/>
  <c r="M37" i="138"/>
  <c r="L37" i="138"/>
  <c r="J37" i="138"/>
  <c r="I37" i="138"/>
  <c r="K37" i="138" s="1"/>
  <c r="F37" i="138"/>
  <c r="G37" i="138" s="1"/>
  <c r="P36" i="138"/>
  <c r="O36" i="138"/>
  <c r="N36" i="138"/>
  <c r="M36" i="138"/>
  <c r="L36" i="138"/>
  <c r="J36" i="138"/>
  <c r="I36" i="138"/>
  <c r="K36" i="138" s="1"/>
  <c r="F36" i="138"/>
  <c r="G36" i="138" s="1"/>
  <c r="P35" i="138"/>
  <c r="O35" i="138"/>
  <c r="N35" i="138"/>
  <c r="M35" i="138"/>
  <c r="L35" i="138"/>
  <c r="J35" i="138"/>
  <c r="I35" i="138"/>
  <c r="F35" i="138"/>
  <c r="G35" i="138" s="1"/>
  <c r="P34" i="138"/>
  <c r="O34" i="138"/>
  <c r="N34" i="138"/>
  <c r="M34" i="138"/>
  <c r="L34" i="138"/>
  <c r="J34" i="138"/>
  <c r="I34" i="138"/>
  <c r="K34" i="138" s="1"/>
  <c r="F34" i="138"/>
  <c r="G34" i="138" s="1"/>
  <c r="P33" i="138"/>
  <c r="O33" i="138"/>
  <c r="N33" i="138"/>
  <c r="M33" i="138"/>
  <c r="L33" i="138"/>
  <c r="J33" i="138"/>
  <c r="I33" i="138"/>
  <c r="K33" i="138" s="1"/>
  <c r="F33" i="138"/>
  <c r="G33" i="138" s="1"/>
  <c r="P32" i="138"/>
  <c r="O32" i="138"/>
  <c r="N32" i="138"/>
  <c r="M32" i="138"/>
  <c r="L32" i="138"/>
  <c r="J32" i="138"/>
  <c r="I32" i="138"/>
  <c r="F32" i="138"/>
  <c r="G32" i="138" s="1"/>
  <c r="P27" i="138"/>
  <c r="O27" i="138"/>
  <c r="N27" i="138"/>
  <c r="M27" i="138"/>
  <c r="L27" i="138"/>
  <c r="J27" i="138"/>
  <c r="I27" i="138"/>
  <c r="K27" i="138" s="1"/>
  <c r="F27" i="138"/>
  <c r="G27" i="138" s="1"/>
  <c r="P26" i="138"/>
  <c r="O26" i="138"/>
  <c r="N26" i="138"/>
  <c r="M26" i="138"/>
  <c r="L26" i="138"/>
  <c r="J26" i="138"/>
  <c r="I26" i="138"/>
  <c r="K26" i="138" s="1"/>
  <c r="F26" i="138"/>
  <c r="G26" i="138" s="1"/>
  <c r="P25" i="138"/>
  <c r="O25" i="138"/>
  <c r="N25" i="138"/>
  <c r="M25" i="138"/>
  <c r="L25" i="138"/>
  <c r="J25" i="138"/>
  <c r="I25" i="138"/>
  <c r="K25" i="138" s="1"/>
  <c r="F25" i="138"/>
  <c r="G25" i="138" s="1"/>
  <c r="P24" i="138"/>
  <c r="O24" i="138"/>
  <c r="N24" i="138"/>
  <c r="M24" i="138"/>
  <c r="L24" i="138"/>
  <c r="J24" i="138"/>
  <c r="I24" i="138"/>
  <c r="K24" i="138" s="1"/>
  <c r="F24" i="138"/>
  <c r="G24" i="138" s="1"/>
  <c r="P23" i="138"/>
  <c r="O23" i="138"/>
  <c r="N23" i="138"/>
  <c r="M23" i="138"/>
  <c r="L23" i="138"/>
  <c r="J23" i="138"/>
  <c r="I23" i="138"/>
  <c r="K23" i="138" s="1"/>
  <c r="F23" i="138"/>
  <c r="G23" i="138" s="1"/>
  <c r="P22" i="138"/>
  <c r="O22" i="138"/>
  <c r="N22" i="138"/>
  <c r="M22" i="138"/>
  <c r="L22" i="138"/>
  <c r="J22" i="138"/>
  <c r="I22" i="138"/>
  <c r="K22" i="138" s="1"/>
  <c r="F22" i="138"/>
  <c r="G22" i="138" s="1"/>
  <c r="P21" i="138"/>
  <c r="O21" i="138"/>
  <c r="N21" i="138"/>
  <c r="M21" i="138"/>
  <c r="L21" i="138"/>
  <c r="J21" i="138"/>
  <c r="I21" i="138"/>
  <c r="K21" i="138" s="1"/>
  <c r="F21" i="138"/>
  <c r="G21" i="138" s="1"/>
  <c r="P18" i="138"/>
  <c r="O18" i="138"/>
  <c r="N18" i="138"/>
  <c r="M18" i="138"/>
  <c r="L18" i="138"/>
  <c r="J18" i="138"/>
  <c r="I18" i="138"/>
  <c r="K18" i="138" s="1"/>
  <c r="F18" i="138"/>
  <c r="G18" i="138" s="1"/>
  <c r="P17" i="138"/>
  <c r="O17" i="138"/>
  <c r="N17" i="138"/>
  <c r="M17" i="138"/>
  <c r="L17" i="138"/>
  <c r="J17" i="138"/>
  <c r="I17" i="138"/>
  <c r="K17" i="138" s="1"/>
  <c r="F17" i="138"/>
  <c r="G17" i="138" s="1"/>
  <c r="P16" i="138"/>
  <c r="O16" i="138"/>
  <c r="N16" i="138"/>
  <c r="M16" i="138"/>
  <c r="L16" i="138"/>
  <c r="J16" i="138"/>
  <c r="I16" i="138"/>
  <c r="F16" i="138"/>
  <c r="G16" i="138" s="1"/>
  <c r="P15" i="138"/>
  <c r="O15" i="138"/>
  <c r="N15" i="138"/>
  <c r="M15" i="138"/>
  <c r="L15" i="138"/>
  <c r="J15" i="138"/>
  <c r="I15" i="138"/>
  <c r="F15" i="138"/>
  <c r="G15" i="138" s="1"/>
  <c r="P14" i="138"/>
  <c r="O14" i="138"/>
  <c r="N14" i="138"/>
  <c r="M14" i="138"/>
  <c r="L14" i="138"/>
  <c r="J14" i="138"/>
  <c r="I14" i="138"/>
  <c r="K14" i="138" s="1"/>
  <c r="F14" i="138"/>
  <c r="G14" i="138" s="1"/>
  <c r="P13" i="138"/>
  <c r="O13" i="138"/>
  <c r="N13" i="138"/>
  <c r="M13" i="138"/>
  <c r="L13" i="138"/>
  <c r="J13" i="138"/>
  <c r="I13" i="138"/>
  <c r="F13" i="138"/>
  <c r="G13" i="138" s="1"/>
  <c r="P12" i="138"/>
  <c r="O12" i="138"/>
  <c r="N12" i="138"/>
  <c r="M12" i="138"/>
  <c r="L12" i="138"/>
  <c r="J12" i="138"/>
  <c r="I12" i="138"/>
  <c r="F12" i="138"/>
  <c r="G12" i="138" s="1"/>
  <c r="P11" i="138"/>
  <c r="O11" i="138"/>
  <c r="N11" i="138"/>
  <c r="M11" i="138"/>
  <c r="L11" i="138"/>
  <c r="J11" i="138"/>
  <c r="I11" i="138"/>
  <c r="F11" i="138"/>
  <c r="G11" i="138" s="1"/>
  <c r="P10" i="138"/>
  <c r="O10" i="138"/>
  <c r="N10" i="138"/>
  <c r="M10" i="138"/>
  <c r="L10" i="138"/>
  <c r="J10" i="138"/>
  <c r="I10" i="138"/>
  <c r="F10" i="138"/>
  <c r="G10" i="138" s="1"/>
  <c r="F188" i="146"/>
  <c r="G188" i="146" s="1"/>
  <c r="F189" i="146"/>
  <c r="G189" i="146" s="1"/>
  <c r="F190" i="146"/>
  <c r="G190" i="146" s="1"/>
  <c r="F191" i="146"/>
  <c r="G191" i="146"/>
  <c r="F192" i="146"/>
  <c r="G192" i="146" s="1"/>
  <c r="F193" i="146"/>
  <c r="G193" i="146" s="1"/>
  <c r="F194" i="146"/>
  <c r="G194" i="146" s="1"/>
  <c r="F195" i="146"/>
  <c r="G195" i="146" s="1"/>
  <c r="F197" i="146"/>
  <c r="G197" i="146" s="1"/>
  <c r="F198" i="146"/>
  <c r="G198" i="146" s="1"/>
  <c r="F199" i="146"/>
  <c r="G199" i="146" s="1"/>
  <c r="F200" i="146"/>
  <c r="G200" i="146" s="1"/>
  <c r="F201" i="146"/>
  <c r="G201" i="146" s="1"/>
  <c r="F202" i="146"/>
  <c r="G202" i="146" s="1"/>
  <c r="F203" i="146"/>
  <c r="G203" i="146" s="1"/>
  <c r="F204" i="146"/>
  <c r="G204" i="146" s="1"/>
  <c r="F207" i="146"/>
  <c r="G207" i="146"/>
  <c r="F208" i="146"/>
  <c r="G208" i="146" s="1"/>
  <c r="F209" i="146"/>
  <c r="G209" i="146" s="1"/>
  <c r="F210" i="146"/>
  <c r="G210" i="146" s="1"/>
  <c r="F211" i="146"/>
  <c r="G211" i="146"/>
  <c r="F212" i="146"/>
  <c r="G212" i="146" s="1"/>
  <c r="F213" i="146"/>
  <c r="G213" i="146" s="1"/>
  <c r="F214" i="146"/>
  <c r="G214" i="146" s="1"/>
  <c r="F215" i="146"/>
  <c r="G215" i="146"/>
  <c r="F216" i="146"/>
  <c r="G216" i="146" s="1"/>
  <c r="F217" i="146"/>
  <c r="G217" i="146" s="1"/>
  <c r="F218" i="146"/>
  <c r="G218" i="146" s="1"/>
  <c r="F219" i="146"/>
  <c r="G219" i="146"/>
  <c r="F220" i="146"/>
  <c r="G220" i="146" s="1"/>
  <c r="F221" i="146"/>
  <c r="G221" i="146" s="1"/>
  <c r="F222" i="146"/>
  <c r="G222" i="146" s="1"/>
  <c r="F224" i="146"/>
  <c r="G224" i="146" s="1"/>
  <c r="F225" i="146"/>
  <c r="G225" i="146" s="1"/>
  <c r="F226" i="146"/>
  <c r="G226" i="146" s="1"/>
  <c r="F227" i="146"/>
  <c r="G227" i="146"/>
  <c r="F228" i="146"/>
  <c r="G228" i="146" s="1"/>
  <c r="F229" i="146"/>
  <c r="G229" i="146" s="1"/>
  <c r="F232" i="146"/>
  <c r="G232" i="146" s="1"/>
  <c r="F233" i="146"/>
  <c r="G233" i="146" s="1"/>
  <c r="F234" i="146"/>
  <c r="G234" i="146" s="1"/>
  <c r="F236" i="146"/>
  <c r="G236" i="146" s="1"/>
  <c r="F237" i="146"/>
  <c r="G237" i="146"/>
  <c r="F238" i="146"/>
  <c r="G238" i="146" s="1"/>
  <c r="F239" i="146"/>
  <c r="G239" i="146" s="1"/>
  <c r="F240" i="146"/>
  <c r="G240" i="146" s="1"/>
  <c r="F242" i="146"/>
  <c r="G242" i="146" s="1"/>
  <c r="F243" i="146"/>
  <c r="G243" i="146" s="1"/>
  <c r="F244" i="146"/>
  <c r="G244" i="146" s="1"/>
  <c r="F245" i="146"/>
  <c r="G245" i="146"/>
  <c r="F246" i="146"/>
  <c r="G246" i="146" s="1"/>
  <c r="F247" i="146"/>
  <c r="G247" i="146" s="1"/>
  <c r="F248" i="146"/>
  <c r="G248" i="146" s="1"/>
  <c r="F249" i="146"/>
  <c r="G249" i="146"/>
  <c r="F250" i="146"/>
  <c r="G250" i="146" s="1"/>
  <c r="F251" i="146"/>
  <c r="G251" i="146" s="1"/>
  <c r="F252" i="146"/>
  <c r="G252" i="146" s="1"/>
  <c r="F253" i="146"/>
  <c r="G253" i="146"/>
  <c r="F254" i="146"/>
  <c r="G254" i="146" s="1"/>
  <c r="F255" i="146"/>
  <c r="G255" i="146" s="1"/>
  <c r="F256" i="146"/>
  <c r="G256" i="146" s="1"/>
  <c r="F258" i="146"/>
  <c r="G258" i="146" s="1"/>
  <c r="F259" i="146"/>
  <c r="G259" i="146" s="1"/>
  <c r="F260" i="146"/>
  <c r="G260" i="146" s="1"/>
  <c r="F262" i="146"/>
  <c r="G262" i="146" s="1"/>
  <c r="F263" i="146"/>
  <c r="G263" i="146" s="1"/>
  <c r="F264" i="146"/>
  <c r="G264" i="146" s="1"/>
  <c r="I188" i="146"/>
  <c r="J188" i="146"/>
  <c r="K188" i="146" s="1"/>
  <c r="L188" i="146"/>
  <c r="M188" i="146"/>
  <c r="N188" i="146"/>
  <c r="O188" i="146"/>
  <c r="P188" i="146"/>
  <c r="I189" i="146"/>
  <c r="J189" i="146"/>
  <c r="K189" i="146" s="1"/>
  <c r="L189" i="146"/>
  <c r="M189" i="146"/>
  <c r="N189" i="146"/>
  <c r="O189" i="146"/>
  <c r="P189" i="146"/>
  <c r="I190" i="146"/>
  <c r="J190" i="146"/>
  <c r="L190" i="146"/>
  <c r="M190" i="146"/>
  <c r="N190" i="146"/>
  <c r="O190" i="146"/>
  <c r="P190" i="146"/>
  <c r="I191" i="146"/>
  <c r="J191" i="146"/>
  <c r="K191" i="146" s="1"/>
  <c r="L191" i="146"/>
  <c r="M191" i="146"/>
  <c r="N191" i="146"/>
  <c r="O191" i="146"/>
  <c r="P191" i="146"/>
  <c r="I192" i="146"/>
  <c r="J192" i="146"/>
  <c r="K192" i="146" s="1"/>
  <c r="L192" i="146"/>
  <c r="M192" i="146"/>
  <c r="N192" i="146"/>
  <c r="O192" i="146"/>
  <c r="P192" i="146"/>
  <c r="I193" i="146"/>
  <c r="J193" i="146"/>
  <c r="K193" i="146" s="1"/>
  <c r="L193" i="146"/>
  <c r="M193" i="146"/>
  <c r="N193" i="146"/>
  <c r="O193" i="146"/>
  <c r="P193" i="146"/>
  <c r="I194" i="146"/>
  <c r="J194" i="146"/>
  <c r="K194" i="146" s="1"/>
  <c r="L194" i="146"/>
  <c r="M194" i="146"/>
  <c r="N194" i="146"/>
  <c r="O194" i="146"/>
  <c r="P194" i="146"/>
  <c r="I195" i="146"/>
  <c r="J195" i="146"/>
  <c r="L195" i="146"/>
  <c r="M195" i="146"/>
  <c r="N195" i="146"/>
  <c r="O195" i="146"/>
  <c r="P195" i="146"/>
  <c r="I197" i="146"/>
  <c r="J197" i="146"/>
  <c r="K197" i="146" s="1"/>
  <c r="L197" i="146"/>
  <c r="M197" i="146"/>
  <c r="N197" i="146"/>
  <c r="O197" i="146"/>
  <c r="P197" i="146"/>
  <c r="I198" i="146"/>
  <c r="J198" i="146"/>
  <c r="K198" i="146" s="1"/>
  <c r="L198" i="146"/>
  <c r="M198" i="146"/>
  <c r="N198" i="146"/>
  <c r="O198" i="146"/>
  <c r="P198" i="146"/>
  <c r="I199" i="146"/>
  <c r="J199" i="146"/>
  <c r="L199" i="146"/>
  <c r="M199" i="146"/>
  <c r="N199" i="146"/>
  <c r="O199" i="146"/>
  <c r="P199" i="146"/>
  <c r="I200" i="146"/>
  <c r="J200" i="146"/>
  <c r="K200" i="146" s="1"/>
  <c r="L200" i="146"/>
  <c r="M200" i="146"/>
  <c r="N200" i="146"/>
  <c r="O200" i="146"/>
  <c r="P200" i="146"/>
  <c r="I201" i="146"/>
  <c r="J201" i="146"/>
  <c r="K201" i="146" s="1"/>
  <c r="L201" i="146"/>
  <c r="M201" i="146"/>
  <c r="N201" i="146"/>
  <c r="O201" i="146"/>
  <c r="P201" i="146"/>
  <c r="I202" i="146"/>
  <c r="J202" i="146"/>
  <c r="K202" i="146" s="1"/>
  <c r="L202" i="146"/>
  <c r="M202" i="146"/>
  <c r="N202" i="146"/>
  <c r="O202" i="146"/>
  <c r="P202" i="146"/>
  <c r="I203" i="146"/>
  <c r="J203" i="146"/>
  <c r="K203" i="146" s="1"/>
  <c r="L203" i="146"/>
  <c r="M203" i="146"/>
  <c r="N203" i="146"/>
  <c r="O203" i="146"/>
  <c r="P203" i="146"/>
  <c r="I204" i="146"/>
  <c r="J204" i="146"/>
  <c r="L204" i="146"/>
  <c r="M204" i="146"/>
  <c r="N204" i="146"/>
  <c r="O204" i="146"/>
  <c r="P204" i="146"/>
  <c r="I207" i="146"/>
  <c r="J207" i="146"/>
  <c r="K207" i="146" s="1"/>
  <c r="L207" i="146"/>
  <c r="M207" i="146"/>
  <c r="N207" i="146"/>
  <c r="O207" i="146"/>
  <c r="P207" i="146"/>
  <c r="I208" i="146"/>
  <c r="J208" i="146"/>
  <c r="K208" i="146" s="1"/>
  <c r="L208" i="146"/>
  <c r="M208" i="146"/>
  <c r="N208" i="146"/>
  <c r="O208" i="146"/>
  <c r="P208" i="146"/>
  <c r="I209" i="146"/>
  <c r="J209" i="146"/>
  <c r="L209" i="146"/>
  <c r="M209" i="146"/>
  <c r="N209" i="146"/>
  <c r="O209" i="146"/>
  <c r="P209" i="146"/>
  <c r="I210" i="146"/>
  <c r="J210" i="146"/>
  <c r="K210" i="146" s="1"/>
  <c r="L210" i="146"/>
  <c r="M210" i="146"/>
  <c r="N210" i="146"/>
  <c r="O210" i="146"/>
  <c r="P210" i="146"/>
  <c r="I211" i="146"/>
  <c r="J211" i="146"/>
  <c r="K211" i="146" s="1"/>
  <c r="L211" i="146"/>
  <c r="M211" i="146"/>
  <c r="N211" i="146"/>
  <c r="O211" i="146"/>
  <c r="P211" i="146"/>
  <c r="I212" i="146"/>
  <c r="J212" i="146"/>
  <c r="K212" i="146" s="1"/>
  <c r="L212" i="146"/>
  <c r="M212" i="146"/>
  <c r="N212" i="146"/>
  <c r="O212" i="146"/>
  <c r="P212" i="146"/>
  <c r="I213" i="146"/>
  <c r="J213" i="146"/>
  <c r="K213" i="146" s="1"/>
  <c r="L213" i="146"/>
  <c r="M213" i="146"/>
  <c r="N213" i="146"/>
  <c r="O213" i="146"/>
  <c r="P213" i="146"/>
  <c r="I214" i="146"/>
  <c r="J214" i="146"/>
  <c r="L214" i="146"/>
  <c r="M214" i="146"/>
  <c r="N214" i="146"/>
  <c r="O214" i="146"/>
  <c r="P214" i="146"/>
  <c r="I215" i="146"/>
  <c r="J215" i="146"/>
  <c r="K215" i="146" s="1"/>
  <c r="L215" i="146"/>
  <c r="M215" i="146"/>
  <c r="N215" i="146"/>
  <c r="O215" i="146"/>
  <c r="P215" i="146"/>
  <c r="I216" i="146"/>
  <c r="J216" i="146"/>
  <c r="K216" i="146" s="1"/>
  <c r="L216" i="146"/>
  <c r="M216" i="146"/>
  <c r="N216" i="146"/>
  <c r="O216" i="146"/>
  <c r="P216" i="146"/>
  <c r="I217" i="146"/>
  <c r="J217" i="146"/>
  <c r="L217" i="146"/>
  <c r="M217" i="146"/>
  <c r="N217" i="146"/>
  <c r="O217" i="146"/>
  <c r="P217" i="146"/>
  <c r="I218" i="146"/>
  <c r="J218" i="146"/>
  <c r="K218" i="146" s="1"/>
  <c r="L218" i="146"/>
  <c r="M218" i="146"/>
  <c r="N218" i="146"/>
  <c r="O218" i="146"/>
  <c r="P218" i="146"/>
  <c r="I219" i="146"/>
  <c r="J219" i="146"/>
  <c r="K219" i="146" s="1"/>
  <c r="L219" i="146"/>
  <c r="M219" i="146"/>
  <c r="N219" i="146"/>
  <c r="O219" i="146"/>
  <c r="P219" i="146"/>
  <c r="I220" i="146"/>
  <c r="J220" i="146"/>
  <c r="K220" i="146" s="1"/>
  <c r="L220" i="146"/>
  <c r="M220" i="146"/>
  <c r="N220" i="146"/>
  <c r="O220" i="146"/>
  <c r="P220" i="146"/>
  <c r="I221" i="146"/>
  <c r="J221" i="146"/>
  <c r="K221" i="146" s="1"/>
  <c r="L221" i="146"/>
  <c r="M221" i="146"/>
  <c r="N221" i="146"/>
  <c r="O221" i="146"/>
  <c r="P221" i="146"/>
  <c r="I222" i="146"/>
  <c r="J222" i="146"/>
  <c r="L222" i="146"/>
  <c r="M222" i="146"/>
  <c r="N222" i="146"/>
  <c r="O222" i="146"/>
  <c r="P222" i="146"/>
  <c r="I224" i="146"/>
  <c r="J224" i="146"/>
  <c r="K224" i="146" s="1"/>
  <c r="L224" i="146"/>
  <c r="M224" i="146"/>
  <c r="N224" i="146"/>
  <c r="O224" i="146"/>
  <c r="P224" i="146"/>
  <c r="I225" i="146"/>
  <c r="J225" i="146"/>
  <c r="K225" i="146" s="1"/>
  <c r="L225" i="146"/>
  <c r="M225" i="146"/>
  <c r="N225" i="146"/>
  <c r="O225" i="146"/>
  <c r="P225" i="146"/>
  <c r="I226" i="146"/>
  <c r="J226" i="146"/>
  <c r="L226" i="146"/>
  <c r="M226" i="146"/>
  <c r="N226" i="146"/>
  <c r="O226" i="146"/>
  <c r="P226" i="146"/>
  <c r="I227" i="146"/>
  <c r="J227" i="146"/>
  <c r="K227" i="146" s="1"/>
  <c r="L227" i="146"/>
  <c r="M227" i="146"/>
  <c r="N227" i="146"/>
  <c r="O227" i="146"/>
  <c r="P227" i="146"/>
  <c r="I228" i="146"/>
  <c r="J228" i="146"/>
  <c r="K228" i="146" s="1"/>
  <c r="L228" i="146"/>
  <c r="M228" i="146"/>
  <c r="N228" i="146"/>
  <c r="O228" i="146"/>
  <c r="P228" i="146"/>
  <c r="I229" i="146"/>
  <c r="J229" i="146"/>
  <c r="K229" i="146" s="1"/>
  <c r="L229" i="146"/>
  <c r="M229" i="146"/>
  <c r="N229" i="146"/>
  <c r="O229" i="146"/>
  <c r="P229" i="146"/>
  <c r="I232" i="146"/>
  <c r="J232" i="146"/>
  <c r="L232" i="146"/>
  <c r="M232" i="146"/>
  <c r="N232" i="146"/>
  <c r="O232" i="146"/>
  <c r="P232" i="146"/>
  <c r="I233" i="146"/>
  <c r="K233" i="146" s="1"/>
  <c r="J233" i="146"/>
  <c r="L233" i="146"/>
  <c r="M233" i="146"/>
  <c r="N233" i="146"/>
  <c r="O233" i="146"/>
  <c r="P233" i="146"/>
  <c r="I234" i="146"/>
  <c r="J234" i="146"/>
  <c r="L234" i="146"/>
  <c r="M234" i="146"/>
  <c r="N234" i="146"/>
  <c r="O234" i="146"/>
  <c r="P234" i="146"/>
  <c r="I236" i="146"/>
  <c r="J236" i="146"/>
  <c r="L236" i="146"/>
  <c r="M236" i="146"/>
  <c r="N236" i="146"/>
  <c r="O236" i="146"/>
  <c r="P236" i="146"/>
  <c r="I237" i="146"/>
  <c r="J237" i="146"/>
  <c r="L237" i="146"/>
  <c r="M237" i="146"/>
  <c r="N237" i="146"/>
  <c r="O237" i="146"/>
  <c r="P237" i="146"/>
  <c r="I238" i="146"/>
  <c r="J238" i="146"/>
  <c r="L238" i="146"/>
  <c r="M238" i="146"/>
  <c r="N238" i="146"/>
  <c r="O238" i="146"/>
  <c r="P238" i="146"/>
  <c r="I239" i="146"/>
  <c r="J239" i="146"/>
  <c r="L239" i="146"/>
  <c r="M239" i="146"/>
  <c r="N239" i="146"/>
  <c r="O239" i="146"/>
  <c r="P239" i="146"/>
  <c r="I240" i="146"/>
  <c r="J240" i="146"/>
  <c r="L240" i="146"/>
  <c r="M240" i="146"/>
  <c r="N240" i="146"/>
  <c r="O240" i="146"/>
  <c r="P240" i="146"/>
  <c r="I242" i="146"/>
  <c r="J242" i="146"/>
  <c r="L242" i="146"/>
  <c r="M242" i="146"/>
  <c r="N242" i="146"/>
  <c r="O242" i="146"/>
  <c r="P242" i="146"/>
  <c r="I243" i="146"/>
  <c r="K243" i="146" s="1"/>
  <c r="J243" i="146"/>
  <c r="L243" i="146"/>
  <c r="M243" i="146"/>
  <c r="N243" i="146"/>
  <c r="O243" i="146"/>
  <c r="P243" i="146"/>
  <c r="I244" i="146"/>
  <c r="J244" i="146"/>
  <c r="L244" i="146"/>
  <c r="M244" i="146"/>
  <c r="N244" i="146"/>
  <c r="O244" i="146"/>
  <c r="P244" i="146"/>
  <c r="I245" i="146"/>
  <c r="J245" i="146"/>
  <c r="L245" i="146"/>
  <c r="M245" i="146"/>
  <c r="N245" i="146"/>
  <c r="O245" i="146"/>
  <c r="P245" i="146"/>
  <c r="I246" i="146"/>
  <c r="J246" i="146"/>
  <c r="L246" i="146"/>
  <c r="M246" i="146"/>
  <c r="N246" i="146"/>
  <c r="O246" i="146"/>
  <c r="P246" i="146"/>
  <c r="I247" i="146"/>
  <c r="J247" i="146"/>
  <c r="L247" i="146"/>
  <c r="M247" i="146"/>
  <c r="N247" i="146"/>
  <c r="O247" i="146"/>
  <c r="P247" i="146"/>
  <c r="I248" i="146"/>
  <c r="J248" i="146"/>
  <c r="L248" i="146"/>
  <c r="M248" i="146"/>
  <c r="N248" i="146"/>
  <c r="O248" i="146"/>
  <c r="P248" i="146"/>
  <c r="I249" i="146"/>
  <c r="J249" i="146"/>
  <c r="L249" i="146"/>
  <c r="M249" i="146"/>
  <c r="N249" i="146"/>
  <c r="O249" i="146"/>
  <c r="P249" i="146"/>
  <c r="I250" i="146"/>
  <c r="J250" i="146"/>
  <c r="L250" i="146"/>
  <c r="M250" i="146"/>
  <c r="N250" i="146"/>
  <c r="O250" i="146"/>
  <c r="P250" i="146"/>
  <c r="I251" i="146"/>
  <c r="K251" i="146" s="1"/>
  <c r="J251" i="146"/>
  <c r="L251" i="146"/>
  <c r="M251" i="146"/>
  <c r="N251" i="146"/>
  <c r="O251" i="146"/>
  <c r="P251" i="146"/>
  <c r="I252" i="146"/>
  <c r="J252" i="146"/>
  <c r="L252" i="146"/>
  <c r="M252" i="146"/>
  <c r="N252" i="146"/>
  <c r="O252" i="146"/>
  <c r="P252" i="146"/>
  <c r="I253" i="146"/>
  <c r="J253" i="146"/>
  <c r="L253" i="146"/>
  <c r="M253" i="146"/>
  <c r="N253" i="146"/>
  <c r="O253" i="146"/>
  <c r="P253" i="146"/>
  <c r="I254" i="146"/>
  <c r="J254" i="146"/>
  <c r="L254" i="146"/>
  <c r="M254" i="146"/>
  <c r="N254" i="146"/>
  <c r="O254" i="146"/>
  <c r="P254" i="146"/>
  <c r="I255" i="146"/>
  <c r="J255" i="146"/>
  <c r="L255" i="146"/>
  <c r="M255" i="146"/>
  <c r="N255" i="146"/>
  <c r="O255" i="146"/>
  <c r="P255" i="146"/>
  <c r="I256" i="146"/>
  <c r="J256" i="146"/>
  <c r="L256" i="146"/>
  <c r="M256" i="146"/>
  <c r="N256" i="146"/>
  <c r="O256" i="146"/>
  <c r="P256" i="146"/>
  <c r="I258" i="146"/>
  <c r="J258" i="146"/>
  <c r="L258" i="146"/>
  <c r="M258" i="146"/>
  <c r="N258" i="146"/>
  <c r="O258" i="146"/>
  <c r="P258" i="146"/>
  <c r="I259" i="146"/>
  <c r="J259" i="146"/>
  <c r="L259" i="146"/>
  <c r="M259" i="146"/>
  <c r="N259" i="146"/>
  <c r="O259" i="146"/>
  <c r="P259" i="146"/>
  <c r="I260" i="146"/>
  <c r="K260" i="146" s="1"/>
  <c r="J260" i="146"/>
  <c r="L260" i="146"/>
  <c r="M260" i="146"/>
  <c r="N260" i="146"/>
  <c r="O260" i="146"/>
  <c r="P260" i="146"/>
  <c r="I262" i="146"/>
  <c r="J262" i="146"/>
  <c r="L262" i="146"/>
  <c r="M262" i="146"/>
  <c r="N262" i="146"/>
  <c r="O262" i="146"/>
  <c r="P262" i="146"/>
  <c r="I263" i="146"/>
  <c r="J263" i="146"/>
  <c r="L263" i="146"/>
  <c r="M263" i="146"/>
  <c r="N263" i="146"/>
  <c r="O263" i="146"/>
  <c r="P263" i="146"/>
  <c r="I264" i="146"/>
  <c r="J264" i="146"/>
  <c r="L264" i="146"/>
  <c r="M264" i="146"/>
  <c r="N264" i="146"/>
  <c r="O264" i="146"/>
  <c r="P264" i="146"/>
  <c r="P187" i="146"/>
  <c r="O187" i="146"/>
  <c r="N187" i="146"/>
  <c r="M187" i="146"/>
  <c r="L187" i="146"/>
  <c r="J187" i="146"/>
  <c r="I187" i="146"/>
  <c r="F187" i="146"/>
  <c r="G187" i="146" s="1"/>
  <c r="H265" i="146"/>
  <c r="E265" i="146"/>
  <c r="H261" i="146"/>
  <c r="E261" i="146"/>
  <c r="H257" i="146"/>
  <c r="E257" i="146"/>
  <c r="H241" i="146"/>
  <c r="E241" i="146"/>
  <c r="H235" i="146"/>
  <c r="E235" i="146"/>
  <c r="H230" i="146"/>
  <c r="E230" i="146"/>
  <c r="H223" i="146"/>
  <c r="E223" i="146"/>
  <c r="H205" i="146"/>
  <c r="E205" i="146"/>
  <c r="H196" i="146"/>
  <c r="E196" i="146"/>
  <c r="I100" i="146"/>
  <c r="J100" i="146"/>
  <c r="L100" i="146"/>
  <c r="M100" i="146"/>
  <c r="N100" i="146"/>
  <c r="O100" i="146"/>
  <c r="P100" i="146"/>
  <c r="I101" i="146"/>
  <c r="J101" i="146"/>
  <c r="L101" i="146"/>
  <c r="M101" i="146"/>
  <c r="N101" i="146"/>
  <c r="O101" i="146"/>
  <c r="P101" i="146"/>
  <c r="I102" i="146"/>
  <c r="J102" i="146"/>
  <c r="L102" i="146"/>
  <c r="M102" i="146"/>
  <c r="N102" i="146"/>
  <c r="O102" i="146"/>
  <c r="P102" i="146"/>
  <c r="I103" i="146"/>
  <c r="J103" i="146"/>
  <c r="L103" i="146"/>
  <c r="M103" i="146"/>
  <c r="N103" i="146"/>
  <c r="O103" i="146"/>
  <c r="P103" i="146"/>
  <c r="I104" i="146"/>
  <c r="J104" i="146"/>
  <c r="L104" i="146"/>
  <c r="M104" i="146"/>
  <c r="N104" i="146"/>
  <c r="O104" i="146"/>
  <c r="P104" i="146"/>
  <c r="I105" i="146"/>
  <c r="J105" i="146"/>
  <c r="L105" i="146"/>
  <c r="M105" i="146"/>
  <c r="N105" i="146"/>
  <c r="O105" i="146"/>
  <c r="P105" i="146"/>
  <c r="I106" i="146"/>
  <c r="K106" i="146" s="1"/>
  <c r="J106" i="146"/>
  <c r="L106" i="146"/>
  <c r="M106" i="146"/>
  <c r="N106" i="146"/>
  <c r="O106" i="146"/>
  <c r="P106" i="146"/>
  <c r="I107" i="146"/>
  <c r="J107" i="146"/>
  <c r="L107" i="146"/>
  <c r="M107" i="146"/>
  <c r="N107" i="146"/>
  <c r="O107" i="146"/>
  <c r="P107" i="146"/>
  <c r="I109" i="146"/>
  <c r="J109" i="146"/>
  <c r="L109" i="146"/>
  <c r="M109" i="146"/>
  <c r="N109" i="146"/>
  <c r="O109" i="146"/>
  <c r="P109" i="146"/>
  <c r="I110" i="146"/>
  <c r="J110" i="146"/>
  <c r="L110" i="146"/>
  <c r="M110" i="146"/>
  <c r="N110" i="146"/>
  <c r="O110" i="146"/>
  <c r="P110" i="146"/>
  <c r="I111" i="146"/>
  <c r="J111" i="146"/>
  <c r="L111" i="146"/>
  <c r="M111" i="146"/>
  <c r="N111" i="146"/>
  <c r="O111" i="146"/>
  <c r="P111" i="146"/>
  <c r="I112" i="146"/>
  <c r="J112" i="146"/>
  <c r="L112" i="146"/>
  <c r="M112" i="146"/>
  <c r="N112" i="146"/>
  <c r="O112" i="146"/>
  <c r="P112" i="146"/>
  <c r="I113" i="146"/>
  <c r="J113" i="146"/>
  <c r="L113" i="146"/>
  <c r="M113" i="146"/>
  <c r="N113" i="146"/>
  <c r="O113" i="146"/>
  <c r="P113" i="146"/>
  <c r="I114" i="146"/>
  <c r="J114" i="146"/>
  <c r="L114" i="146"/>
  <c r="M114" i="146"/>
  <c r="N114" i="146"/>
  <c r="O114" i="146"/>
  <c r="P114" i="146"/>
  <c r="I115" i="146"/>
  <c r="J115" i="146"/>
  <c r="L115" i="146"/>
  <c r="M115" i="146"/>
  <c r="N115" i="146"/>
  <c r="O115" i="146"/>
  <c r="P115" i="146"/>
  <c r="I116" i="146"/>
  <c r="J116" i="146"/>
  <c r="L116" i="146"/>
  <c r="M116" i="146"/>
  <c r="N116" i="146"/>
  <c r="O116" i="146"/>
  <c r="P116" i="146"/>
  <c r="I119" i="146"/>
  <c r="J119" i="146"/>
  <c r="L119" i="146"/>
  <c r="M119" i="146"/>
  <c r="N119" i="146"/>
  <c r="O119" i="146"/>
  <c r="P119" i="146"/>
  <c r="I120" i="146"/>
  <c r="J120" i="146"/>
  <c r="L120" i="146"/>
  <c r="M120" i="146"/>
  <c r="N120" i="146"/>
  <c r="O120" i="146"/>
  <c r="P120" i="146"/>
  <c r="I121" i="146"/>
  <c r="J121" i="146"/>
  <c r="L121" i="146"/>
  <c r="M121" i="146"/>
  <c r="N121" i="146"/>
  <c r="O121" i="146"/>
  <c r="P121" i="146"/>
  <c r="I122" i="146"/>
  <c r="J122" i="146"/>
  <c r="L122" i="146"/>
  <c r="M122" i="146"/>
  <c r="N122" i="146"/>
  <c r="O122" i="146"/>
  <c r="P122" i="146"/>
  <c r="I123" i="146"/>
  <c r="J123" i="146"/>
  <c r="L123" i="146"/>
  <c r="M123" i="146"/>
  <c r="N123" i="146"/>
  <c r="O123" i="146"/>
  <c r="P123" i="146"/>
  <c r="I124" i="146"/>
  <c r="J124" i="146"/>
  <c r="L124" i="146"/>
  <c r="M124" i="146"/>
  <c r="N124" i="146"/>
  <c r="O124" i="146"/>
  <c r="P124" i="146"/>
  <c r="I125" i="146"/>
  <c r="J125" i="146"/>
  <c r="L125" i="146"/>
  <c r="M125" i="146"/>
  <c r="N125" i="146"/>
  <c r="O125" i="146"/>
  <c r="P125" i="146"/>
  <c r="I126" i="146"/>
  <c r="J126" i="146"/>
  <c r="L126" i="146"/>
  <c r="M126" i="146"/>
  <c r="N126" i="146"/>
  <c r="O126" i="146"/>
  <c r="P126" i="146"/>
  <c r="I127" i="146"/>
  <c r="J127" i="146"/>
  <c r="L127" i="146"/>
  <c r="M127" i="146"/>
  <c r="N127" i="146"/>
  <c r="O127" i="146"/>
  <c r="P127" i="146"/>
  <c r="I128" i="146"/>
  <c r="J128" i="146"/>
  <c r="L128" i="146"/>
  <c r="M128" i="146"/>
  <c r="N128" i="146"/>
  <c r="O128" i="146"/>
  <c r="P128" i="146"/>
  <c r="I129" i="146"/>
  <c r="J129" i="146"/>
  <c r="L129" i="146"/>
  <c r="M129" i="146"/>
  <c r="N129" i="146"/>
  <c r="O129" i="146"/>
  <c r="P129" i="146"/>
  <c r="I130" i="146"/>
  <c r="J130" i="146"/>
  <c r="L130" i="146"/>
  <c r="M130" i="146"/>
  <c r="N130" i="146"/>
  <c r="O130" i="146"/>
  <c r="P130" i="146"/>
  <c r="I131" i="146"/>
  <c r="J131" i="146"/>
  <c r="L131" i="146"/>
  <c r="M131" i="146"/>
  <c r="N131" i="146"/>
  <c r="O131" i="146"/>
  <c r="P131" i="146"/>
  <c r="I132" i="146"/>
  <c r="J132" i="146"/>
  <c r="L132" i="146"/>
  <c r="M132" i="146"/>
  <c r="N132" i="146"/>
  <c r="O132" i="146"/>
  <c r="P132" i="146"/>
  <c r="I133" i="146"/>
  <c r="J133" i="146"/>
  <c r="L133" i="146"/>
  <c r="M133" i="146"/>
  <c r="N133" i="146"/>
  <c r="O133" i="146"/>
  <c r="P133" i="146"/>
  <c r="I134" i="146"/>
  <c r="J134" i="146"/>
  <c r="L134" i="146"/>
  <c r="M134" i="146"/>
  <c r="N134" i="146"/>
  <c r="O134" i="146"/>
  <c r="P134" i="146"/>
  <c r="I136" i="146"/>
  <c r="J136" i="146"/>
  <c r="L136" i="146"/>
  <c r="M136" i="146"/>
  <c r="N136" i="146"/>
  <c r="O136" i="146"/>
  <c r="P136" i="146"/>
  <c r="I137" i="146"/>
  <c r="J137" i="146"/>
  <c r="L137" i="146"/>
  <c r="M137" i="146"/>
  <c r="N137" i="146"/>
  <c r="O137" i="146"/>
  <c r="P137" i="146"/>
  <c r="I138" i="146"/>
  <c r="J138" i="146"/>
  <c r="L138" i="146"/>
  <c r="M138" i="146"/>
  <c r="N138" i="146"/>
  <c r="O138" i="146"/>
  <c r="P138" i="146"/>
  <c r="I139" i="146"/>
  <c r="J139" i="146"/>
  <c r="L139" i="146"/>
  <c r="M139" i="146"/>
  <c r="N139" i="146"/>
  <c r="O139" i="146"/>
  <c r="P139" i="146"/>
  <c r="I140" i="146"/>
  <c r="J140" i="146"/>
  <c r="L140" i="146"/>
  <c r="M140" i="146"/>
  <c r="N140" i="146"/>
  <c r="O140" i="146"/>
  <c r="P140" i="146"/>
  <c r="I141" i="146"/>
  <c r="J141" i="146"/>
  <c r="L141" i="146"/>
  <c r="M141" i="146"/>
  <c r="N141" i="146"/>
  <c r="O141" i="146"/>
  <c r="P141" i="146"/>
  <c r="I144" i="146"/>
  <c r="J144" i="146"/>
  <c r="L144" i="146"/>
  <c r="M144" i="146"/>
  <c r="N144" i="146"/>
  <c r="O144" i="146"/>
  <c r="P144" i="146"/>
  <c r="I145" i="146"/>
  <c r="J145" i="146"/>
  <c r="L145" i="146"/>
  <c r="M145" i="146"/>
  <c r="N145" i="146"/>
  <c r="O145" i="146"/>
  <c r="P145" i="146"/>
  <c r="I146" i="146"/>
  <c r="J146" i="146"/>
  <c r="L146" i="146"/>
  <c r="M146" i="146"/>
  <c r="N146" i="146"/>
  <c r="O146" i="146"/>
  <c r="P146" i="146"/>
  <c r="I148" i="146"/>
  <c r="J148" i="146"/>
  <c r="L148" i="146"/>
  <c r="M148" i="146"/>
  <c r="N148" i="146"/>
  <c r="O148" i="146"/>
  <c r="P148" i="146"/>
  <c r="I149" i="146"/>
  <c r="J149" i="146"/>
  <c r="L149" i="146"/>
  <c r="M149" i="146"/>
  <c r="N149" i="146"/>
  <c r="O149" i="146"/>
  <c r="P149" i="146"/>
  <c r="I150" i="146"/>
  <c r="J150" i="146"/>
  <c r="L150" i="146"/>
  <c r="M150" i="146"/>
  <c r="N150" i="146"/>
  <c r="O150" i="146"/>
  <c r="P150" i="146"/>
  <c r="I151" i="146"/>
  <c r="J151" i="146"/>
  <c r="L151" i="146"/>
  <c r="M151" i="146"/>
  <c r="N151" i="146"/>
  <c r="O151" i="146"/>
  <c r="P151" i="146"/>
  <c r="I152" i="146"/>
  <c r="J152" i="146"/>
  <c r="L152" i="146"/>
  <c r="M152" i="146"/>
  <c r="N152" i="146"/>
  <c r="O152" i="146"/>
  <c r="P152" i="146"/>
  <c r="I154" i="146"/>
  <c r="K154" i="146" s="1"/>
  <c r="J154" i="146"/>
  <c r="L154" i="146"/>
  <c r="M154" i="146"/>
  <c r="N154" i="146"/>
  <c r="O154" i="146"/>
  <c r="P154" i="146"/>
  <c r="I155" i="146"/>
  <c r="J155" i="146"/>
  <c r="L155" i="146"/>
  <c r="M155" i="146"/>
  <c r="N155" i="146"/>
  <c r="O155" i="146"/>
  <c r="P155" i="146"/>
  <c r="I156" i="146"/>
  <c r="J156" i="146"/>
  <c r="L156" i="146"/>
  <c r="M156" i="146"/>
  <c r="N156" i="146"/>
  <c r="O156" i="146"/>
  <c r="P156" i="146"/>
  <c r="I157" i="146"/>
  <c r="J157" i="146"/>
  <c r="L157" i="146"/>
  <c r="M157" i="146"/>
  <c r="N157" i="146"/>
  <c r="O157" i="146"/>
  <c r="P157" i="146"/>
  <c r="I158" i="146"/>
  <c r="J158" i="146"/>
  <c r="L158" i="146"/>
  <c r="M158" i="146"/>
  <c r="N158" i="146"/>
  <c r="O158" i="146"/>
  <c r="P158" i="146"/>
  <c r="I159" i="146"/>
  <c r="J159" i="146"/>
  <c r="L159" i="146"/>
  <c r="M159" i="146"/>
  <c r="N159" i="146"/>
  <c r="O159" i="146"/>
  <c r="P159" i="146"/>
  <c r="I160" i="146"/>
  <c r="J160" i="146"/>
  <c r="L160" i="146"/>
  <c r="M160" i="146"/>
  <c r="N160" i="146"/>
  <c r="O160" i="146"/>
  <c r="P160" i="146"/>
  <c r="I161" i="146"/>
  <c r="J161" i="146"/>
  <c r="L161" i="146"/>
  <c r="M161" i="146"/>
  <c r="N161" i="146"/>
  <c r="O161" i="146"/>
  <c r="P161" i="146"/>
  <c r="I162" i="146"/>
  <c r="K162" i="146" s="1"/>
  <c r="J162" i="146"/>
  <c r="L162" i="146"/>
  <c r="M162" i="146"/>
  <c r="N162" i="146"/>
  <c r="O162" i="146"/>
  <c r="P162" i="146"/>
  <c r="I163" i="146"/>
  <c r="J163" i="146"/>
  <c r="L163" i="146"/>
  <c r="M163" i="146"/>
  <c r="N163" i="146"/>
  <c r="O163" i="146"/>
  <c r="P163" i="146"/>
  <c r="I164" i="146"/>
  <c r="J164" i="146"/>
  <c r="L164" i="146"/>
  <c r="M164" i="146"/>
  <c r="N164" i="146"/>
  <c r="O164" i="146"/>
  <c r="P164" i="146"/>
  <c r="I165" i="146"/>
  <c r="J165" i="146"/>
  <c r="L165" i="146"/>
  <c r="M165" i="146"/>
  <c r="N165" i="146"/>
  <c r="O165" i="146"/>
  <c r="P165" i="146"/>
  <c r="I166" i="146"/>
  <c r="J166" i="146"/>
  <c r="L166" i="146"/>
  <c r="M166" i="146"/>
  <c r="N166" i="146"/>
  <c r="O166" i="146"/>
  <c r="P166" i="146"/>
  <c r="I167" i="146"/>
  <c r="J167" i="146"/>
  <c r="L167" i="146"/>
  <c r="M167" i="146"/>
  <c r="N167" i="146"/>
  <c r="O167" i="146"/>
  <c r="P167" i="146"/>
  <c r="I168" i="146"/>
  <c r="J168" i="146"/>
  <c r="L168" i="146"/>
  <c r="M168" i="146"/>
  <c r="N168" i="146"/>
  <c r="O168" i="146"/>
  <c r="P168" i="146"/>
  <c r="I170" i="146"/>
  <c r="J170" i="146"/>
  <c r="L170" i="146"/>
  <c r="M170" i="146"/>
  <c r="N170" i="146"/>
  <c r="O170" i="146"/>
  <c r="P170" i="146"/>
  <c r="I171" i="146"/>
  <c r="J171" i="146"/>
  <c r="L171" i="146"/>
  <c r="M171" i="146"/>
  <c r="N171" i="146"/>
  <c r="O171" i="146"/>
  <c r="P171" i="146"/>
  <c r="I172" i="146"/>
  <c r="J172" i="146"/>
  <c r="L172" i="146"/>
  <c r="M172" i="146"/>
  <c r="N172" i="146"/>
  <c r="O172" i="146"/>
  <c r="P172" i="146"/>
  <c r="I174" i="146"/>
  <c r="J174" i="146"/>
  <c r="L174" i="146"/>
  <c r="M174" i="146"/>
  <c r="N174" i="146"/>
  <c r="O174" i="146"/>
  <c r="P174" i="146"/>
  <c r="I175" i="146"/>
  <c r="J175" i="146"/>
  <c r="L175" i="146"/>
  <c r="M175" i="146"/>
  <c r="N175" i="146"/>
  <c r="O175" i="146"/>
  <c r="P175" i="146"/>
  <c r="I176" i="146"/>
  <c r="J176" i="146"/>
  <c r="L176" i="146"/>
  <c r="M176" i="146"/>
  <c r="N176" i="146"/>
  <c r="O176" i="146"/>
  <c r="P176" i="146"/>
  <c r="P99" i="146"/>
  <c r="O99" i="146"/>
  <c r="N99" i="146"/>
  <c r="M99" i="146"/>
  <c r="L99" i="146"/>
  <c r="J99" i="146"/>
  <c r="I99" i="146"/>
  <c r="F109" i="146"/>
  <c r="G109" i="146" s="1"/>
  <c r="F110" i="146"/>
  <c r="G110" i="146" s="1"/>
  <c r="F111" i="146"/>
  <c r="G111" i="146" s="1"/>
  <c r="F112" i="146"/>
  <c r="G112" i="146" s="1"/>
  <c r="F113" i="146"/>
  <c r="G113" i="146" s="1"/>
  <c r="F114" i="146"/>
  <c r="G114" i="146" s="1"/>
  <c r="F115" i="146"/>
  <c r="G115" i="146" s="1"/>
  <c r="F116" i="146"/>
  <c r="G116" i="146" s="1"/>
  <c r="F119" i="146"/>
  <c r="G119" i="146" s="1"/>
  <c r="F120" i="146"/>
  <c r="G120" i="146" s="1"/>
  <c r="F121" i="146"/>
  <c r="G121" i="146" s="1"/>
  <c r="F122" i="146"/>
  <c r="G122" i="146" s="1"/>
  <c r="F123" i="146"/>
  <c r="G123" i="146" s="1"/>
  <c r="F124" i="146"/>
  <c r="G124" i="146" s="1"/>
  <c r="F125" i="146"/>
  <c r="G125" i="146" s="1"/>
  <c r="F126" i="146"/>
  <c r="G126" i="146" s="1"/>
  <c r="F127" i="146"/>
  <c r="G127" i="146" s="1"/>
  <c r="F128" i="146"/>
  <c r="G128" i="146" s="1"/>
  <c r="F129" i="146"/>
  <c r="G129" i="146" s="1"/>
  <c r="F130" i="146"/>
  <c r="G130" i="146" s="1"/>
  <c r="F131" i="146"/>
  <c r="G131" i="146" s="1"/>
  <c r="F132" i="146"/>
  <c r="G132" i="146" s="1"/>
  <c r="F133" i="146"/>
  <c r="G133" i="146" s="1"/>
  <c r="F134" i="146"/>
  <c r="G134" i="146" s="1"/>
  <c r="F136" i="146"/>
  <c r="G136" i="146" s="1"/>
  <c r="F137" i="146"/>
  <c r="G137" i="146" s="1"/>
  <c r="F138" i="146"/>
  <c r="G138" i="146" s="1"/>
  <c r="F139" i="146"/>
  <c r="G139" i="146" s="1"/>
  <c r="F140" i="146"/>
  <c r="G140" i="146" s="1"/>
  <c r="F141" i="146"/>
  <c r="G141" i="146" s="1"/>
  <c r="F144" i="146"/>
  <c r="G144" i="146" s="1"/>
  <c r="F145" i="146"/>
  <c r="G145" i="146" s="1"/>
  <c r="F146" i="146"/>
  <c r="G146" i="146" s="1"/>
  <c r="F148" i="146"/>
  <c r="G148" i="146" s="1"/>
  <c r="F149" i="146"/>
  <c r="G149" i="146" s="1"/>
  <c r="F150" i="146"/>
  <c r="G150" i="146" s="1"/>
  <c r="F151" i="146"/>
  <c r="G151" i="146" s="1"/>
  <c r="F152" i="146"/>
  <c r="G152" i="146" s="1"/>
  <c r="F154" i="146"/>
  <c r="G154" i="146" s="1"/>
  <c r="F155" i="146"/>
  <c r="G155" i="146" s="1"/>
  <c r="F156" i="146"/>
  <c r="G156" i="146" s="1"/>
  <c r="F157" i="146"/>
  <c r="G157" i="146" s="1"/>
  <c r="F158" i="146"/>
  <c r="G158" i="146" s="1"/>
  <c r="F159" i="146"/>
  <c r="G159" i="146" s="1"/>
  <c r="F160" i="146"/>
  <c r="G160" i="146" s="1"/>
  <c r="F161" i="146"/>
  <c r="G161" i="146" s="1"/>
  <c r="F162" i="146"/>
  <c r="G162" i="146" s="1"/>
  <c r="F163" i="146"/>
  <c r="G163" i="146" s="1"/>
  <c r="F164" i="146"/>
  <c r="G164" i="146" s="1"/>
  <c r="F165" i="146"/>
  <c r="G165" i="146" s="1"/>
  <c r="F166" i="146"/>
  <c r="G166" i="146" s="1"/>
  <c r="F167" i="146"/>
  <c r="G167" i="146" s="1"/>
  <c r="F168" i="146"/>
  <c r="G168" i="146" s="1"/>
  <c r="F170" i="146"/>
  <c r="G170" i="146" s="1"/>
  <c r="F171" i="146"/>
  <c r="G171" i="146" s="1"/>
  <c r="F172" i="146"/>
  <c r="G172" i="146" s="1"/>
  <c r="F174" i="146"/>
  <c r="G174" i="146" s="1"/>
  <c r="F175" i="146"/>
  <c r="G175" i="146" s="1"/>
  <c r="F176" i="146"/>
  <c r="G176" i="146" s="1"/>
  <c r="F100" i="146"/>
  <c r="G100" i="146" s="1"/>
  <c r="F101" i="146"/>
  <c r="G101" i="146" s="1"/>
  <c r="F102" i="146"/>
  <c r="G102" i="146" s="1"/>
  <c r="F103" i="146"/>
  <c r="G103" i="146" s="1"/>
  <c r="F104" i="146"/>
  <c r="G104" i="146" s="1"/>
  <c r="F105" i="146"/>
  <c r="G105" i="146" s="1"/>
  <c r="F106" i="146"/>
  <c r="G106" i="146" s="1"/>
  <c r="F107" i="146"/>
  <c r="G107" i="146" s="1"/>
  <c r="F99" i="146"/>
  <c r="G99" i="146" s="1"/>
  <c r="Q265" i="157"/>
  <c r="P265" i="146" s="1"/>
  <c r="P265" i="157"/>
  <c r="O265" i="157"/>
  <c r="N265" i="157"/>
  <c r="M265" i="157"/>
  <c r="L265" i="157"/>
  <c r="K265" i="157"/>
  <c r="J265" i="157"/>
  <c r="I265" i="157"/>
  <c r="H265" i="157"/>
  <c r="G265" i="157"/>
  <c r="F265" i="157"/>
  <c r="E265" i="157"/>
  <c r="P261" i="157"/>
  <c r="O261" i="157"/>
  <c r="N261" i="157"/>
  <c r="M261" i="157"/>
  <c r="L261" i="157"/>
  <c r="K261" i="157"/>
  <c r="J261" i="157"/>
  <c r="I261" i="157"/>
  <c r="H261" i="157"/>
  <c r="G261" i="157"/>
  <c r="F261" i="157"/>
  <c r="E261" i="157"/>
  <c r="P257" i="157"/>
  <c r="O257" i="157"/>
  <c r="N257" i="157"/>
  <c r="M257" i="157"/>
  <c r="L257" i="157"/>
  <c r="K257" i="157"/>
  <c r="J257" i="157"/>
  <c r="I257" i="157"/>
  <c r="H257" i="157"/>
  <c r="G257" i="157"/>
  <c r="F257" i="157"/>
  <c r="E257" i="157"/>
  <c r="P241" i="157"/>
  <c r="O241" i="157"/>
  <c r="N241" i="157"/>
  <c r="M241" i="157"/>
  <c r="L241" i="157"/>
  <c r="K241" i="157"/>
  <c r="J241" i="157"/>
  <c r="I241" i="157"/>
  <c r="H241" i="157"/>
  <c r="G241" i="157"/>
  <c r="F241" i="157"/>
  <c r="E241" i="157"/>
  <c r="P235" i="157"/>
  <c r="O235" i="157"/>
  <c r="N235" i="157"/>
  <c r="M235" i="157"/>
  <c r="L235" i="157"/>
  <c r="K235" i="157"/>
  <c r="J235" i="157"/>
  <c r="I235" i="157"/>
  <c r="H235" i="157"/>
  <c r="G235" i="157"/>
  <c r="F235" i="157"/>
  <c r="E235" i="157"/>
  <c r="P230" i="157"/>
  <c r="O230" i="157"/>
  <c r="N230" i="157"/>
  <c r="M230" i="157"/>
  <c r="L230" i="157"/>
  <c r="K230" i="157"/>
  <c r="J230" i="157"/>
  <c r="I230" i="157"/>
  <c r="H230" i="157"/>
  <c r="G230" i="157"/>
  <c r="F230" i="157"/>
  <c r="E230" i="157"/>
  <c r="P223" i="157"/>
  <c r="O223" i="157"/>
  <c r="N223" i="157"/>
  <c r="M223" i="157"/>
  <c r="L223" i="157"/>
  <c r="K223" i="157"/>
  <c r="J223" i="157"/>
  <c r="I223" i="157"/>
  <c r="H223" i="157"/>
  <c r="G223" i="157"/>
  <c r="F223" i="157"/>
  <c r="E223" i="157"/>
  <c r="P205" i="157"/>
  <c r="O205" i="157"/>
  <c r="N205" i="157"/>
  <c r="M205" i="157"/>
  <c r="L205" i="157"/>
  <c r="K205" i="157"/>
  <c r="J205" i="157"/>
  <c r="I205" i="157"/>
  <c r="H205" i="157"/>
  <c r="G205" i="157"/>
  <c r="G206" i="157" s="1"/>
  <c r="F205" i="157"/>
  <c r="E205" i="157"/>
  <c r="P196" i="157"/>
  <c r="O196" i="157"/>
  <c r="N196" i="157"/>
  <c r="M196" i="157"/>
  <c r="L196" i="157"/>
  <c r="K196" i="157"/>
  <c r="K206" i="157" s="1"/>
  <c r="J196" i="157"/>
  <c r="I196" i="157"/>
  <c r="H196" i="157"/>
  <c r="G196" i="157"/>
  <c r="F196" i="157"/>
  <c r="E196" i="157"/>
  <c r="Q177" i="157"/>
  <c r="P177" i="146" s="1"/>
  <c r="P177" i="157"/>
  <c r="O177" i="157"/>
  <c r="N177" i="157"/>
  <c r="M177" i="157"/>
  <c r="L177" i="157"/>
  <c r="K177" i="157"/>
  <c r="J177" i="157"/>
  <c r="I177" i="157"/>
  <c r="H177" i="157"/>
  <c r="G177" i="157"/>
  <c r="F177" i="157"/>
  <c r="E177" i="157"/>
  <c r="P173" i="157"/>
  <c r="O173" i="157"/>
  <c r="N173" i="157"/>
  <c r="M173" i="157"/>
  <c r="L173" i="157"/>
  <c r="K173" i="157"/>
  <c r="J173" i="157"/>
  <c r="I173" i="157"/>
  <c r="H173" i="157"/>
  <c r="G173" i="157"/>
  <c r="F173" i="157"/>
  <c r="E173" i="157"/>
  <c r="P169" i="157"/>
  <c r="O169" i="157"/>
  <c r="N169" i="157"/>
  <c r="M169" i="157"/>
  <c r="L169" i="157"/>
  <c r="K169" i="157"/>
  <c r="J169" i="157"/>
  <c r="I169" i="157"/>
  <c r="H169" i="157"/>
  <c r="G169" i="157"/>
  <c r="F169" i="157"/>
  <c r="E169" i="157"/>
  <c r="P153" i="157"/>
  <c r="O153" i="157"/>
  <c r="N153" i="157"/>
  <c r="M153" i="157"/>
  <c r="L153" i="157"/>
  <c r="K153" i="157"/>
  <c r="J153" i="157"/>
  <c r="I153" i="157"/>
  <c r="H153" i="157"/>
  <c r="G153" i="157"/>
  <c r="F153" i="157"/>
  <c r="E153" i="157"/>
  <c r="P147" i="157"/>
  <c r="O147" i="157"/>
  <c r="N147" i="157"/>
  <c r="M147" i="157"/>
  <c r="L147" i="157"/>
  <c r="K147" i="157"/>
  <c r="J147" i="157"/>
  <c r="I147" i="157"/>
  <c r="H147" i="157"/>
  <c r="G147" i="157"/>
  <c r="F147" i="157"/>
  <c r="E147" i="157"/>
  <c r="P142" i="157"/>
  <c r="O142" i="157"/>
  <c r="N142" i="157"/>
  <c r="M142" i="157"/>
  <c r="L142" i="157"/>
  <c r="K142" i="157"/>
  <c r="J142" i="157"/>
  <c r="I142" i="157"/>
  <c r="H142" i="157"/>
  <c r="G142" i="157"/>
  <c r="F142" i="157"/>
  <c r="E142" i="157"/>
  <c r="P135" i="157"/>
  <c r="O135" i="157"/>
  <c r="N135" i="157"/>
  <c r="M135" i="157"/>
  <c r="L135" i="157"/>
  <c r="K135" i="157"/>
  <c r="J135" i="157"/>
  <c r="I135" i="157"/>
  <c r="H135" i="157"/>
  <c r="G135" i="157"/>
  <c r="F135" i="157"/>
  <c r="E135" i="157"/>
  <c r="P117" i="157"/>
  <c r="O117" i="157"/>
  <c r="N117" i="157"/>
  <c r="M117" i="157"/>
  <c r="L117" i="157"/>
  <c r="K117" i="157"/>
  <c r="J117" i="157"/>
  <c r="I117" i="157"/>
  <c r="H117" i="157"/>
  <c r="G117" i="157"/>
  <c r="G118" i="157" s="1"/>
  <c r="F117" i="157"/>
  <c r="E117" i="157"/>
  <c r="P108" i="157"/>
  <c r="O108" i="157"/>
  <c r="N108" i="157"/>
  <c r="M108" i="157"/>
  <c r="L108" i="157"/>
  <c r="K108" i="157"/>
  <c r="J108" i="157"/>
  <c r="I108" i="157"/>
  <c r="H108" i="157"/>
  <c r="G108" i="157"/>
  <c r="F108" i="157"/>
  <c r="E108" i="157"/>
  <c r="Q90" i="157"/>
  <c r="Q89" i="157"/>
  <c r="Q88" i="157"/>
  <c r="P88" i="157"/>
  <c r="O88" i="157"/>
  <c r="N88" i="157"/>
  <c r="M88" i="157"/>
  <c r="L88" i="157"/>
  <c r="K88" i="157"/>
  <c r="J88" i="157"/>
  <c r="I88" i="157"/>
  <c r="H88" i="157"/>
  <c r="G88" i="157"/>
  <c r="F88" i="157"/>
  <c r="E88" i="157"/>
  <c r="Q87" i="157"/>
  <c r="P87" i="157"/>
  <c r="O87" i="157"/>
  <c r="N87" i="157"/>
  <c r="N89" i="157" s="1"/>
  <c r="M87" i="157"/>
  <c r="L87" i="157"/>
  <c r="L89" i="157" s="1"/>
  <c r="K87" i="157"/>
  <c r="J87" i="157"/>
  <c r="I87" i="157"/>
  <c r="H87" i="157"/>
  <c r="G87" i="157"/>
  <c r="G89" i="157" s="1"/>
  <c r="F87" i="157"/>
  <c r="F89" i="157" s="1"/>
  <c r="E87" i="157"/>
  <c r="Q85" i="157"/>
  <c r="Q83" i="157"/>
  <c r="P83" i="157"/>
  <c r="P85" i="157" s="1"/>
  <c r="O83" i="157"/>
  <c r="O85" i="157" s="1"/>
  <c r="N83" i="157"/>
  <c r="N85" i="157" s="1"/>
  <c r="M83" i="157"/>
  <c r="M85" i="157" s="1"/>
  <c r="L83" i="157"/>
  <c r="L85" i="157" s="1"/>
  <c r="K83" i="157"/>
  <c r="K85" i="157" s="1"/>
  <c r="J83" i="157"/>
  <c r="J85" i="157" s="1"/>
  <c r="I83" i="157"/>
  <c r="I85" i="157" s="1"/>
  <c r="H83" i="157"/>
  <c r="H85" i="157" s="1"/>
  <c r="G83" i="157"/>
  <c r="G85" i="157" s="1"/>
  <c r="F83" i="157"/>
  <c r="F85" i="157" s="1"/>
  <c r="E83" i="157"/>
  <c r="E85" i="157" s="1"/>
  <c r="Q81" i="157"/>
  <c r="Q80" i="157"/>
  <c r="P80" i="157"/>
  <c r="O80" i="157"/>
  <c r="N80" i="157"/>
  <c r="M80" i="157"/>
  <c r="L80" i="157"/>
  <c r="K80" i="157"/>
  <c r="J80" i="157"/>
  <c r="I80" i="157"/>
  <c r="H80" i="157"/>
  <c r="G80" i="157"/>
  <c r="F80" i="157"/>
  <c r="E80" i="157"/>
  <c r="Q79" i="157"/>
  <c r="P79" i="157"/>
  <c r="O79" i="157"/>
  <c r="N79" i="157"/>
  <c r="M79" i="157"/>
  <c r="L79" i="157"/>
  <c r="K79" i="157"/>
  <c r="J79" i="157"/>
  <c r="I79" i="157"/>
  <c r="H79" i="157"/>
  <c r="G79" i="157"/>
  <c r="F79" i="157"/>
  <c r="E79" i="157"/>
  <c r="Q78" i="157"/>
  <c r="P78" i="157"/>
  <c r="O78" i="157"/>
  <c r="N78" i="157"/>
  <c r="M78" i="157"/>
  <c r="L78" i="157"/>
  <c r="K78" i="157"/>
  <c r="J78" i="157"/>
  <c r="I78" i="157"/>
  <c r="H78" i="157"/>
  <c r="G78" i="157"/>
  <c r="F78" i="157"/>
  <c r="E78" i="157"/>
  <c r="Q77" i="157"/>
  <c r="P77" i="157"/>
  <c r="O77" i="157"/>
  <c r="N77" i="157"/>
  <c r="M77" i="157"/>
  <c r="L77" i="157"/>
  <c r="K77" i="157"/>
  <c r="J77" i="157"/>
  <c r="I77" i="157"/>
  <c r="H77" i="157"/>
  <c r="G77" i="157"/>
  <c r="F77" i="157"/>
  <c r="E77" i="157"/>
  <c r="Q76" i="157"/>
  <c r="P76" i="157"/>
  <c r="O76" i="157"/>
  <c r="N76" i="157"/>
  <c r="M76" i="157"/>
  <c r="L76" i="157"/>
  <c r="K76" i="157"/>
  <c r="J76" i="157"/>
  <c r="I76" i="157"/>
  <c r="H76" i="157"/>
  <c r="G76" i="157"/>
  <c r="F76" i="157"/>
  <c r="E76" i="157"/>
  <c r="Q75" i="157"/>
  <c r="P75" i="157"/>
  <c r="O75" i="157"/>
  <c r="N75" i="157"/>
  <c r="M75" i="157"/>
  <c r="L75" i="157"/>
  <c r="K75" i="157"/>
  <c r="J75" i="157"/>
  <c r="I75" i="157"/>
  <c r="H75" i="157"/>
  <c r="G75" i="157"/>
  <c r="F75" i="157"/>
  <c r="E75" i="157"/>
  <c r="Q74" i="157"/>
  <c r="P74" i="157"/>
  <c r="O74" i="157"/>
  <c r="N74" i="157"/>
  <c r="M74" i="157"/>
  <c r="L74" i="157"/>
  <c r="K74" i="157"/>
  <c r="J74" i="157"/>
  <c r="I74" i="157"/>
  <c r="H74" i="157"/>
  <c r="G74" i="157"/>
  <c r="F74" i="157"/>
  <c r="E74" i="157"/>
  <c r="Q73" i="157"/>
  <c r="P73" i="157"/>
  <c r="O73" i="157"/>
  <c r="N73" i="157"/>
  <c r="M73" i="157"/>
  <c r="L73" i="157"/>
  <c r="K73" i="157"/>
  <c r="J73" i="157"/>
  <c r="I73" i="157"/>
  <c r="H73" i="157"/>
  <c r="G73" i="157"/>
  <c r="F73" i="157"/>
  <c r="E73" i="157"/>
  <c r="Q72" i="157"/>
  <c r="P72" i="157"/>
  <c r="O72" i="157"/>
  <c r="N72" i="157"/>
  <c r="M72" i="157"/>
  <c r="L72" i="157"/>
  <c r="K72" i="157"/>
  <c r="J72" i="157"/>
  <c r="I72" i="157"/>
  <c r="H72" i="157"/>
  <c r="G72" i="157"/>
  <c r="F72" i="157"/>
  <c r="E72" i="157"/>
  <c r="Q71" i="157"/>
  <c r="P71" i="157"/>
  <c r="O71" i="157"/>
  <c r="N71" i="157"/>
  <c r="M71" i="157"/>
  <c r="L71" i="157"/>
  <c r="K71" i="157"/>
  <c r="J71" i="157"/>
  <c r="I71" i="157"/>
  <c r="H71" i="157"/>
  <c r="G71" i="157"/>
  <c r="F71" i="157"/>
  <c r="E71" i="157"/>
  <c r="Q70" i="157"/>
  <c r="P70" i="157"/>
  <c r="O70" i="157"/>
  <c r="N70" i="157"/>
  <c r="M70" i="157"/>
  <c r="L70" i="157"/>
  <c r="K70" i="157"/>
  <c r="J70" i="157"/>
  <c r="I70" i="157"/>
  <c r="H70" i="157"/>
  <c r="G70" i="157"/>
  <c r="F70" i="157"/>
  <c r="E70" i="157"/>
  <c r="Q69" i="157"/>
  <c r="P69" i="157"/>
  <c r="O69" i="157"/>
  <c r="N69" i="157"/>
  <c r="M69" i="157"/>
  <c r="L69" i="157"/>
  <c r="K69" i="157"/>
  <c r="J69" i="157"/>
  <c r="I69" i="157"/>
  <c r="H69" i="157"/>
  <c r="G69" i="157"/>
  <c r="F69" i="157"/>
  <c r="E69" i="157"/>
  <c r="Q68" i="157"/>
  <c r="P68" i="157"/>
  <c r="O68" i="157"/>
  <c r="N68" i="157"/>
  <c r="M68" i="157"/>
  <c r="L68" i="157"/>
  <c r="K68" i="157"/>
  <c r="J68" i="157"/>
  <c r="I68" i="157"/>
  <c r="H68" i="157"/>
  <c r="G68" i="157"/>
  <c r="F68" i="157"/>
  <c r="E68" i="157"/>
  <c r="Q67" i="157"/>
  <c r="P67" i="157"/>
  <c r="O67" i="157"/>
  <c r="N67" i="157"/>
  <c r="M67" i="157"/>
  <c r="L67" i="157"/>
  <c r="K67" i="157"/>
  <c r="J67" i="157"/>
  <c r="I67" i="157"/>
  <c r="H67" i="157"/>
  <c r="G67" i="157"/>
  <c r="F67" i="157"/>
  <c r="E67" i="157"/>
  <c r="Q65" i="157"/>
  <c r="Q64" i="157"/>
  <c r="P64" i="157"/>
  <c r="O64" i="157"/>
  <c r="N64" i="157"/>
  <c r="M64" i="157"/>
  <c r="L64" i="157"/>
  <c r="K64" i="157"/>
  <c r="J64" i="157"/>
  <c r="I64" i="157"/>
  <c r="H64" i="157"/>
  <c r="G64" i="157"/>
  <c r="F64" i="157"/>
  <c r="E64" i="157"/>
  <c r="Q63" i="157"/>
  <c r="P63" i="157"/>
  <c r="O63" i="157"/>
  <c r="N63" i="157"/>
  <c r="M63" i="157"/>
  <c r="L63" i="157"/>
  <c r="K63" i="157"/>
  <c r="J63" i="157"/>
  <c r="I63" i="157"/>
  <c r="H63" i="157"/>
  <c r="G63" i="157"/>
  <c r="F63" i="157"/>
  <c r="E63" i="157"/>
  <c r="Q62" i="157"/>
  <c r="P62" i="157"/>
  <c r="O62" i="157"/>
  <c r="N62" i="157"/>
  <c r="M62" i="157"/>
  <c r="L62" i="157"/>
  <c r="K62" i="157"/>
  <c r="J62" i="157"/>
  <c r="I62" i="157"/>
  <c r="H62" i="157"/>
  <c r="G62" i="157"/>
  <c r="F62" i="157"/>
  <c r="E62" i="157"/>
  <c r="Q61" i="157"/>
  <c r="P61" i="157"/>
  <c r="O61" i="157"/>
  <c r="N61" i="157"/>
  <c r="M61" i="157"/>
  <c r="L61" i="157"/>
  <c r="K61" i="157"/>
  <c r="J61" i="157"/>
  <c r="I61" i="157"/>
  <c r="H61" i="157"/>
  <c r="G61" i="157"/>
  <c r="F61" i="157"/>
  <c r="E61" i="157"/>
  <c r="Q58" i="157"/>
  <c r="P58" i="157"/>
  <c r="O58" i="157"/>
  <c r="N58" i="157"/>
  <c r="M58" i="157"/>
  <c r="L58" i="157"/>
  <c r="K58" i="157"/>
  <c r="J58" i="157"/>
  <c r="I58" i="157"/>
  <c r="H58" i="157"/>
  <c r="H59" i="157" s="1"/>
  <c r="G58" i="157"/>
  <c r="F58" i="157"/>
  <c r="E58" i="157"/>
  <c r="Q57" i="157"/>
  <c r="P57" i="157"/>
  <c r="O57" i="157"/>
  <c r="N57" i="157"/>
  <c r="M57" i="157"/>
  <c r="L57" i="157"/>
  <c r="K57" i="157"/>
  <c r="K59" i="157" s="1"/>
  <c r="J57" i="157"/>
  <c r="J59" i="157" s="1"/>
  <c r="I57" i="157"/>
  <c r="H57" i="157"/>
  <c r="G57" i="157"/>
  <c r="F57" i="157"/>
  <c r="E57" i="157"/>
  <c r="Q54" i="157"/>
  <c r="Q53" i="157"/>
  <c r="P53" i="157"/>
  <c r="O53" i="157"/>
  <c r="N53" i="157"/>
  <c r="M53" i="157"/>
  <c r="L53" i="157"/>
  <c r="K53" i="157"/>
  <c r="J53" i="157"/>
  <c r="I53" i="157"/>
  <c r="H53" i="157"/>
  <c r="G53" i="157"/>
  <c r="F53" i="157"/>
  <c r="E53" i="157"/>
  <c r="Q52" i="157"/>
  <c r="P52" i="157"/>
  <c r="O52" i="157"/>
  <c r="N52" i="157"/>
  <c r="M52" i="157"/>
  <c r="L52" i="157"/>
  <c r="K52" i="157"/>
  <c r="J52" i="157"/>
  <c r="I52" i="157"/>
  <c r="H52" i="157"/>
  <c r="G52" i="157"/>
  <c r="F52" i="157"/>
  <c r="E52" i="157"/>
  <c r="Q51" i="157"/>
  <c r="P51" i="157"/>
  <c r="O51" i="157"/>
  <c r="N51" i="157"/>
  <c r="M51" i="157"/>
  <c r="L51" i="157"/>
  <c r="K51" i="157"/>
  <c r="J51" i="157"/>
  <c r="I51" i="157"/>
  <c r="H51" i="157"/>
  <c r="G51" i="157"/>
  <c r="F51" i="157"/>
  <c r="E51" i="157"/>
  <c r="Q50" i="157"/>
  <c r="P50" i="157"/>
  <c r="O50" i="157"/>
  <c r="N50" i="157"/>
  <c r="M50" i="157"/>
  <c r="L50" i="157"/>
  <c r="K50" i="157"/>
  <c r="J50" i="157"/>
  <c r="I50" i="157"/>
  <c r="H50" i="157"/>
  <c r="G50" i="157"/>
  <c r="F50" i="157"/>
  <c r="E50" i="157"/>
  <c r="Q49" i="157"/>
  <c r="P49" i="157"/>
  <c r="O49" i="157"/>
  <c r="N49" i="157"/>
  <c r="M49" i="157"/>
  <c r="L49" i="157"/>
  <c r="K49" i="157"/>
  <c r="J49" i="157"/>
  <c r="I49" i="157"/>
  <c r="H49" i="157"/>
  <c r="G49" i="157"/>
  <c r="F49" i="157"/>
  <c r="E49" i="157"/>
  <c r="Q46" i="157"/>
  <c r="P46" i="157"/>
  <c r="O46" i="157"/>
  <c r="N46" i="157"/>
  <c r="M46" i="157"/>
  <c r="L46" i="157"/>
  <c r="K46" i="157"/>
  <c r="J46" i="157"/>
  <c r="I46" i="157"/>
  <c r="H46" i="157"/>
  <c r="G46" i="157"/>
  <c r="F46" i="157"/>
  <c r="E46" i="157"/>
  <c r="Q45" i="157"/>
  <c r="P45" i="157"/>
  <c r="O45" i="157"/>
  <c r="N45" i="157"/>
  <c r="M45" i="157"/>
  <c r="L45" i="157"/>
  <c r="K45" i="157"/>
  <c r="J45" i="157"/>
  <c r="I45" i="157"/>
  <c r="H45" i="157"/>
  <c r="G45" i="157"/>
  <c r="F45" i="157"/>
  <c r="E45" i="157"/>
  <c r="Q44" i="157"/>
  <c r="P44" i="157"/>
  <c r="O44" i="157"/>
  <c r="N44" i="157"/>
  <c r="M44" i="157"/>
  <c r="L44" i="157"/>
  <c r="K44" i="157"/>
  <c r="J44" i="157"/>
  <c r="I44" i="157"/>
  <c r="H44" i="157"/>
  <c r="G44" i="157"/>
  <c r="F44" i="157"/>
  <c r="E44" i="157"/>
  <c r="Q43" i="157"/>
  <c r="P43" i="157"/>
  <c r="O43" i="157"/>
  <c r="N43" i="157"/>
  <c r="M43" i="157"/>
  <c r="L43" i="157"/>
  <c r="K43" i="157"/>
  <c r="J43" i="157"/>
  <c r="I43" i="157"/>
  <c r="H43" i="157"/>
  <c r="G43" i="157"/>
  <c r="F43" i="157"/>
  <c r="E43" i="157"/>
  <c r="Q42" i="157"/>
  <c r="P42" i="157"/>
  <c r="O42" i="157"/>
  <c r="N42" i="157"/>
  <c r="M42" i="157"/>
  <c r="L42" i="157"/>
  <c r="K42" i="157"/>
  <c r="J42" i="157"/>
  <c r="I42" i="157"/>
  <c r="H42" i="157"/>
  <c r="G42" i="157"/>
  <c r="F42" i="157"/>
  <c r="E42" i="157"/>
  <c r="Q41" i="157"/>
  <c r="P41" i="157"/>
  <c r="O41" i="157"/>
  <c r="N41" i="157"/>
  <c r="M41" i="157"/>
  <c r="L41" i="157"/>
  <c r="K41" i="157"/>
  <c r="J41" i="157"/>
  <c r="I41" i="157"/>
  <c r="H41" i="157"/>
  <c r="G41" i="157"/>
  <c r="F41" i="157"/>
  <c r="E41" i="157"/>
  <c r="Q40" i="157"/>
  <c r="P40" i="157"/>
  <c r="O40" i="157"/>
  <c r="N40" i="157"/>
  <c r="M40" i="157"/>
  <c r="L40" i="157"/>
  <c r="K40" i="157"/>
  <c r="J40" i="157"/>
  <c r="I40" i="157"/>
  <c r="H40" i="157"/>
  <c r="G40" i="157"/>
  <c r="F40" i="157"/>
  <c r="E40" i="157"/>
  <c r="Q39" i="157"/>
  <c r="P39" i="157"/>
  <c r="O39" i="157"/>
  <c r="N39" i="157"/>
  <c r="M39" i="157"/>
  <c r="L39" i="157"/>
  <c r="K39" i="157"/>
  <c r="J39" i="157"/>
  <c r="I39" i="157"/>
  <c r="H39" i="157"/>
  <c r="G39" i="157"/>
  <c r="F39" i="157"/>
  <c r="E39" i="157"/>
  <c r="Q38" i="157"/>
  <c r="P38" i="157"/>
  <c r="O38" i="157"/>
  <c r="N38" i="157"/>
  <c r="M38" i="157"/>
  <c r="L38" i="157"/>
  <c r="K38" i="157"/>
  <c r="J38" i="157"/>
  <c r="I38" i="157"/>
  <c r="H38" i="157"/>
  <c r="G38" i="157"/>
  <c r="F38" i="157"/>
  <c r="E38" i="157"/>
  <c r="Q37" i="157"/>
  <c r="P37" i="157"/>
  <c r="O37" i="157"/>
  <c r="N37" i="157"/>
  <c r="M37" i="157"/>
  <c r="L37" i="157"/>
  <c r="K37" i="157"/>
  <c r="J37" i="157"/>
  <c r="I37" i="157"/>
  <c r="H37" i="157"/>
  <c r="G37" i="157"/>
  <c r="F37" i="157"/>
  <c r="E37" i="157"/>
  <c r="Q36" i="157"/>
  <c r="P36" i="157"/>
  <c r="O36" i="157"/>
  <c r="N36" i="157"/>
  <c r="M36" i="157"/>
  <c r="L36" i="157"/>
  <c r="K36" i="157"/>
  <c r="J36" i="157"/>
  <c r="I36" i="157"/>
  <c r="H36" i="157"/>
  <c r="G36" i="157"/>
  <c r="F36" i="157"/>
  <c r="E36" i="157"/>
  <c r="Q35" i="157"/>
  <c r="P35" i="157"/>
  <c r="O35" i="157"/>
  <c r="N35" i="157"/>
  <c r="M35" i="157"/>
  <c r="L35" i="157"/>
  <c r="K35" i="157"/>
  <c r="J35" i="157"/>
  <c r="I35" i="157"/>
  <c r="H35" i="157"/>
  <c r="G35" i="157"/>
  <c r="F35" i="157"/>
  <c r="E35" i="157"/>
  <c r="Q34" i="157"/>
  <c r="P34" i="157"/>
  <c r="O34" i="157"/>
  <c r="N34" i="157"/>
  <c r="M34" i="157"/>
  <c r="L34" i="157"/>
  <c r="K34" i="157"/>
  <c r="J34" i="157"/>
  <c r="I34" i="157"/>
  <c r="H34" i="157"/>
  <c r="G34" i="157"/>
  <c r="F34" i="157"/>
  <c r="E34" i="157"/>
  <c r="Q33" i="157"/>
  <c r="P33" i="157"/>
  <c r="O33" i="157"/>
  <c r="N33" i="157"/>
  <c r="M33" i="157"/>
  <c r="L33" i="157"/>
  <c r="K33" i="157"/>
  <c r="J33" i="157"/>
  <c r="I33" i="157"/>
  <c r="H33" i="157"/>
  <c r="G33" i="157"/>
  <c r="F33" i="157"/>
  <c r="E33" i="157"/>
  <c r="Q29" i="157"/>
  <c r="Q28" i="157"/>
  <c r="P28" i="157"/>
  <c r="O28" i="157"/>
  <c r="N28" i="157"/>
  <c r="M28" i="157"/>
  <c r="L28" i="157"/>
  <c r="K28" i="157"/>
  <c r="J28" i="157"/>
  <c r="I28" i="157"/>
  <c r="H28" i="157"/>
  <c r="G28" i="157"/>
  <c r="F28" i="157"/>
  <c r="E28" i="157"/>
  <c r="Q27" i="157"/>
  <c r="P27" i="157"/>
  <c r="O27" i="157"/>
  <c r="N27" i="157"/>
  <c r="M27" i="157"/>
  <c r="L27" i="157"/>
  <c r="K27" i="157"/>
  <c r="J27" i="157"/>
  <c r="I27" i="157"/>
  <c r="H27" i="157"/>
  <c r="G27" i="157"/>
  <c r="F27" i="157"/>
  <c r="E27" i="157"/>
  <c r="Q26" i="157"/>
  <c r="P26" i="157"/>
  <c r="O26" i="157"/>
  <c r="N26" i="157"/>
  <c r="M26" i="157"/>
  <c r="L26" i="157"/>
  <c r="K26" i="157"/>
  <c r="J26" i="157"/>
  <c r="I26" i="157"/>
  <c r="H26" i="157"/>
  <c r="G26" i="157"/>
  <c r="F26" i="157"/>
  <c r="E26" i="157"/>
  <c r="Q25" i="157"/>
  <c r="P25" i="157"/>
  <c r="O25" i="157"/>
  <c r="N25" i="157"/>
  <c r="M25" i="157"/>
  <c r="L25" i="157"/>
  <c r="K25" i="157"/>
  <c r="J25" i="157"/>
  <c r="I25" i="157"/>
  <c r="H25" i="157"/>
  <c r="G25" i="157"/>
  <c r="F25" i="157"/>
  <c r="E25" i="157"/>
  <c r="Q24" i="157"/>
  <c r="P24" i="157"/>
  <c r="O24" i="157"/>
  <c r="N24" i="157"/>
  <c r="M24" i="157"/>
  <c r="L24" i="157"/>
  <c r="K24" i="157"/>
  <c r="J24" i="157"/>
  <c r="I24" i="157"/>
  <c r="H24" i="157"/>
  <c r="G24" i="157"/>
  <c r="F24" i="157"/>
  <c r="E24" i="157"/>
  <c r="Q23" i="157"/>
  <c r="P23" i="157"/>
  <c r="O23" i="157"/>
  <c r="N23" i="157"/>
  <c r="M23" i="157"/>
  <c r="L23" i="157"/>
  <c r="K23" i="157"/>
  <c r="J23" i="157"/>
  <c r="I23" i="157"/>
  <c r="H23" i="157"/>
  <c r="G23" i="157"/>
  <c r="F23" i="157"/>
  <c r="E23" i="157"/>
  <c r="Q22" i="157"/>
  <c r="P22" i="157"/>
  <c r="O22" i="157"/>
  <c r="N22" i="157"/>
  <c r="M22" i="157"/>
  <c r="L22" i="157"/>
  <c r="K22" i="157"/>
  <c r="J22" i="157"/>
  <c r="I22" i="157"/>
  <c r="H22" i="157"/>
  <c r="G22" i="157"/>
  <c r="F22" i="157"/>
  <c r="E22" i="157"/>
  <c r="Q20" i="157"/>
  <c r="Q19" i="157"/>
  <c r="P19" i="157"/>
  <c r="O19" i="157"/>
  <c r="N19" i="157"/>
  <c r="M19" i="157"/>
  <c r="L19" i="157"/>
  <c r="K19" i="157"/>
  <c r="J19" i="157"/>
  <c r="I19" i="157"/>
  <c r="H19" i="157"/>
  <c r="G19" i="157"/>
  <c r="F19" i="157"/>
  <c r="E19" i="157"/>
  <c r="Q18" i="157"/>
  <c r="P18" i="157"/>
  <c r="O18" i="157"/>
  <c r="N18" i="157"/>
  <c r="M18" i="157"/>
  <c r="L18" i="157"/>
  <c r="K18" i="157"/>
  <c r="J18" i="157"/>
  <c r="I18" i="157"/>
  <c r="H18" i="157"/>
  <c r="G18" i="157"/>
  <c r="F18" i="157"/>
  <c r="E18" i="157"/>
  <c r="Q17" i="157"/>
  <c r="P17" i="157"/>
  <c r="O17" i="157"/>
  <c r="N17" i="157"/>
  <c r="M17" i="157"/>
  <c r="L17" i="157"/>
  <c r="K17" i="157"/>
  <c r="J17" i="157"/>
  <c r="I17" i="157"/>
  <c r="H17" i="157"/>
  <c r="G17" i="157"/>
  <c r="F17" i="157"/>
  <c r="E17" i="157"/>
  <c r="Q16" i="157"/>
  <c r="P16" i="157"/>
  <c r="O16" i="157"/>
  <c r="N16" i="157"/>
  <c r="M16" i="157"/>
  <c r="L16" i="157"/>
  <c r="K16" i="157"/>
  <c r="J16" i="157"/>
  <c r="I16" i="157"/>
  <c r="H16" i="157"/>
  <c r="G16" i="157"/>
  <c r="F16" i="157"/>
  <c r="E16" i="157"/>
  <c r="Q15" i="157"/>
  <c r="P15" i="157"/>
  <c r="O15" i="157"/>
  <c r="N15" i="157"/>
  <c r="M15" i="157"/>
  <c r="L15" i="157"/>
  <c r="K15" i="157"/>
  <c r="J15" i="157"/>
  <c r="I15" i="157"/>
  <c r="H15" i="157"/>
  <c r="G15" i="157"/>
  <c r="F15" i="157"/>
  <c r="E15" i="157"/>
  <c r="Q14" i="157"/>
  <c r="P14" i="157"/>
  <c r="O14" i="157"/>
  <c r="N14" i="157"/>
  <c r="M14" i="157"/>
  <c r="L14" i="157"/>
  <c r="K14" i="157"/>
  <c r="J14" i="157"/>
  <c r="I14" i="157"/>
  <c r="H14" i="157"/>
  <c r="G14" i="157"/>
  <c r="F14" i="157"/>
  <c r="E14" i="157"/>
  <c r="Q13" i="157"/>
  <c r="P13" i="157"/>
  <c r="O13" i="157"/>
  <c r="N13" i="157"/>
  <c r="M13" i="157"/>
  <c r="L13" i="157"/>
  <c r="K13" i="157"/>
  <c r="J13" i="157"/>
  <c r="I13" i="157"/>
  <c r="H13" i="157"/>
  <c r="G13" i="157"/>
  <c r="F13" i="157"/>
  <c r="E13" i="157"/>
  <c r="Q12" i="157"/>
  <c r="P12" i="157"/>
  <c r="O12" i="157"/>
  <c r="N12" i="157"/>
  <c r="M12" i="157"/>
  <c r="L12" i="157"/>
  <c r="K12" i="157"/>
  <c r="J12" i="157"/>
  <c r="I12" i="157"/>
  <c r="H12" i="157"/>
  <c r="G12" i="157"/>
  <c r="F12" i="157"/>
  <c r="E12" i="157"/>
  <c r="Q11" i="157"/>
  <c r="P11" i="157"/>
  <c r="O11" i="157"/>
  <c r="N11" i="157"/>
  <c r="M11" i="157"/>
  <c r="L11" i="157"/>
  <c r="K11" i="157"/>
  <c r="J11" i="157"/>
  <c r="I11" i="157"/>
  <c r="H11" i="157"/>
  <c r="G11" i="157"/>
  <c r="F11" i="157"/>
  <c r="E11" i="157"/>
  <c r="E11" i="156"/>
  <c r="Q265" i="156"/>
  <c r="O265" i="146" s="1"/>
  <c r="P265" i="156"/>
  <c r="O265" i="156"/>
  <c r="N265" i="156"/>
  <c r="M265" i="156"/>
  <c r="L265" i="156"/>
  <c r="K265" i="156"/>
  <c r="J265" i="156"/>
  <c r="I265" i="156"/>
  <c r="H265" i="156"/>
  <c r="G265" i="156"/>
  <c r="F265" i="156"/>
  <c r="E265" i="156"/>
  <c r="P261" i="156"/>
  <c r="O261" i="156"/>
  <c r="N261" i="156"/>
  <c r="M261" i="156"/>
  <c r="L261" i="156"/>
  <c r="K261" i="156"/>
  <c r="J261" i="156"/>
  <c r="I261" i="156"/>
  <c r="H261" i="156"/>
  <c r="G261" i="156"/>
  <c r="F261" i="156"/>
  <c r="E261" i="156"/>
  <c r="P257" i="156"/>
  <c r="O257" i="156"/>
  <c r="N257" i="156"/>
  <c r="M257" i="156"/>
  <c r="L257" i="156"/>
  <c r="K257" i="156"/>
  <c r="J257" i="156"/>
  <c r="I257" i="156"/>
  <c r="H257" i="156"/>
  <c r="G257" i="156"/>
  <c r="F257" i="156"/>
  <c r="E257" i="156"/>
  <c r="P241" i="156"/>
  <c r="O241" i="156"/>
  <c r="N241" i="156"/>
  <c r="M241" i="156"/>
  <c r="L241" i="156"/>
  <c r="K241" i="156"/>
  <c r="J241" i="156"/>
  <c r="I241" i="156"/>
  <c r="H241" i="156"/>
  <c r="G241" i="156"/>
  <c r="F241" i="156"/>
  <c r="E241" i="156"/>
  <c r="P235" i="156"/>
  <c r="O235" i="156"/>
  <c r="N235" i="156"/>
  <c r="M235" i="156"/>
  <c r="L235" i="156"/>
  <c r="K235" i="156"/>
  <c r="J235" i="156"/>
  <c r="I235" i="156"/>
  <c r="H235" i="156"/>
  <c r="G235" i="156"/>
  <c r="F235" i="156"/>
  <c r="E235" i="156"/>
  <c r="P230" i="156"/>
  <c r="O230" i="156"/>
  <c r="N230" i="156"/>
  <c r="M230" i="156"/>
  <c r="L230" i="156"/>
  <c r="K230" i="156"/>
  <c r="J230" i="156"/>
  <c r="I230" i="156"/>
  <c r="H230" i="156"/>
  <c r="G230" i="156"/>
  <c r="F230" i="156"/>
  <c r="E230" i="156"/>
  <c r="P223" i="156"/>
  <c r="O223" i="156"/>
  <c r="N223" i="156"/>
  <c r="M223" i="156"/>
  <c r="L223" i="156"/>
  <c r="K223" i="156"/>
  <c r="J223" i="156"/>
  <c r="I223" i="156"/>
  <c r="H223" i="156"/>
  <c r="G223" i="156"/>
  <c r="F223" i="156"/>
  <c r="E223" i="156"/>
  <c r="P205" i="156"/>
  <c r="O205" i="156"/>
  <c r="N205" i="156"/>
  <c r="M205" i="156"/>
  <c r="L205" i="156"/>
  <c r="K205" i="156"/>
  <c r="J205" i="156"/>
  <c r="I205" i="156"/>
  <c r="H205" i="156"/>
  <c r="G205" i="156"/>
  <c r="F205" i="156"/>
  <c r="E205" i="156"/>
  <c r="P196" i="156"/>
  <c r="O196" i="156"/>
  <c r="N196" i="156"/>
  <c r="M196" i="156"/>
  <c r="L196" i="156"/>
  <c r="K196" i="156"/>
  <c r="J196" i="156"/>
  <c r="I196" i="156"/>
  <c r="H196" i="156"/>
  <c r="G196" i="156"/>
  <c r="F196" i="156"/>
  <c r="E196" i="156"/>
  <c r="Q177" i="156"/>
  <c r="O177" i="146" s="1"/>
  <c r="P177" i="156"/>
  <c r="O177" i="156"/>
  <c r="N177" i="156"/>
  <c r="M177" i="156"/>
  <c r="L177" i="156"/>
  <c r="K177" i="156"/>
  <c r="J177" i="156"/>
  <c r="I177" i="156"/>
  <c r="H177" i="156"/>
  <c r="G177" i="156"/>
  <c r="F177" i="156"/>
  <c r="E177" i="156"/>
  <c r="P173" i="156"/>
  <c r="O173" i="156"/>
  <c r="N173" i="156"/>
  <c r="M173" i="156"/>
  <c r="L173" i="156"/>
  <c r="K173" i="156"/>
  <c r="J173" i="156"/>
  <c r="I173" i="156"/>
  <c r="H173" i="156"/>
  <c r="G173" i="156"/>
  <c r="F173" i="156"/>
  <c r="E173" i="156"/>
  <c r="P169" i="156"/>
  <c r="O169" i="156"/>
  <c r="N169" i="156"/>
  <c r="M169" i="156"/>
  <c r="L169" i="156"/>
  <c r="K169" i="156"/>
  <c r="J169" i="156"/>
  <c r="I169" i="156"/>
  <c r="H169" i="156"/>
  <c r="G169" i="156"/>
  <c r="F169" i="156"/>
  <c r="E169" i="156"/>
  <c r="P153" i="156"/>
  <c r="O153" i="156"/>
  <c r="N153" i="156"/>
  <c r="M153" i="156"/>
  <c r="L153" i="156"/>
  <c r="K153" i="156"/>
  <c r="J153" i="156"/>
  <c r="I153" i="156"/>
  <c r="H153" i="156"/>
  <c r="G153" i="156"/>
  <c r="F153" i="156"/>
  <c r="E153" i="156"/>
  <c r="P147" i="156"/>
  <c r="O147" i="156"/>
  <c r="N147" i="156"/>
  <c r="M147" i="156"/>
  <c r="L147" i="156"/>
  <c r="K147" i="156"/>
  <c r="J147" i="156"/>
  <c r="I147" i="156"/>
  <c r="H147" i="156"/>
  <c r="G147" i="156"/>
  <c r="F147" i="156"/>
  <c r="E147" i="156"/>
  <c r="P142" i="156"/>
  <c r="O142" i="156"/>
  <c r="N142" i="156"/>
  <c r="M142" i="156"/>
  <c r="L142" i="156"/>
  <c r="K142" i="156"/>
  <c r="J142" i="156"/>
  <c r="I142" i="156"/>
  <c r="H142" i="156"/>
  <c r="G142" i="156"/>
  <c r="F142" i="156"/>
  <c r="E142" i="156"/>
  <c r="P135" i="156"/>
  <c r="O135" i="156"/>
  <c r="N135" i="156"/>
  <c r="M135" i="156"/>
  <c r="L135" i="156"/>
  <c r="K135" i="156"/>
  <c r="J135" i="156"/>
  <c r="I135" i="156"/>
  <c r="H135" i="156"/>
  <c r="G135" i="156"/>
  <c r="F135" i="156"/>
  <c r="E135" i="156"/>
  <c r="P117" i="156"/>
  <c r="O117" i="156"/>
  <c r="N117" i="156"/>
  <c r="M117" i="156"/>
  <c r="L117" i="156"/>
  <c r="K117" i="156"/>
  <c r="J117" i="156"/>
  <c r="I117" i="156"/>
  <c r="H117" i="156"/>
  <c r="G117" i="156"/>
  <c r="F117" i="156"/>
  <c r="E117" i="156"/>
  <c r="P108" i="156"/>
  <c r="O108" i="156"/>
  <c r="N108" i="156"/>
  <c r="M108" i="156"/>
  <c r="L108" i="156"/>
  <c r="K108" i="156"/>
  <c r="J108" i="156"/>
  <c r="I108" i="156"/>
  <c r="H108" i="156"/>
  <c r="G108" i="156"/>
  <c r="F108" i="156"/>
  <c r="E108" i="156"/>
  <c r="Q90" i="156"/>
  <c r="Q89" i="156"/>
  <c r="Q88" i="156"/>
  <c r="P88" i="156"/>
  <c r="O88" i="156"/>
  <c r="N88" i="156"/>
  <c r="M88" i="156"/>
  <c r="L88" i="156"/>
  <c r="K88" i="156"/>
  <c r="J88" i="156"/>
  <c r="I88" i="156"/>
  <c r="H88" i="156"/>
  <c r="G88" i="156"/>
  <c r="F88" i="156"/>
  <c r="E88" i="156"/>
  <c r="Q87" i="156"/>
  <c r="P87" i="156"/>
  <c r="O87" i="156"/>
  <c r="N87" i="156"/>
  <c r="M87" i="156"/>
  <c r="L87" i="156"/>
  <c r="L89" i="156" s="1"/>
  <c r="K87" i="156"/>
  <c r="K89" i="156" s="1"/>
  <c r="J87" i="156"/>
  <c r="I87" i="156"/>
  <c r="H87" i="156"/>
  <c r="G87" i="156"/>
  <c r="F87" i="156"/>
  <c r="E87" i="156"/>
  <c r="Q85" i="156"/>
  <c r="Q83" i="156"/>
  <c r="P83" i="156"/>
  <c r="P85" i="156" s="1"/>
  <c r="O83" i="156"/>
  <c r="O85" i="156" s="1"/>
  <c r="N83" i="156"/>
  <c r="N85" i="156" s="1"/>
  <c r="M83" i="156"/>
  <c r="M85" i="156" s="1"/>
  <c r="L83" i="156"/>
  <c r="L85" i="156" s="1"/>
  <c r="K83" i="156"/>
  <c r="K85" i="156" s="1"/>
  <c r="J83" i="156"/>
  <c r="J85" i="156" s="1"/>
  <c r="I83" i="156"/>
  <c r="I85" i="156" s="1"/>
  <c r="H83" i="156"/>
  <c r="H85" i="156" s="1"/>
  <c r="G83" i="156"/>
  <c r="G85" i="156" s="1"/>
  <c r="F83" i="156"/>
  <c r="F85" i="156" s="1"/>
  <c r="E83" i="156"/>
  <c r="E85" i="156" s="1"/>
  <c r="Q81" i="156"/>
  <c r="Q80" i="156"/>
  <c r="P80" i="156"/>
  <c r="O80" i="156"/>
  <c r="N80" i="156"/>
  <c r="M80" i="156"/>
  <c r="L80" i="156"/>
  <c r="K80" i="156"/>
  <c r="J80" i="156"/>
  <c r="I80" i="156"/>
  <c r="H80" i="156"/>
  <c r="G80" i="156"/>
  <c r="F80" i="156"/>
  <c r="E80" i="156"/>
  <c r="Q79" i="156"/>
  <c r="P79" i="156"/>
  <c r="O79" i="156"/>
  <c r="N79" i="156"/>
  <c r="M79" i="156"/>
  <c r="L79" i="156"/>
  <c r="K79" i="156"/>
  <c r="J79" i="156"/>
  <c r="I79" i="156"/>
  <c r="H79" i="156"/>
  <c r="G79" i="156"/>
  <c r="F79" i="156"/>
  <c r="E79" i="156"/>
  <c r="Q78" i="156"/>
  <c r="P78" i="156"/>
  <c r="O78" i="156"/>
  <c r="N78" i="156"/>
  <c r="M78" i="156"/>
  <c r="L78" i="156"/>
  <c r="K78" i="156"/>
  <c r="J78" i="156"/>
  <c r="I78" i="156"/>
  <c r="H78" i="156"/>
  <c r="G78" i="156"/>
  <c r="F78" i="156"/>
  <c r="E78" i="156"/>
  <c r="Q77" i="156"/>
  <c r="P77" i="156"/>
  <c r="O77" i="156"/>
  <c r="N77" i="156"/>
  <c r="M77" i="156"/>
  <c r="L77" i="156"/>
  <c r="K77" i="156"/>
  <c r="J77" i="156"/>
  <c r="I77" i="156"/>
  <c r="H77" i="156"/>
  <c r="G77" i="156"/>
  <c r="F77" i="156"/>
  <c r="E77" i="156"/>
  <c r="Q76" i="156"/>
  <c r="P76" i="156"/>
  <c r="O76" i="156"/>
  <c r="N76" i="156"/>
  <c r="M76" i="156"/>
  <c r="L76" i="156"/>
  <c r="K76" i="156"/>
  <c r="J76" i="156"/>
  <c r="I76" i="156"/>
  <c r="H76" i="156"/>
  <c r="G76" i="156"/>
  <c r="F76" i="156"/>
  <c r="E76" i="156"/>
  <c r="Q75" i="156"/>
  <c r="P75" i="156"/>
  <c r="O75" i="156"/>
  <c r="N75" i="156"/>
  <c r="M75" i="156"/>
  <c r="L75" i="156"/>
  <c r="K75" i="156"/>
  <c r="J75" i="156"/>
  <c r="I75" i="156"/>
  <c r="H75" i="156"/>
  <c r="G75" i="156"/>
  <c r="F75" i="156"/>
  <c r="E75" i="156"/>
  <c r="Q74" i="156"/>
  <c r="P74" i="156"/>
  <c r="O74" i="156"/>
  <c r="N74" i="156"/>
  <c r="M74" i="156"/>
  <c r="L74" i="156"/>
  <c r="K74" i="156"/>
  <c r="J74" i="156"/>
  <c r="I74" i="156"/>
  <c r="H74" i="156"/>
  <c r="G74" i="156"/>
  <c r="F74" i="156"/>
  <c r="E74" i="156"/>
  <c r="Q73" i="156"/>
  <c r="P73" i="156"/>
  <c r="O73" i="156"/>
  <c r="N73" i="156"/>
  <c r="M73" i="156"/>
  <c r="L73" i="156"/>
  <c r="K73" i="156"/>
  <c r="J73" i="156"/>
  <c r="I73" i="156"/>
  <c r="H73" i="156"/>
  <c r="G73" i="156"/>
  <c r="F73" i="156"/>
  <c r="E73" i="156"/>
  <c r="Q72" i="156"/>
  <c r="P72" i="156"/>
  <c r="O72" i="156"/>
  <c r="N72" i="156"/>
  <c r="M72" i="156"/>
  <c r="L72" i="156"/>
  <c r="K72" i="156"/>
  <c r="J72" i="156"/>
  <c r="I72" i="156"/>
  <c r="H72" i="156"/>
  <c r="G72" i="156"/>
  <c r="F72" i="156"/>
  <c r="E72" i="156"/>
  <c r="Q71" i="156"/>
  <c r="P71" i="156"/>
  <c r="O71" i="156"/>
  <c r="N71" i="156"/>
  <c r="M71" i="156"/>
  <c r="L71" i="156"/>
  <c r="K71" i="156"/>
  <c r="J71" i="156"/>
  <c r="I71" i="156"/>
  <c r="H71" i="156"/>
  <c r="G71" i="156"/>
  <c r="F71" i="156"/>
  <c r="E71" i="156"/>
  <c r="Q70" i="156"/>
  <c r="P70" i="156"/>
  <c r="O70" i="156"/>
  <c r="N70" i="156"/>
  <c r="M70" i="156"/>
  <c r="L70" i="156"/>
  <c r="K70" i="156"/>
  <c r="J70" i="156"/>
  <c r="I70" i="156"/>
  <c r="H70" i="156"/>
  <c r="G70" i="156"/>
  <c r="F70" i="156"/>
  <c r="E70" i="156"/>
  <c r="Q69" i="156"/>
  <c r="P69" i="156"/>
  <c r="O69" i="156"/>
  <c r="N69" i="156"/>
  <c r="M69" i="156"/>
  <c r="L69" i="156"/>
  <c r="K69" i="156"/>
  <c r="J69" i="156"/>
  <c r="I69" i="156"/>
  <c r="H69" i="156"/>
  <c r="G69" i="156"/>
  <c r="F69" i="156"/>
  <c r="E69" i="156"/>
  <c r="Q68" i="156"/>
  <c r="P68" i="156"/>
  <c r="O68" i="156"/>
  <c r="N68" i="156"/>
  <c r="M68" i="156"/>
  <c r="L68" i="156"/>
  <c r="K68" i="156"/>
  <c r="J68" i="156"/>
  <c r="I68" i="156"/>
  <c r="H68" i="156"/>
  <c r="G68" i="156"/>
  <c r="F68" i="156"/>
  <c r="E68" i="156"/>
  <c r="Q67" i="156"/>
  <c r="P67" i="156"/>
  <c r="O67" i="156"/>
  <c r="N67" i="156"/>
  <c r="M67" i="156"/>
  <c r="L67" i="156"/>
  <c r="K67" i="156"/>
  <c r="J67" i="156"/>
  <c r="I67" i="156"/>
  <c r="H67" i="156"/>
  <c r="G67" i="156"/>
  <c r="F67" i="156"/>
  <c r="E67" i="156"/>
  <c r="Q65" i="156"/>
  <c r="Q64" i="156"/>
  <c r="P64" i="156"/>
  <c r="O64" i="156"/>
  <c r="N64" i="156"/>
  <c r="M64" i="156"/>
  <c r="L64" i="156"/>
  <c r="K64" i="156"/>
  <c r="J64" i="156"/>
  <c r="I64" i="156"/>
  <c r="H64" i="156"/>
  <c r="G64" i="156"/>
  <c r="F64" i="156"/>
  <c r="E64" i="156"/>
  <c r="Q63" i="156"/>
  <c r="P63" i="156"/>
  <c r="O63" i="156"/>
  <c r="N63" i="156"/>
  <c r="M63" i="156"/>
  <c r="L63" i="156"/>
  <c r="K63" i="156"/>
  <c r="J63" i="156"/>
  <c r="I63" i="156"/>
  <c r="H63" i="156"/>
  <c r="G63" i="156"/>
  <c r="F63" i="156"/>
  <c r="E63" i="156"/>
  <c r="Q62" i="156"/>
  <c r="P62" i="156"/>
  <c r="O62" i="156"/>
  <c r="N62" i="156"/>
  <c r="M62" i="156"/>
  <c r="L62" i="156"/>
  <c r="K62" i="156"/>
  <c r="J62" i="156"/>
  <c r="I62" i="156"/>
  <c r="H62" i="156"/>
  <c r="G62" i="156"/>
  <c r="F62" i="156"/>
  <c r="E62" i="156"/>
  <c r="Q61" i="156"/>
  <c r="P61" i="156"/>
  <c r="O61" i="156"/>
  <c r="N61" i="156"/>
  <c r="M61" i="156"/>
  <c r="L61" i="156"/>
  <c r="K61" i="156"/>
  <c r="J61" i="156"/>
  <c r="I61" i="156"/>
  <c r="H61" i="156"/>
  <c r="G61" i="156"/>
  <c r="F61" i="156"/>
  <c r="E61" i="156"/>
  <c r="Q58" i="156"/>
  <c r="P58" i="156"/>
  <c r="O58" i="156"/>
  <c r="N58" i="156"/>
  <c r="M58" i="156"/>
  <c r="L58" i="156"/>
  <c r="K58" i="156"/>
  <c r="J58" i="156"/>
  <c r="I58" i="156"/>
  <c r="H58" i="156"/>
  <c r="G58" i="156"/>
  <c r="F58" i="156"/>
  <c r="E58" i="156"/>
  <c r="Q57" i="156"/>
  <c r="P57" i="156"/>
  <c r="P59" i="156" s="1"/>
  <c r="O57" i="156"/>
  <c r="O59" i="156" s="1"/>
  <c r="N57" i="156"/>
  <c r="M57" i="156"/>
  <c r="L57" i="156"/>
  <c r="K57" i="156"/>
  <c r="J57" i="156"/>
  <c r="I57" i="156"/>
  <c r="H57" i="156"/>
  <c r="H59" i="156" s="1"/>
  <c r="G57" i="156"/>
  <c r="G59" i="156" s="1"/>
  <c r="F57" i="156"/>
  <c r="E57" i="156"/>
  <c r="Q54" i="156"/>
  <c r="Q53" i="156"/>
  <c r="P53" i="156"/>
  <c r="O53" i="156"/>
  <c r="N53" i="156"/>
  <c r="M53" i="156"/>
  <c r="L53" i="156"/>
  <c r="K53" i="156"/>
  <c r="J53" i="156"/>
  <c r="I53" i="156"/>
  <c r="H53" i="156"/>
  <c r="G53" i="156"/>
  <c r="F53" i="156"/>
  <c r="E53" i="156"/>
  <c r="Q52" i="156"/>
  <c r="P52" i="156"/>
  <c r="O52" i="156"/>
  <c r="N52" i="156"/>
  <c r="M52" i="156"/>
  <c r="L52" i="156"/>
  <c r="K52" i="156"/>
  <c r="J52" i="156"/>
  <c r="I52" i="156"/>
  <c r="H52" i="156"/>
  <c r="G52" i="156"/>
  <c r="F52" i="156"/>
  <c r="E52" i="156"/>
  <c r="Q51" i="156"/>
  <c r="P51" i="156"/>
  <c r="O51" i="156"/>
  <c r="N51" i="156"/>
  <c r="M51" i="156"/>
  <c r="L51" i="156"/>
  <c r="K51" i="156"/>
  <c r="J51" i="156"/>
  <c r="I51" i="156"/>
  <c r="H51" i="156"/>
  <c r="G51" i="156"/>
  <c r="F51" i="156"/>
  <c r="E51" i="156"/>
  <c r="Q50" i="156"/>
  <c r="P50" i="156"/>
  <c r="O50" i="156"/>
  <c r="N50" i="156"/>
  <c r="M50" i="156"/>
  <c r="L50" i="156"/>
  <c r="K50" i="156"/>
  <c r="J50" i="156"/>
  <c r="I50" i="156"/>
  <c r="H50" i="156"/>
  <c r="G50" i="156"/>
  <c r="F50" i="156"/>
  <c r="E50" i="156"/>
  <c r="Q49" i="156"/>
  <c r="P49" i="156"/>
  <c r="O49" i="156"/>
  <c r="N49" i="156"/>
  <c r="M49" i="156"/>
  <c r="L49" i="156"/>
  <c r="K49" i="156"/>
  <c r="J49" i="156"/>
  <c r="I49" i="156"/>
  <c r="H49" i="156"/>
  <c r="G49" i="156"/>
  <c r="F49" i="156"/>
  <c r="E49" i="156"/>
  <c r="Q46" i="156"/>
  <c r="P46" i="156"/>
  <c r="O46" i="156"/>
  <c r="N46" i="156"/>
  <c r="M46" i="156"/>
  <c r="L46" i="156"/>
  <c r="K46" i="156"/>
  <c r="J46" i="156"/>
  <c r="I46" i="156"/>
  <c r="H46" i="156"/>
  <c r="G46" i="156"/>
  <c r="F46" i="156"/>
  <c r="E46" i="156"/>
  <c r="Q45" i="156"/>
  <c r="P45" i="156"/>
  <c r="O45" i="156"/>
  <c r="N45" i="156"/>
  <c r="M45" i="156"/>
  <c r="L45" i="156"/>
  <c r="K45" i="156"/>
  <c r="J45" i="156"/>
  <c r="I45" i="156"/>
  <c r="H45" i="156"/>
  <c r="G45" i="156"/>
  <c r="F45" i="156"/>
  <c r="E45" i="156"/>
  <c r="Q44" i="156"/>
  <c r="P44" i="156"/>
  <c r="O44" i="156"/>
  <c r="N44" i="156"/>
  <c r="M44" i="156"/>
  <c r="L44" i="156"/>
  <c r="K44" i="156"/>
  <c r="J44" i="156"/>
  <c r="I44" i="156"/>
  <c r="H44" i="156"/>
  <c r="G44" i="156"/>
  <c r="F44" i="156"/>
  <c r="E44" i="156"/>
  <c r="Q43" i="156"/>
  <c r="P43" i="156"/>
  <c r="O43" i="156"/>
  <c r="N43" i="156"/>
  <c r="M43" i="156"/>
  <c r="L43" i="156"/>
  <c r="K43" i="156"/>
  <c r="J43" i="156"/>
  <c r="I43" i="156"/>
  <c r="H43" i="156"/>
  <c r="G43" i="156"/>
  <c r="F43" i="156"/>
  <c r="E43" i="156"/>
  <c r="Q42" i="156"/>
  <c r="P42" i="156"/>
  <c r="O42" i="156"/>
  <c r="N42" i="156"/>
  <c r="M42" i="156"/>
  <c r="L42" i="156"/>
  <c r="K42" i="156"/>
  <c r="J42" i="156"/>
  <c r="I42" i="156"/>
  <c r="H42" i="156"/>
  <c r="G42" i="156"/>
  <c r="F42" i="156"/>
  <c r="E42" i="156"/>
  <c r="Q41" i="156"/>
  <c r="P41" i="156"/>
  <c r="O41" i="156"/>
  <c r="N41" i="156"/>
  <c r="M41" i="156"/>
  <c r="L41" i="156"/>
  <c r="K41" i="156"/>
  <c r="J41" i="156"/>
  <c r="I41" i="156"/>
  <c r="H41" i="156"/>
  <c r="G41" i="156"/>
  <c r="F41" i="156"/>
  <c r="E41" i="156"/>
  <c r="Q40" i="156"/>
  <c r="P40" i="156"/>
  <c r="O40" i="156"/>
  <c r="N40" i="156"/>
  <c r="M40" i="156"/>
  <c r="L40" i="156"/>
  <c r="K40" i="156"/>
  <c r="J40" i="156"/>
  <c r="I40" i="156"/>
  <c r="H40" i="156"/>
  <c r="G40" i="156"/>
  <c r="F40" i="156"/>
  <c r="E40" i="156"/>
  <c r="Q39" i="156"/>
  <c r="P39" i="156"/>
  <c r="O39" i="156"/>
  <c r="N39" i="156"/>
  <c r="M39" i="156"/>
  <c r="L39" i="156"/>
  <c r="K39" i="156"/>
  <c r="J39" i="156"/>
  <c r="I39" i="156"/>
  <c r="H39" i="156"/>
  <c r="G39" i="156"/>
  <c r="F39" i="156"/>
  <c r="E39" i="156"/>
  <c r="Q38" i="156"/>
  <c r="P38" i="156"/>
  <c r="O38" i="156"/>
  <c r="N38" i="156"/>
  <c r="M38" i="156"/>
  <c r="L38" i="156"/>
  <c r="K38" i="156"/>
  <c r="J38" i="156"/>
  <c r="I38" i="156"/>
  <c r="H38" i="156"/>
  <c r="G38" i="156"/>
  <c r="F38" i="156"/>
  <c r="E38" i="156"/>
  <c r="Q37" i="156"/>
  <c r="P37" i="156"/>
  <c r="O37" i="156"/>
  <c r="N37" i="156"/>
  <c r="M37" i="156"/>
  <c r="L37" i="156"/>
  <c r="K37" i="156"/>
  <c r="J37" i="156"/>
  <c r="I37" i="156"/>
  <c r="H37" i="156"/>
  <c r="G37" i="156"/>
  <c r="F37" i="156"/>
  <c r="E37" i="156"/>
  <c r="Q36" i="156"/>
  <c r="P36" i="156"/>
  <c r="O36" i="156"/>
  <c r="N36" i="156"/>
  <c r="M36" i="156"/>
  <c r="L36" i="156"/>
  <c r="K36" i="156"/>
  <c r="J36" i="156"/>
  <c r="I36" i="156"/>
  <c r="H36" i="156"/>
  <c r="G36" i="156"/>
  <c r="F36" i="156"/>
  <c r="E36" i="156"/>
  <c r="Q35" i="156"/>
  <c r="P35" i="156"/>
  <c r="O35" i="156"/>
  <c r="N35" i="156"/>
  <c r="M35" i="156"/>
  <c r="L35" i="156"/>
  <c r="K35" i="156"/>
  <c r="J35" i="156"/>
  <c r="I35" i="156"/>
  <c r="H35" i="156"/>
  <c r="G35" i="156"/>
  <c r="F35" i="156"/>
  <c r="E35" i="156"/>
  <c r="Q34" i="156"/>
  <c r="P34" i="156"/>
  <c r="O34" i="156"/>
  <c r="N34" i="156"/>
  <c r="M34" i="156"/>
  <c r="L34" i="156"/>
  <c r="K34" i="156"/>
  <c r="J34" i="156"/>
  <c r="I34" i="156"/>
  <c r="H34" i="156"/>
  <c r="G34" i="156"/>
  <c r="F34" i="156"/>
  <c r="E34" i="156"/>
  <c r="Q33" i="156"/>
  <c r="P33" i="156"/>
  <c r="O33" i="156"/>
  <c r="N33" i="156"/>
  <c r="M33" i="156"/>
  <c r="L33" i="156"/>
  <c r="K33" i="156"/>
  <c r="J33" i="156"/>
  <c r="I33" i="156"/>
  <c r="H33" i="156"/>
  <c r="G33" i="156"/>
  <c r="F33" i="156"/>
  <c r="E33" i="156"/>
  <c r="Q29" i="156"/>
  <c r="Q28" i="156"/>
  <c r="P28" i="156"/>
  <c r="O28" i="156"/>
  <c r="N28" i="156"/>
  <c r="M28" i="156"/>
  <c r="L28" i="156"/>
  <c r="K28" i="156"/>
  <c r="J28" i="156"/>
  <c r="I28" i="156"/>
  <c r="H28" i="156"/>
  <c r="G28" i="156"/>
  <c r="F28" i="156"/>
  <c r="E28" i="156"/>
  <c r="Q27" i="156"/>
  <c r="P27" i="156"/>
  <c r="O27" i="156"/>
  <c r="N27" i="156"/>
  <c r="M27" i="156"/>
  <c r="L27" i="156"/>
  <c r="K27" i="156"/>
  <c r="J27" i="156"/>
  <c r="I27" i="156"/>
  <c r="H27" i="156"/>
  <c r="G27" i="156"/>
  <c r="F27" i="156"/>
  <c r="E27" i="156"/>
  <c r="Q26" i="156"/>
  <c r="P26" i="156"/>
  <c r="O26" i="156"/>
  <c r="N26" i="156"/>
  <c r="M26" i="156"/>
  <c r="L26" i="156"/>
  <c r="K26" i="156"/>
  <c r="J26" i="156"/>
  <c r="I26" i="156"/>
  <c r="H26" i="156"/>
  <c r="G26" i="156"/>
  <c r="F26" i="156"/>
  <c r="E26" i="156"/>
  <c r="Q25" i="156"/>
  <c r="P25" i="156"/>
  <c r="O25" i="156"/>
  <c r="N25" i="156"/>
  <c r="M25" i="156"/>
  <c r="L25" i="156"/>
  <c r="K25" i="156"/>
  <c r="J25" i="156"/>
  <c r="I25" i="156"/>
  <c r="H25" i="156"/>
  <c r="G25" i="156"/>
  <c r="F25" i="156"/>
  <c r="E25" i="156"/>
  <c r="Q24" i="156"/>
  <c r="P24" i="156"/>
  <c r="O24" i="156"/>
  <c r="N24" i="156"/>
  <c r="M24" i="156"/>
  <c r="L24" i="156"/>
  <c r="K24" i="156"/>
  <c r="J24" i="156"/>
  <c r="I24" i="156"/>
  <c r="H24" i="156"/>
  <c r="G24" i="156"/>
  <c r="F24" i="156"/>
  <c r="E24" i="156"/>
  <c r="Q23" i="156"/>
  <c r="P23" i="156"/>
  <c r="O23" i="156"/>
  <c r="N23" i="156"/>
  <c r="M23" i="156"/>
  <c r="L23" i="156"/>
  <c r="K23" i="156"/>
  <c r="J23" i="156"/>
  <c r="I23" i="156"/>
  <c r="H23" i="156"/>
  <c r="G23" i="156"/>
  <c r="F23" i="156"/>
  <c r="E23" i="156"/>
  <c r="Q22" i="156"/>
  <c r="P22" i="156"/>
  <c r="O22" i="156"/>
  <c r="N22" i="156"/>
  <c r="M22" i="156"/>
  <c r="L22" i="156"/>
  <c r="K22" i="156"/>
  <c r="J22" i="156"/>
  <c r="I22" i="156"/>
  <c r="H22" i="156"/>
  <c r="G22" i="156"/>
  <c r="F22" i="156"/>
  <c r="E22" i="156"/>
  <c r="Q20" i="156"/>
  <c r="Q19" i="156"/>
  <c r="P19" i="156"/>
  <c r="O19" i="156"/>
  <c r="N19" i="156"/>
  <c r="M19" i="156"/>
  <c r="L19" i="156"/>
  <c r="K19" i="156"/>
  <c r="J19" i="156"/>
  <c r="I19" i="156"/>
  <c r="H19" i="156"/>
  <c r="G19" i="156"/>
  <c r="F19" i="156"/>
  <c r="E19" i="156"/>
  <c r="Q18" i="156"/>
  <c r="P18" i="156"/>
  <c r="O18" i="156"/>
  <c r="N18" i="156"/>
  <c r="M18" i="156"/>
  <c r="L18" i="156"/>
  <c r="K18" i="156"/>
  <c r="J18" i="156"/>
  <c r="I18" i="156"/>
  <c r="H18" i="156"/>
  <c r="G18" i="156"/>
  <c r="F18" i="156"/>
  <c r="E18" i="156"/>
  <c r="Q17" i="156"/>
  <c r="P17" i="156"/>
  <c r="O17" i="156"/>
  <c r="N17" i="156"/>
  <c r="M17" i="156"/>
  <c r="L17" i="156"/>
  <c r="K17" i="156"/>
  <c r="J17" i="156"/>
  <c r="I17" i="156"/>
  <c r="H17" i="156"/>
  <c r="G17" i="156"/>
  <c r="F17" i="156"/>
  <c r="E17" i="156"/>
  <c r="Q16" i="156"/>
  <c r="P16" i="156"/>
  <c r="O16" i="156"/>
  <c r="N16" i="156"/>
  <c r="M16" i="156"/>
  <c r="L16" i="156"/>
  <c r="K16" i="156"/>
  <c r="J16" i="156"/>
  <c r="I16" i="156"/>
  <c r="H16" i="156"/>
  <c r="G16" i="156"/>
  <c r="F16" i="156"/>
  <c r="E16" i="156"/>
  <c r="Q15" i="156"/>
  <c r="P15" i="156"/>
  <c r="O15" i="156"/>
  <c r="N15" i="156"/>
  <c r="M15" i="156"/>
  <c r="L15" i="156"/>
  <c r="K15" i="156"/>
  <c r="J15" i="156"/>
  <c r="I15" i="156"/>
  <c r="H15" i="156"/>
  <c r="G15" i="156"/>
  <c r="F15" i="156"/>
  <c r="E15" i="156"/>
  <c r="Q14" i="156"/>
  <c r="P14" i="156"/>
  <c r="O14" i="156"/>
  <c r="N14" i="156"/>
  <c r="M14" i="156"/>
  <c r="L14" i="156"/>
  <c r="K14" i="156"/>
  <c r="J14" i="156"/>
  <c r="I14" i="156"/>
  <c r="H14" i="156"/>
  <c r="G14" i="156"/>
  <c r="F14" i="156"/>
  <c r="E14" i="156"/>
  <c r="Q13" i="156"/>
  <c r="P13" i="156"/>
  <c r="O13" i="156"/>
  <c r="N13" i="156"/>
  <c r="M13" i="156"/>
  <c r="L13" i="156"/>
  <c r="K13" i="156"/>
  <c r="J13" i="156"/>
  <c r="I13" i="156"/>
  <c r="H13" i="156"/>
  <c r="G13" i="156"/>
  <c r="F13" i="156"/>
  <c r="E13" i="156"/>
  <c r="Q12" i="156"/>
  <c r="P12" i="156"/>
  <c r="O12" i="156"/>
  <c r="N12" i="156"/>
  <c r="M12" i="156"/>
  <c r="L12" i="156"/>
  <c r="K12" i="156"/>
  <c r="J12" i="156"/>
  <c r="I12" i="156"/>
  <c r="H12" i="156"/>
  <c r="G12" i="156"/>
  <c r="F12" i="156"/>
  <c r="E12" i="156"/>
  <c r="Q11" i="156"/>
  <c r="P11" i="156"/>
  <c r="O11" i="156"/>
  <c r="N11" i="156"/>
  <c r="M11" i="156"/>
  <c r="L11" i="156"/>
  <c r="K11" i="156"/>
  <c r="J11" i="156"/>
  <c r="I11" i="156"/>
  <c r="H11" i="156"/>
  <c r="G11" i="156"/>
  <c r="F11" i="156"/>
  <c r="Q265" i="155"/>
  <c r="N265" i="146" s="1"/>
  <c r="P265" i="155"/>
  <c r="O265" i="155"/>
  <c r="N265" i="155"/>
  <c r="M265" i="155"/>
  <c r="L265" i="155"/>
  <c r="K265" i="155"/>
  <c r="J265" i="155"/>
  <c r="I265" i="155"/>
  <c r="H265" i="155"/>
  <c r="G265" i="155"/>
  <c r="F265" i="155"/>
  <c r="E265" i="155"/>
  <c r="P261" i="155"/>
  <c r="O261" i="155"/>
  <c r="N261" i="155"/>
  <c r="M261" i="155"/>
  <c r="L261" i="155"/>
  <c r="K261" i="155"/>
  <c r="J261" i="155"/>
  <c r="I261" i="155"/>
  <c r="H261" i="155"/>
  <c r="G261" i="155"/>
  <c r="F261" i="155"/>
  <c r="E261" i="155"/>
  <c r="P257" i="155"/>
  <c r="O257" i="155"/>
  <c r="N257" i="155"/>
  <c r="M257" i="155"/>
  <c r="L257" i="155"/>
  <c r="K257" i="155"/>
  <c r="J257" i="155"/>
  <c r="I257" i="155"/>
  <c r="H257" i="155"/>
  <c r="G257" i="155"/>
  <c r="F257" i="155"/>
  <c r="E257" i="155"/>
  <c r="P241" i="155"/>
  <c r="O241" i="155"/>
  <c r="N241" i="155"/>
  <c r="M241" i="155"/>
  <c r="L241" i="155"/>
  <c r="K241" i="155"/>
  <c r="J241" i="155"/>
  <c r="I241" i="155"/>
  <c r="H241" i="155"/>
  <c r="G241" i="155"/>
  <c r="F241" i="155"/>
  <c r="E241" i="155"/>
  <c r="P235" i="155"/>
  <c r="O235" i="155"/>
  <c r="N235" i="155"/>
  <c r="M235" i="155"/>
  <c r="L235" i="155"/>
  <c r="K235" i="155"/>
  <c r="J235" i="155"/>
  <c r="I235" i="155"/>
  <c r="H235" i="155"/>
  <c r="G235" i="155"/>
  <c r="F235" i="155"/>
  <c r="E235" i="155"/>
  <c r="P230" i="155"/>
  <c r="O230" i="155"/>
  <c r="N230" i="155"/>
  <c r="M230" i="155"/>
  <c r="L230" i="155"/>
  <c r="K230" i="155"/>
  <c r="J230" i="155"/>
  <c r="I230" i="155"/>
  <c r="H230" i="155"/>
  <c r="G230" i="155"/>
  <c r="F230" i="155"/>
  <c r="E230" i="155"/>
  <c r="P223" i="155"/>
  <c r="O223" i="155"/>
  <c r="N223" i="155"/>
  <c r="M223" i="155"/>
  <c r="L223" i="155"/>
  <c r="K223" i="155"/>
  <c r="J223" i="155"/>
  <c r="I223" i="155"/>
  <c r="H223" i="155"/>
  <c r="G223" i="155"/>
  <c r="F223" i="155"/>
  <c r="E223" i="155"/>
  <c r="G206" i="155"/>
  <c r="P205" i="155"/>
  <c r="O205" i="155"/>
  <c r="N205" i="155"/>
  <c r="M205" i="155"/>
  <c r="L205" i="155"/>
  <c r="K205" i="155"/>
  <c r="J205" i="155"/>
  <c r="I205" i="155"/>
  <c r="H205" i="155"/>
  <c r="G205" i="155"/>
  <c r="F205" i="155"/>
  <c r="E205" i="155"/>
  <c r="P196" i="155"/>
  <c r="O196" i="155"/>
  <c r="N196" i="155"/>
  <c r="M196" i="155"/>
  <c r="L196" i="155"/>
  <c r="K196" i="155"/>
  <c r="J196" i="155"/>
  <c r="I196" i="155"/>
  <c r="H196" i="155"/>
  <c r="G196" i="155"/>
  <c r="F196" i="155"/>
  <c r="E196" i="155"/>
  <c r="Q177" i="155"/>
  <c r="N177" i="146" s="1"/>
  <c r="P177" i="155"/>
  <c r="O177" i="155"/>
  <c r="N177" i="155"/>
  <c r="M177" i="155"/>
  <c r="L177" i="155"/>
  <c r="K177" i="155"/>
  <c r="J177" i="155"/>
  <c r="I177" i="155"/>
  <c r="H177" i="155"/>
  <c r="G177" i="155"/>
  <c r="F177" i="155"/>
  <c r="E177" i="155"/>
  <c r="P173" i="155"/>
  <c r="O173" i="155"/>
  <c r="N173" i="155"/>
  <c r="M173" i="155"/>
  <c r="L173" i="155"/>
  <c r="K173" i="155"/>
  <c r="J173" i="155"/>
  <c r="I173" i="155"/>
  <c r="H173" i="155"/>
  <c r="G173" i="155"/>
  <c r="F173" i="155"/>
  <c r="E173" i="155"/>
  <c r="P169" i="155"/>
  <c r="O169" i="155"/>
  <c r="N169" i="155"/>
  <c r="M169" i="155"/>
  <c r="L169" i="155"/>
  <c r="K169" i="155"/>
  <c r="J169" i="155"/>
  <c r="I169" i="155"/>
  <c r="H169" i="155"/>
  <c r="G169" i="155"/>
  <c r="F169" i="155"/>
  <c r="E169" i="155"/>
  <c r="P153" i="155"/>
  <c r="O153" i="155"/>
  <c r="N153" i="155"/>
  <c r="M153" i="155"/>
  <c r="L153" i="155"/>
  <c r="K153" i="155"/>
  <c r="J153" i="155"/>
  <c r="I153" i="155"/>
  <c r="H153" i="155"/>
  <c r="G153" i="155"/>
  <c r="F153" i="155"/>
  <c r="E153" i="155"/>
  <c r="P147" i="155"/>
  <c r="O147" i="155"/>
  <c r="N147" i="155"/>
  <c r="M147" i="155"/>
  <c r="L147" i="155"/>
  <c r="K147" i="155"/>
  <c r="J147" i="155"/>
  <c r="I147" i="155"/>
  <c r="H147" i="155"/>
  <c r="G147" i="155"/>
  <c r="F147" i="155"/>
  <c r="E147" i="155"/>
  <c r="P142" i="155"/>
  <c r="O142" i="155"/>
  <c r="N142" i="155"/>
  <c r="M142" i="155"/>
  <c r="L142" i="155"/>
  <c r="K142" i="155"/>
  <c r="J142" i="155"/>
  <c r="I142" i="155"/>
  <c r="H142" i="155"/>
  <c r="G142" i="155"/>
  <c r="F142" i="155"/>
  <c r="E142" i="155"/>
  <c r="P135" i="155"/>
  <c r="O135" i="155"/>
  <c r="N135" i="155"/>
  <c r="M135" i="155"/>
  <c r="L135" i="155"/>
  <c r="K135" i="155"/>
  <c r="J135" i="155"/>
  <c r="I135" i="155"/>
  <c r="H135" i="155"/>
  <c r="G135" i="155"/>
  <c r="F135" i="155"/>
  <c r="E135" i="155"/>
  <c r="P117" i="155"/>
  <c r="O117" i="155"/>
  <c r="N117" i="155"/>
  <c r="M117" i="155"/>
  <c r="L117" i="155"/>
  <c r="K117" i="155"/>
  <c r="J117" i="155"/>
  <c r="I117" i="155"/>
  <c r="H117" i="155"/>
  <c r="G117" i="155"/>
  <c r="F117" i="155"/>
  <c r="E117" i="155"/>
  <c r="P108" i="155"/>
  <c r="O108" i="155"/>
  <c r="N108" i="155"/>
  <c r="M108" i="155"/>
  <c r="L108" i="155"/>
  <c r="K108" i="155"/>
  <c r="J108" i="155"/>
  <c r="I108" i="155"/>
  <c r="H108" i="155"/>
  <c r="G108" i="155"/>
  <c r="F108" i="155"/>
  <c r="E108" i="155"/>
  <c r="Q90" i="155"/>
  <c r="Q89" i="155"/>
  <c r="Q88" i="155"/>
  <c r="P88" i="155"/>
  <c r="O88" i="155"/>
  <c r="N88" i="155"/>
  <c r="M88" i="155"/>
  <c r="L88" i="155"/>
  <c r="K88" i="155"/>
  <c r="J88" i="155"/>
  <c r="I88" i="155"/>
  <c r="H88" i="155"/>
  <c r="G88" i="155"/>
  <c r="F88" i="155"/>
  <c r="E88" i="155"/>
  <c r="Q87" i="155"/>
  <c r="P87" i="155"/>
  <c r="O87" i="155"/>
  <c r="O89" i="155" s="1"/>
  <c r="N87" i="155"/>
  <c r="N89" i="155" s="1"/>
  <c r="M87" i="155"/>
  <c r="L87" i="155"/>
  <c r="K87" i="155"/>
  <c r="J87" i="155"/>
  <c r="I87" i="155"/>
  <c r="H87" i="155"/>
  <c r="G87" i="155"/>
  <c r="G89" i="155" s="1"/>
  <c r="F87" i="155"/>
  <c r="F89" i="155" s="1"/>
  <c r="E87" i="155"/>
  <c r="Q85" i="155"/>
  <c r="Q83" i="155"/>
  <c r="P83" i="155"/>
  <c r="P85" i="155" s="1"/>
  <c r="O83" i="155"/>
  <c r="O85" i="155" s="1"/>
  <c r="N83" i="155"/>
  <c r="N85" i="155" s="1"/>
  <c r="M83" i="155"/>
  <c r="M85" i="155" s="1"/>
  <c r="L83" i="155"/>
  <c r="L85" i="155" s="1"/>
  <c r="K83" i="155"/>
  <c r="K85" i="155" s="1"/>
  <c r="J83" i="155"/>
  <c r="J85" i="155" s="1"/>
  <c r="I83" i="155"/>
  <c r="I85" i="155" s="1"/>
  <c r="H83" i="155"/>
  <c r="H85" i="155" s="1"/>
  <c r="G83" i="155"/>
  <c r="G85" i="155" s="1"/>
  <c r="F83" i="155"/>
  <c r="F85" i="155" s="1"/>
  <c r="E83" i="155"/>
  <c r="E85" i="155" s="1"/>
  <c r="Q81" i="155"/>
  <c r="Q80" i="155"/>
  <c r="P80" i="155"/>
  <c r="O80" i="155"/>
  <c r="N80" i="155"/>
  <c r="M80" i="155"/>
  <c r="L80" i="155"/>
  <c r="K80" i="155"/>
  <c r="J80" i="155"/>
  <c r="I80" i="155"/>
  <c r="H80" i="155"/>
  <c r="G80" i="155"/>
  <c r="F80" i="155"/>
  <c r="E80" i="155"/>
  <c r="Q79" i="155"/>
  <c r="P79" i="155"/>
  <c r="O79" i="155"/>
  <c r="N79" i="155"/>
  <c r="M79" i="155"/>
  <c r="L79" i="155"/>
  <c r="K79" i="155"/>
  <c r="J79" i="155"/>
  <c r="I79" i="155"/>
  <c r="H79" i="155"/>
  <c r="G79" i="155"/>
  <c r="F79" i="155"/>
  <c r="E79" i="155"/>
  <c r="Q78" i="155"/>
  <c r="P78" i="155"/>
  <c r="O78" i="155"/>
  <c r="N78" i="155"/>
  <c r="M78" i="155"/>
  <c r="L78" i="155"/>
  <c r="K78" i="155"/>
  <c r="J78" i="155"/>
  <c r="I78" i="155"/>
  <c r="H78" i="155"/>
  <c r="G78" i="155"/>
  <c r="F78" i="155"/>
  <c r="E78" i="155"/>
  <c r="Q77" i="155"/>
  <c r="P77" i="155"/>
  <c r="O77" i="155"/>
  <c r="N77" i="155"/>
  <c r="M77" i="155"/>
  <c r="L77" i="155"/>
  <c r="K77" i="155"/>
  <c r="J77" i="155"/>
  <c r="I77" i="155"/>
  <c r="H77" i="155"/>
  <c r="G77" i="155"/>
  <c r="F77" i="155"/>
  <c r="E77" i="155"/>
  <c r="Q76" i="155"/>
  <c r="P76" i="155"/>
  <c r="O76" i="155"/>
  <c r="N76" i="155"/>
  <c r="M76" i="155"/>
  <c r="L76" i="155"/>
  <c r="K76" i="155"/>
  <c r="J76" i="155"/>
  <c r="I76" i="155"/>
  <c r="H76" i="155"/>
  <c r="G76" i="155"/>
  <c r="F76" i="155"/>
  <c r="E76" i="155"/>
  <c r="Q75" i="155"/>
  <c r="P75" i="155"/>
  <c r="O75" i="155"/>
  <c r="N75" i="155"/>
  <c r="M75" i="155"/>
  <c r="L75" i="155"/>
  <c r="K75" i="155"/>
  <c r="J75" i="155"/>
  <c r="I75" i="155"/>
  <c r="H75" i="155"/>
  <c r="G75" i="155"/>
  <c r="F75" i="155"/>
  <c r="E75" i="155"/>
  <c r="Q74" i="155"/>
  <c r="P74" i="155"/>
  <c r="O74" i="155"/>
  <c r="N74" i="155"/>
  <c r="M74" i="155"/>
  <c r="L74" i="155"/>
  <c r="K74" i="155"/>
  <c r="J74" i="155"/>
  <c r="I74" i="155"/>
  <c r="H74" i="155"/>
  <c r="G74" i="155"/>
  <c r="F74" i="155"/>
  <c r="E74" i="155"/>
  <c r="Q73" i="155"/>
  <c r="P73" i="155"/>
  <c r="O73" i="155"/>
  <c r="N73" i="155"/>
  <c r="M73" i="155"/>
  <c r="L73" i="155"/>
  <c r="K73" i="155"/>
  <c r="J73" i="155"/>
  <c r="I73" i="155"/>
  <c r="H73" i="155"/>
  <c r="G73" i="155"/>
  <c r="F73" i="155"/>
  <c r="E73" i="155"/>
  <c r="Q72" i="155"/>
  <c r="P72" i="155"/>
  <c r="O72" i="155"/>
  <c r="N72" i="155"/>
  <c r="M72" i="155"/>
  <c r="L72" i="155"/>
  <c r="K72" i="155"/>
  <c r="J72" i="155"/>
  <c r="I72" i="155"/>
  <c r="H72" i="155"/>
  <c r="G72" i="155"/>
  <c r="F72" i="155"/>
  <c r="E72" i="155"/>
  <c r="Q71" i="155"/>
  <c r="P71" i="155"/>
  <c r="O71" i="155"/>
  <c r="N71" i="155"/>
  <c r="M71" i="155"/>
  <c r="L71" i="155"/>
  <c r="K71" i="155"/>
  <c r="J71" i="155"/>
  <c r="I71" i="155"/>
  <c r="H71" i="155"/>
  <c r="G71" i="155"/>
  <c r="F71" i="155"/>
  <c r="E71" i="155"/>
  <c r="Q70" i="155"/>
  <c r="P70" i="155"/>
  <c r="O70" i="155"/>
  <c r="N70" i="155"/>
  <c r="M70" i="155"/>
  <c r="L70" i="155"/>
  <c r="K70" i="155"/>
  <c r="J70" i="155"/>
  <c r="I70" i="155"/>
  <c r="H70" i="155"/>
  <c r="G70" i="155"/>
  <c r="F70" i="155"/>
  <c r="E70" i="155"/>
  <c r="Q69" i="155"/>
  <c r="P69" i="155"/>
  <c r="O69" i="155"/>
  <c r="N69" i="155"/>
  <c r="M69" i="155"/>
  <c r="L69" i="155"/>
  <c r="K69" i="155"/>
  <c r="J69" i="155"/>
  <c r="I69" i="155"/>
  <c r="H69" i="155"/>
  <c r="G69" i="155"/>
  <c r="F69" i="155"/>
  <c r="E69" i="155"/>
  <c r="Q68" i="155"/>
  <c r="P68" i="155"/>
  <c r="O68" i="155"/>
  <c r="N68" i="155"/>
  <c r="M68" i="155"/>
  <c r="L68" i="155"/>
  <c r="K68" i="155"/>
  <c r="J68" i="155"/>
  <c r="I68" i="155"/>
  <c r="H68" i="155"/>
  <c r="G68" i="155"/>
  <c r="F68" i="155"/>
  <c r="E68" i="155"/>
  <c r="Q67" i="155"/>
  <c r="P67" i="155"/>
  <c r="O67" i="155"/>
  <c r="N67" i="155"/>
  <c r="M67" i="155"/>
  <c r="L67" i="155"/>
  <c r="K67" i="155"/>
  <c r="J67" i="155"/>
  <c r="I67" i="155"/>
  <c r="H67" i="155"/>
  <c r="G67" i="155"/>
  <c r="F67" i="155"/>
  <c r="E67" i="155"/>
  <c r="Q65" i="155"/>
  <c r="Q64" i="155"/>
  <c r="P64" i="155"/>
  <c r="O64" i="155"/>
  <c r="N64" i="155"/>
  <c r="M64" i="155"/>
  <c r="L64" i="155"/>
  <c r="K64" i="155"/>
  <c r="J64" i="155"/>
  <c r="I64" i="155"/>
  <c r="H64" i="155"/>
  <c r="G64" i="155"/>
  <c r="F64" i="155"/>
  <c r="E64" i="155"/>
  <c r="Q63" i="155"/>
  <c r="P63" i="155"/>
  <c r="O63" i="155"/>
  <c r="N63" i="155"/>
  <c r="M63" i="155"/>
  <c r="L63" i="155"/>
  <c r="K63" i="155"/>
  <c r="J63" i="155"/>
  <c r="I63" i="155"/>
  <c r="H63" i="155"/>
  <c r="G63" i="155"/>
  <c r="F63" i="155"/>
  <c r="E63" i="155"/>
  <c r="Q62" i="155"/>
  <c r="P62" i="155"/>
  <c r="O62" i="155"/>
  <c r="N62" i="155"/>
  <c r="M62" i="155"/>
  <c r="L62" i="155"/>
  <c r="K62" i="155"/>
  <c r="J62" i="155"/>
  <c r="I62" i="155"/>
  <c r="H62" i="155"/>
  <c r="G62" i="155"/>
  <c r="F62" i="155"/>
  <c r="E62" i="155"/>
  <c r="Q61" i="155"/>
  <c r="P61" i="155"/>
  <c r="O61" i="155"/>
  <c r="N61" i="155"/>
  <c r="M61" i="155"/>
  <c r="L61" i="155"/>
  <c r="K61" i="155"/>
  <c r="J61" i="155"/>
  <c r="I61" i="155"/>
  <c r="H61" i="155"/>
  <c r="G61" i="155"/>
  <c r="F61" i="155"/>
  <c r="E61" i="155"/>
  <c r="Q58" i="155"/>
  <c r="P58" i="155"/>
  <c r="O58" i="155"/>
  <c r="N58" i="155"/>
  <c r="M58" i="155"/>
  <c r="L58" i="155"/>
  <c r="K58" i="155"/>
  <c r="J58" i="155"/>
  <c r="I58" i="155"/>
  <c r="H58" i="155"/>
  <c r="G58" i="155"/>
  <c r="F58" i="155"/>
  <c r="E58" i="155"/>
  <c r="Q57" i="155"/>
  <c r="P57" i="155"/>
  <c r="O57" i="155"/>
  <c r="N57" i="155"/>
  <c r="M57" i="155"/>
  <c r="L57" i="155"/>
  <c r="K57" i="155"/>
  <c r="J57" i="155"/>
  <c r="I57" i="155"/>
  <c r="I59" i="155" s="1"/>
  <c r="H57" i="155"/>
  <c r="G57" i="155"/>
  <c r="F57" i="155"/>
  <c r="E57" i="155"/>
  <c r="Q54" i="155"/>
  <c r="Q53" i="155"/>
  <c r="P53" i="155"/>
  <c r="O53" i="155"/>
  <c r="N53" i="155"/>
  <c r="M53" i="155"/>
  <c r="L53" i="155"/>
  <c r="K53" i="155"/>
  <c r="J53" i="155"/>
  <c r="I53" i="155"/>
  <c r="H53" i="155"/>
  <c r="G53" i="155"/>
  <c r="F53" i="155"/>
  <c r="E53" i="155"/>
  <c r="Q52" i="155"/>
  <c r="P52" i="155"/>
  <c r="O52" i="155"/>
  <c r="N52" i="155"/>
  <c r="M52" i="155"/>
  <c r="L52" i="155"/>
  <c r="K52" i="155"/>
  <c r="J52" i="155"/>
  <c r="I52" i="155"/>
  <c r="H52" i="155"/>
  <c r="G52" i="155"/>
  <c r="F52" i="155"/>
  <c r="E52" i="155"/>
  <c r="Q51" i="155"/>
  <c r="P51" i="155"/>
  <c r="O51" i="155"/>
  <c r="N51" i="155"/>
  <c r="M51" i="155"/>
  <c r="L51" i="155"/>
  <c r="K51" i="155"/>
  <c r="J51" i="155"/>
  <c r="I51" i="155"/>
  <c r="H51" i="155"/>
  <c r="G51" i="155"/>
  <c r="F51" i="155"/>
  <c r="E51" i="155"/>
  <c r="Q50" i="155"/>
  <c r="P50" i="155"/>
  <c r="O50" i="155"/>
  <c r="N50" i="155"/>
  <c r="M50" i="155"/>
  <c r="L50" i="155"/>
  <c r="K50" i="155"/>
  <c r="J50" i="155"/>
  <c r="I50" i="155"/>
  <c r="H50" i="155"/>
  <c r="G50" i="155"/>
  <c r="F50" i="155"/>
  <c r="E50" i="155"/>
  <c r="Q49" i="155"/>
  <c r="P49" i="155"/>
  <c r="O49" i="155"/>
  <c r="N49" i="155"/>
  <c r="M49" i="155"/>
  <c r="L49" i="155"/>
  <c r="K49" i="155"/>
  <c r="J49" i="155"/>
  <c r="I49" i="155"/>
  <c r="H49" i="155"/>
  <c r="G49" i="155"/>
  <c r="F49" i="155"/>
  <c r="E49" i="155"/>
  <c r="Q46" i="155"/>
  <c r="P46" i="155"/>
  <c r="O46" i="155"/>
  <c r="N46" i="155"/>
  <c r="M46" i="155"/>
  <c r="L46" i="155"/>
  <c r="K46" i="155"/>
  <c r="J46" i="155"/>
  <c r="I46" i="155"/>
  <c r="H46" i="155"/>
  <c r="G46" i="155"/>
  <c r="F46" i="155"/>
  <c r="E46" i="155"/>
  <c r="Q45" i="155"/>
  <c r="P45" i="155"/>
  <c r="O45" i="155"/>
  <c r="N45" i="155"/>
  <c r="M45" i="155"/>
  <c r="L45" i="155"/>
  <c r="K45" i="155"/>
  <c r="J45" i="155"/>
  <c r="I45" i="155"/>
  <c r="H45" i="155"/>
  <c r="G45" i="155"/>
  <c r="F45" i="155"/>
  <c r="E45" i="155"/>
  <c r="Q44" i="155"/>
  <c r="P44" i="155"/>
  <c r="O44" i="155"/>
  <c r="N44" i="155"/>
  <c r="M44" i="155"/>
  <c r="L44" i="155"/>
  <c r="K44" i="155"/>
  <c r="J44" i="155"/>
  <c r="I44" i="155"/>
  <c r="H44" i="155"/>
  <c r="G44" i="155"/>
  <c r="F44" i="155"/>
  <c r="E44" i="155"/>
  <c r="Q43" i="155"/>
  <c r="P43" i="155"/>
  <c r="O43" i="155"/>
  <c r="N43" i="155"/>
  <c r="M43" i="155"/>
  <c r="L43" i="155"/>
  <c r="K43" i="155"/>
  <c r="J43" i="155"/>
  <c r="I43" i="155"/>
  <c r="H43" i="155"/>
  <c r="G43" i="155"/>
  <c r="F43" i="155"/>
  <c r="E43" i="155"/>
  <c r="Q42" i="155"/>
  <c r="P42" i="155"/>
  <c r="O42" i="155"/>
  <c r="N42" i="155"/>
  <c r="M42" i="155"/>
  <c r="L42" i="155"/>
  <c r="K42" i="155"/>
  <c r="J42" i="155"/>
  <c r="I42" i="155"/>
  <c r="H42" i="155"/>
  <c r="G42" i="155"/>
  <c r="F42" i="155"/>
  <c r="E42" i="155"/>
  <c r="Q41" i="155"/>
  <c r="P41" i="155"/>
  <c r="O41" i="155"/>
  <c r="N41" i="155"/>
  <c r="M41" i="155"/>
  <c r="L41" i="155"/>
  <c r="K41" i="155"/>
  <c r="J41" i="155"/>
  <c r="I41" i="155"/>
  <c r="H41" i="155"/>
  <c r="G41" i="155"/>
  <c r="F41" i="155"/>
  <c r="E41" i="155"/>
  <c r="Q40" i="155"/>
  <c r="P40" i="155"/>
  <c r="O40" i="155"/>
  <c r="N40" i="155"/>
  <c r="M40" i="155"/>
  <c r="L40" i="155"/>
  <c r="K40" i="155"/>
  <c r="J40" i="155"/>
  <c r="I40" i="155"/>
  <c r="H40" i="155"/>
  <c r="G40" i="155"/>
  <c r="F40" i="155"/>
  <c r="E40" i="155"/>
  <c r="Q39" i="155"/>
  <c r="P39" i="155"/>
  <c r="O39" i="155"/>
  <c r="N39" i="155"/>
  <c r="M39" i="155"/>
  <c r="L39" i="155"/>
  <c r="K39" i="155"/>
  <c r="J39" i="155"/>
  <c r="I39" i="155"/>
  <c r="H39" i="155"/>
  <c r="G39" i="155"/>
  <c r="F39" i="155"/>
  <c r="E39" i="155"/>
  <c r="Q38" i="155"/>
  <c r="P38" i="155"/>
  <c r="O38" i="155"/>
  <c r="N38" i="155"/>
  <c r="M38" i="155"/>
  <c r="L38" i="155"/>
  <c r="K38" i="155"/>
  <c r="J38" i="155"/>
  <c r="I38" i="155"/>
  <c r="H38" i="155"/>
  <c r="G38" i="155"/>
  <c r="F38" i="155"/>
  <c r="E38" i="155"/>
  <c r="Q37" i="155"/>
  <c r="P37" i="155"/>
  <c r="O37" i="155"/>
  <c r="N37" i="155"/>
  <c r="M37" i="155"/>
  <c r="L37" i="155"/>
  <c r="K37" i="155"/>
  <c r="J37" i="155"/>
  <c r="I37" i="155"/>
  <c r="H37" i="155"/>
  <c r="G37" i="155"/>
  <c r="F37" i="155"/>
  <c r="E37" i="155"/>
  <c r="Q36" i="155"/>
  <c r="P36" i="155"/>
  <c r="O36" i="155"/>
  <c r="N36" i="155"/>
  <c r="M36" i="155"/>
  <c r="L36" i="155"/>
  <c r="K36" i="155"/>
  <c r="J36" i="155"/>
  <c r="I36" i="155"/>
  <c r="H36" i="155"/>
  <c r="G36" i="155"/>
  <c r="F36" i="155"/>
  <c r="E36" i="155"/>
  <c r="Q35" i="155"/>
  <c r="P35" i="155"/>
  <c r="O35" i="155"/>
  <c r="N35" i="155"/>
  <c r="M35" i="155"/>
  <c r="L35" i="155"/>
  <c r="K35" i="155"/>
  <c r="J35" i="155"/>
  <c r="I35" i="155"/>
  <c r="H35" i="155"/>
  <c r="G35" i="155"/>
  <c r="F35" i="155"/>
  <c r="E35" i="155"/>
  <c r="Q34" i="155"/>
  <c r="P34" i="155"/>
  <c r="O34" i="155"/>
  <c r="N34" i="155"/>
  <c r="M34" i="155"/>
  <c r="L34" i="155"/>
  <c r="K34" i="155"/>
  <c r="J34" i="155"/>
  <c r="I34" i="155"/>
  <c r="H34" i="155"/>
  <c r="G34" i="155"/>
  <c r="F34" i="155"/>
  <c r="E34" i="155"/>
  <c r="Q33" i="155"/>
  <c r="P33" i="155"/>
  <c r="O33" i="155"/>
  <c r="N33" i="155"/>
  <c r="M33" i="155"/>
  <c r="L33" i="155"/>
  <c r="K33" i="155"/>
  <c r="J33" i="155"/>
  <c r="I33" i="155"/>
  <c r="H33" i="155"/>
  <c r="G33" i="155"/>
  <c r="F33" i="155"/>
  <c r="E33" i="155"/>
  <c r="Q29" i="155"/>
  <c r="Q28" i="155"/>
  <c r="P28" i="155"/>
  <c r="O28" i="155"/>
  <c r="N28" i="155"/>
  <c r="M28" i="155"/>
  <c r="L28" i="155"/>
  <c r="K28" i="155"/>
  <c r="J28" i="155"/>
  <c r="I28" i="155"/>
  <c r="H28" i="155"/>
  <c r="G28" i="155"/>
  <c r="F28" i="155"/>
  <c r="E28" i="155"/>
  <c r="Q27" i="155"/>
  <c r="P27" i="155"/>
  <c r="O27" i="155"/>
  <c r="N27" i="155"/>
  <c r="M27" i="155"/>
  <c r="L27" i="155"/>
  <c r="K27" i="155"/>
  <c r="J27" i="155"/>
  <c r="I27" i="155"/>
  <c r="H27" i="155"/>
  <c r="G27" i="155"/>
  <c r="F27" i="155"/>
  <c r="E27" i="155"/>
  <c r="Q26" i="155"/>
  <c r="P26" i="155"/>
  <c r="O26" i="155"/>
  <c r="N26" i="155"/>
  <c r="M26" i="155"/>
  <c r="L26" i="155"/>
  <c r="K26" i="155"/>
  <c r="J26" i="155"/>
  <c r="I26" i="155"/>
  <c r="H26" i="155"/>
  <c r="G26" i="155"/>
  <c r="F26" i="155"/>
  <c r="E26" i="155"/>
  <c r="Q25" i="155"/>
  <c r="P25" i="155"/>
  <c r="O25" i="155"/>
  <c r="N25" i="155"/>
  <c r="M25" i="155"/>
  <c r="L25" i="155"/>
  <c r="K25" i="155"/>
  <c r="J25" i="155"/>
  <c r="I25" i="155"/>
  <c r="H25" i="155"/>
  <c r="G25" i="155"/>
  <c r="F25" i="155"/>
  <c r="E25" i="155"/>
  <c r="Q24" i="155"/>
  <c r="P24" i="155"/>
  <c r="O24" i="155"/>
  <c r="N24" i="155"/>
  <c r="M24" i="155"/>
  <c r="L24" i="155"/>
  <c r="K24" i="155"/>
  <c r="J24" i="155"/>
  <c r="I24" i="155"/>
  <c r="H24" i="155"/>
  <c r="G24" i="155"/>
  <c r="F24" i="155"/>
  <c r="E24" i="155"/>
  <c r="Q23" i="155"/>
  <c r="P23" i="155"/>
  <c r="O23" i="155"/>
  <c r="N23" i="155"/>
  <c r="M23" i="155"/>
  <c r="L23" i="155"/>
  <c r="K23" i="155"/>
  <c r="J23" i="155"/>
  <c r="I23" i="155"/>
  <c r="H23" i="155"/>
  <c r="G23" i="155"/>
  <c r="F23" i="155"/>
  <c r="E23" i="155"/>
  <c r="Q22" i="155"/>
  <c r="P22" i="155"/>
  <c r="O22" i="155"/>
  <c r="N22" i="155"/>
  <c r="M22" i="155"/>
  <c r="L22" i="155"/>
  <c r="K22" i="155"/>
  <c r="J22" i="155"/>
  <c r="I22" i="155"/>
  <c r="H22" i="155"/>
  <c r="G22" i="155"/>
  <c r="F22" i="155"/>
  <c r="E22" i="155"/>
  <c r="Q20" i="155"/>
  <c r="Q19" i="155"/>
  <c r="P19" i="155"/>
  <c r="O19" i="155"/>
  <c r="N19" i="155"/>
  <c r="M19" i="155"/>
  <c r="L19" i="155"/>
  <c r="K19" i="155"/>
  <c r="J19" i="155"/>
  <c r="I19" i="155"/>
  <c r="H19" i="155"/>
  <c r="G19" i="155"/>
  <c r="F19" i="155"/>
  <c r="E19" i="155"/>
  <c r="Q18" i="155"/>
  <c r="P18" i="155"/>
  <c r="O18" i="155"/>
  <c r="N18" i="155"/>
  <c r="M18" i="155"/>
  <c r="L18" i="155"/>
  <c r="K18" i="155"/>
  <c r="J18" i="155"/>
  <c r="I18" i="155"/>
  <c r="H18" i="155"/>
  <c r="G18" i="155"/>
  <c r="F18" i="155"/>
  <c r="E18" i="155"/>
  <c r="Q17" i="155"/>
  <c r="P17" i="155"/>
  <c r="O17" i="155"/>
  <c r="N17" i="155"/>
  <c r="M17" i="155"/>
  <c r="L17" i="155"/>
  <c r="K17" i="155"/>
  <c r="J17" i="155"/>
  <c r="I17" i="155"/>
  <c r="H17" i="155"/>
  <c r="G17" i="155"/>
  <c r="F17" i="155"/>
  <c r="E17" i="155"/>
  <c r="Q16" i="155"/>
  <c r="P16" i="155"/>
  <c r="O16" i="155"/>
  <c r="N16" i="155"/>
  <c r="M16" i="155"/>
  <c r="L16" i="155"/>
  <c r="K16" i="155"/>
  <c r="J16" i="155"/>
  <c r="I16" i="155"/>
  <c r="H16" i="155"/>
  <c r="G16" i="155"/>
  <c r="F16" i="155"/>
  <c r="E16" i="155"/>
  <c r="Q15" i="155"/>
  <c r="P15" i="155"/>
  <c r="O15" i="155"/>
  <c r="N15" i="155"/>
  <c r="M15" i="155"/>
  <c r="L15" i="155"/>
  <c r="K15" i="155"/>
  <c r="J15" i="155"/>
  <c r="I15" i="155"/>
  <c r="H15" i="155"/>
  <c r="G15" i="155"/>
  <c r="F15" i="155"/>
  <c r="E15" i="155"/>
  <c r="Q14" i="155"/>
  <c r="P14" i="155"/>
  <c r="O14" i="155"/>
  <c r="N14" i="155"/>
  <c r="M14" i="155"/>
  <c r="L14" i="155"/>
  <c r="K14" i="155"/>
  <c r="J14" i="155"/>
  <c r="I14" i="155"/>
  <c r="H14" i="155"/>
  <c r="G14" i="155"/>
  <c r="F14" i="155"/>
  <c r="E14" i="155"/>
  <c r="Q13" i="155"/>
  <c r="P13" i="155"/>
  <c r="O13" i="155"/>
  <c r="N13" i="155"/>
  <c r="M13" i="155"/>
  <c r="L13" i="155"/>
  <c r="K13" i="155"/>
  <c r="J13" i="155"/>
  <c r="I13" i="155"/>
  <c r="H13" i="155"/>
  <c r="G13" i="155"/>
  <c r="F13" i="155"/>
  <c r="E13" i="155"/>
  <c r="Q12" i="155"/>
  <c r="P12" i="155"/>
  <c r="O12" i="155"/>
  <c r="N12" i="155"/>
  <c r="M12" i="155"/>
  <c r="L12" i="155"/>
  <c r="K12" i="155"/>
  <c r="J12" i="155"/>
  <c r="I12" i="155"/>
  <c r="H12" i="155"/>
  <c r="G12" i="155"/>
  <c r="F12" i="155"/>
  <c r="E12" i="155"/>
  <c r="Q11" i="155"/>
  <c r="P11" i="155"/>
  <c r="O11" i="155"/>
  <c r="N11" i="155"/>
  <c r="M11" i="155"/>
  <c r="L11" i="155"/>
  <c r="K11" i="155"/>
  <c r="J11" i="155"/>
  <c r="I11" i="155"/>
  <c r="H11" i="155"/>
  <c r="G11" i="155"/>
  <c r="F11" i="155"/>
  <c r="E11" i="155"/>
  <c r="Q265" i="154"/>
  <c r="M265" i="146" s="1"/>
  <c r="P265" i="154"/>
  <c r="O265" i="154"/>
  <c r="N265" i="154"/>
  <c r="M265" i="154"/>
  <c r="L265" i="154"/>
  <c r="K265" i="154"/>
  <c r="J265" i="154"/>
  <c r="I265" i="154"/>
  <c r="H265" i="154"/>
  <c r="G265" i="154"/>
  <c r="F265" i="154"/>
  <c r="E265" i="154"/>
  <c r="P261" i="154"/>
  <c r="O261" i="154"/>
  <c r="N261" i="154"/>
  <c r="M261" i="154"/>
  <c r="L261" i="154"/>
  <c r="K261" i="154"/>
  <c r="J261" i="154"/>
  <c r="I261" i="154"/>
  <c r="H261" i="154"/>
  <c r="G261" i="154"/>
  <c r="F261" i="154"/>
  <c r="E261" i="154"/>
  <c r="P257" i="154"/>
  <c r="O257" i="154"/>
  <c r="N257" i="154"/>
  <c r="M257" i="154"/>
  <c r="L257" i="154"/>
  <c r="K257" i="154"/>
  <c r="J257" i="154"/>
  <c r="I257" i="154"/>
  <c r="H257" i="154"/>
  <c r="G257" i="154"/>
  <c r="F257" i="154"/>
  <c r="E257" i="154"/>
  <c r="P241" i="154"/>
  <c r="O241" i="154"/>
  <c r="N241" i="154"/>
  <c r="M241" i="154"/>
  <c r="L241" i="154"/>
  <c r="K241" i="154"/>
  <c r="J241" i="154"/>
  <c r="I241" i="154"/>
  <c r="H241" i="154"/>
  <c r="G241" i="154"/>
  <c r="F241" i="154"/>
  <c r="E241" i="154"/>
  <c r="P235" i="154"/>
  <c r="O235" i="154"/>
  <c r="N235" i="154"/>
  <c r="M235" i="154"/>
  <c r="L235" i="154"/>
  <c r="K235" i="154"/>
  <c r="J235" i="154"/>
  <c r="I235" i="154"/>
  <c r="H235" i="154"/>
  <c r="G235" i="154"/>
  <c r="F235" i="154"/>
  <c r="E235" i="154"/>
  <c r="P230" i="154"/>
  <c r="P231" i="154" s="1"/>
  <c r="O230" i="154"/>
  <c r="N230" i="154"/>
  <c r="M230" i="154"/>
  <c r="L230" i="154"/>
  <c r="K230" i="154"/>
  <c r="J230" i="154"/>
  <c r="I230" i="154"/>
  <c r="H230" i="154"/>
  <c r="G230" i="154"/>
  <c r="F230" i="154"/>
  <c r="E230" i="154"/>
  <c r="P223" i="154"/>
  <c r="O223" i="154"/>
  <c r="N223" i="154"/>
  <c r="M223" i="154"/>
  <c r="L223" i="154"/>
  <c r="K223" i="154"/>
  <c r="J223" i="154"/>
  <c r="I223" i="154"/>
  <c r="H223" i="154"/>
  <c r="G223" i="154"/>
  <c r="F223" i="154"/>
  <c r="E223" i="154"/>
  <c r="K206" i="154"/>
  <c r="G206" i="154"/>
  <c r="P205" i="154"/>
  <c r="O205" i="154"/>
  <c r="N205" i="154"/>
  <c r="M205" i="154"/>
  <c r="L205" i="154"/>
  <c r="K205" i="154"/>
  <c r="J205" i="154"/>
  <c r="I205" i="154"/>
  <c r="H205" i="154"/>
  <c r="G205" i="154"/>
  <c r="F205" i="154"/>
  <c r="E205" i="154"/>
  <c r="P196" i="154"/>
  <c r="O196" i="154"/>
  <c r="N196" i="154"/>
  <c r="M196" i="154"/>
  <c r="L196" i="154"/>
  <c r="K196" i="154"/>
  <c r="J196" i="154"/>
  <c r="I196" i="154"/>
  <c r="H196" i="154"/>
  <c r="G196" i="154"/>
  <c r="F196" i="154"/>
  <c r="E196" i="154"/>
  <c r="Q177" i="154"/>
  <c r="M177" i="146" s="1"/>
  <c r="P177" i="154"/>
  <c r="O177" i="154"/>
  <c r="N177" i="154"/>
  <c r="M177" i="154"/>
  <c r="L177" i="154"/>
  <c r="K177" i="154"/>
  <c r="J177" i="154"/>
  <c r="I177" i="154"/>
  <c r="H177" i="154"/>
  <c r="G177" i="154"/>
  <c r="F177" i="154"/>
  <c r="E177" i="154"/>
  <c r="P173" i="154"/>
  <c r="O173" i="154"/>
  <c r="N173" i="154"/>
  <c r="M173" i="154"/>
  <c r="L173" i="154"/>
  <c r="K173" i="154"/>
  <c r="J173" i="154"/>
  <c r="I173" i="154"/>
  <c r="H173" i="154"/>
  <c r="G173" i="154"/>
  <c r="F173" i="154"/>
  <c r="E173" i="154"/>
  <c r="P169" i="154"/>
  <c r="O169" i="154"/>
  <c r="N169" i="154"/>
  <c r="M169" i="154"/>
  <c r="L169" i="154"/>
  <c r="K169" i="154"/>
  <c r="J169" i="154"/>
  <c r="I169" i="154"/>
  <c r="H169" i="154"/>
  <c r="G169" i="154"/>
  <c r="F169" i="154"/>
  <c r="E169" i="154"/>
  <c r="P153" i="154"/>
  <c r="O153" i="154"/>
  <c r="N153" i="154"/>
  <c r="M153" i="154"/>
  <c r="L153" i="154"/>
  <c r="K153" i="154"/>
  <c r="J153" i="154"/>
  <c r="I153" i="154"/>
  <c r="H153" i="154"/>
  <c r="G153" i="154"/>
  <c r="F153" i="154"/>
  <c r="E153" i="154"/>
  <c r="P147" i="154"/>
  <c r="O147" i="154"/>
  <c r="N147" i="154"/>
  <c r="M147" i="154"/>
  <c r="L147" i="154"/>
  <c r="K147" i="154"/>
  <c r="J147" i="154"/>
  <c r="I147" i="154"/>
  <c r="H147" i="154"/>
  <c r="G147" i="154"/>
  <c r="F147" i="154"/>
  <c r="E147" i="154"/>
  <c r="P142" i="154"/>
  <c r="O142" i="154"/>
  <c r="N142" i="154"/>
  <c r="M142" i="154"/>
  <c r="L142" i="154"/>
  <c r="K142" i="154"/>
  <c r="J142" i="154"/>
  <c r="I142" i="154"/>
  <c r="H142" i="154"/>
  <c r="G142" i="154"/>
  <c r="F142" i="154"/>
  <c r="E142" i="154"/>
  <c r="P135" i="154"/>
  <c r="O135" i="154"/>
  <c r="N135" i="154"/>
  <c r="M135" i="154"/>
  <c r="L135" i="154"/>
  <c r="K135" i="154"/>
  <c r="J135" i="154"/>
  <c r="I135" i="154"/>
  <c r="H135" i="154"/>
  <c r="G135" i="154"/>
  <c r="F135" i="154"/>
  <c r="E135" i="154"/>
  <c r="P117" i="154"/>
  <c r="O117" i="154"/>
  <c r="N117" i="154"/>
  <c r="M117" i="154"/>
  <c r="L117" i="154"/>
  <c r="K117" i="154"/>
  <c r="J117" i="154"/>
  <c r="I117" i="154"/>
  <c r="H117" i="154"/>
  <c r="G117" i="154"/>
  <c r="F117" i="154"/>
  <c r="E117" i="154"/>
  <c r="P108" i="154"/>
  <c r="O108" i="154"/>
  <c r="N108" i="154"/>
  <c r="M108" i="154"/>
  <c r="L108" i="154"/>
  <c r="K108" i="154"/>
  <c r="J108" i="154"/>
  <c r="I108" i="154"/>
  <c r="H108" i="154"/>
  <c r="G108" i="154"/>
  <c r="F108" i="154"/>
  <c r="E108" i="154"/>
  <c r="Q90" i="154"/>
  <c r="Q89" i="154"/>
  <c r="Q88" i="154"/>
  <c r="P88" i="154"/>
  <c r="O88" i="154"/>
  <c r="N88" i="154"/>
  <c r="M88" i="154"/>
  <c r="L88" i="154"/>
  <c r="K88" i="154"/>
  <c r="J88" i="154"/>
  <c r="I88" i="154"/>
  <c r="H88" i="154"/>
  <c r="G88" i="154"/>
  <c r="F88" i="154"/>
  <c r="E88" i="154"/>
  <c r="Q87" i="154"/>
  <c r="P87" i="154"/>
  <c r="O87" i="154"/>
  <c r="O89" i="154" s="1"/>
  <c r="N87" i="154"/>
  <c r="M87" i="154"/>
  <c r="L87" i="154"/>
  <c r="K87" i="154"/>
  <c r="J87" i="154"/>
  <c r="I87" i="154"/>
  <c r="H87" i="154"/>
  <c r="G87" i="154"/>
  <c r="G89" i="154" s="1"/>
  <c r="F87" i="154"/>
  <c r="E87" i="154"/>
  <c r="Q85" i="154"/>
  <c r="Q83" i="154"/>
  <c r="P83" i="154"/>
  <c r="P85" i="154" s="1"/>
  <c r="O83" i="154"/>
  <c r="O85" i="154" s="1"/>
  <c r="N83" i="154"/>
  <c r="N85" i="154" s="1"/>
  <c r="M83" i="154"/>
  <c r="M85" i="154" s="1"/>
  <c r="L83" i="154"/>
  <c r="L85" i="154" s="1"/>
  <c r="K83" i="154"/>
  <c r="K85" i="154" s="1"/>
  <c r="J83" i="154"/>
  <c r="J85" i="154" s="1"/>
  <c r="I83" i="154"/>
  <c r="I85" i="154" s="1"/>
  <c r="H83" i="154"/>
  <c r="H85" i="154" s="1"/>
  <c r="G83" i="154"/>
  <c r="G85" i="154" s="1"/>
  <c r="F83" i="154"/>
  <c r="F85" i="154" s="1"/>
  <c r="E83" i="154"/>
  <c r="E85" i="154" s="1"/>
  <c r="Q81" i="154"/>
  <c r="Q80" i="154"/>
  <c r="P80" i="154"/>
  <c r="O80" i="154"/>
  <c r="N80" i="154"/>
  <c r="M80" i="154"/>
  <c r="L80" i="154"/>
  <c r="K80" i="154"/>
  <c r="J80" i="154"/>
  <c r="I80" i="154"/>
  <c r="H80" i="154"/>
  <c r="G80" i="154"/>
  <c r="F80" i="154"/>
  <c r="E80" i="154"/>
  <c r="Q79" i="154"/>
  <c r="P79" i="154"/>
  <c r="O79" i="154"/>
  <c r="N79" i="154"/>
  <c r="M79" i="154"/>
  <c r="L79" i="154"/>
  <c r="K79" i="154"/>
  <c r="J79" i="154"/>
  <c r="I79" i="154"/>
  <c r="H79" i="154"/>
  <c r="G79" i="154"/>
  <c r="F79" i="154"/>
  <c r="E79" i="154"/>
  <c r="Q78" i="154"/>
  <c r="P78" i="154"/>
  <c r="O78" i="154"/>
  <c r="N78" i="154"/>
  <c r="M78" i="154"/>
  <c r="L78" i="154"/>
  <c r="K78" i="154"/>
  <c r="J78" i="154"/>
  <c r="I78" i="154"/>
  <c r="H78" i="154"/>
  <c r="G78" i="154"/>
  <c r="F78" i="154"/>
  <c r="E78" i="154"/>
  <c r="Q77" i="154"/>
  <c r="P77" i="154"/>
  <c r="O77" i="154"/>
  <c r="N77" i="154"/>
  <c r="M77" i="154"/>
  <c r="L77" i="154"/>
  <c r="K77" i="154"/>
  <c r="J77" i="154"/>
  <c r="I77" i="154"/>
  <c r="H77" i="154"/>
  <c r="G77" i="154"/>
  <c r="F77" i="154"/>
  <c r="E77" i="154"/>
  <c r="Q76" i="154"/>
  <c r="P76" i="154"/>
  <c r="O76" i="154"/>
  <c r="N76" i="154"/>
  <c r="M76" i="154"/>
  <c r="L76" i="154"/>
  <c r="K76" i="154"/>
  <c r="J76" i="154"/>
  <c r="I76" i="154"/>
  <c r="H76" i="154"/>
  <c r="G76" i="154"/>
  <c r="F76" i="154"/>
  <c r="E76" i="154"/>
  <c r="Q75" i="154"/>
  <c r="P75" i="154"/>
  <c r="O75" i="154"/>
  <c r="N75" i="154"/>
  <c r="M75" i="154"/>
  <c r="L75" i="154"/>
  <c r="K75" i="154"/>
  <c r="J75" i="154"/>
  <c r="I75" i="154"/>
  <c r="H75" i="154"/>
  <c r="G75" i="154"/>
  <c r="F75" i="154"/>
  <c r="E75" i="154"/>
  <c r="Q74" i="154"/>
  <c r="P74" i="154"/>
  <c r="O74" i="154"/>
  <c r="N74" i="154"/>
  <c r="M74" i="154"/>
  <c r="L74" i="154"/>
  <c r="K74" i="154"/>
  <c r="J74" i="154"/>
  <c r="I74" i="154"/>
  <c r="H74" i="154"/>
  <c r="G74" i="154"/>
  <c r="F74" i="154"/>
  <c r="E74" i="154"/>
  <c r="Q73" i="154"/>
  <c r="P73" i="154"/>
  <c r="O73" i="154"/>
  <c r="N73" i="154"/>
  <c r="M73" i="154"/>
  <c r="L73" i="154"/>
  <c r="K73" i="154"/>
  <c r="J73" i="154"/>
  <c r="I73" i="154"/>
  <c r="H73" i="154"/>
  <c r="G73" i="154"/>
  <c r="F73" i="154"/>
  <c r="E73" i="154"/>
  <c r="Q72" i="154"/>
  <c r="P72" i="154"/>
  <c r="O72" i="154"/>
  <c r="N72" i="154"/>
  <c r="M72" i="154"/>
  <c r="L72" i="154"/>
  <c r="K72" i="154"/>
  <c r="J72" i="154"/>
  <c r="I72" i="154"/>
  <c r="H72" i="154"/>
  <c r="G72" i="154"/>
  <c r="F72" i="154"/>
  <c r="E72" i="154"/>
  <c r="Q71" i="154"/>
  <c r="P71" i="154"/>
  <c r="O71" i="154"/>
  <c r="N71" i="154"/>
  <c r="M71" i="154"/>
  <c r="L71" i="154"/>
  <c r="K71" i="154"/>
  <c r="J71" i="154"/>
  <c r="I71" i="154"/>
  <c r="H71" i="154"/>
  <c r="G71" i="154"/>
  <c r="F71" i="154"/>
  <c r="E71" i="154"/>
  <c r="Q70" i="154"/>
  <c r="P70" i="154"/>
  <c r="O70" i="154"/>
  <c r="N70" i="154"/>
  <c r="M70" i="154"/>
  <c r="L70" i="154"/>
  <c r="K70" i="154"/>
  <c r="J70" i="154"/>
  <c r="I70" i="154"/>
  <c r="H70" i="154"/>
  <c r="G70" i="154"/>
  <c r="F70" i="154"/>
  <c r="E70" i="154"/>
  <c r="Q69" i="154"/>
  <c r="P69" i="154"/>
  <c r="O69" i="154"/>
  <c r="N69" i="154"/>
  <c r="M69" i="154"/>
  <c r="L69" i="154"/>
  <c r="K69" i="154"/>
  <c r="J69" i="154"/>
  <c r="I69" i="154"/>
  <c r="H69" i="154"/>
  <c r="G69" i="154"/>
  <c r="F69" i="154"/>
  <c r="E69" i="154"/>
  <c r="Q68" i="154"/>
  <c r="P68" i="154"/>
  <c r="O68" i="154"/>
  <c r="N68" i="154"/>
  <c r="M68" i="154"/>
  <c r="L68" i="154"/>
  <c r="K68" i="154"/>
  <c r="J68" i="154"/>
  <c r="I68" i="154"/>
  <c r="H68" i="154"/>
  <c r="G68" i="154"/>
  <c r="F68" i="154"/>
  <c r="E68" i="154"/>
  <c r="Q67" i="154"/>
  <c r="P67" i="154"/>
  <c r="O67" i="154"/>
  <c r="N67" i="154"/>
  <c r="M67" i="154"/>
  <c r="L67" i="154"/>
  <c r="K67" i="154"/>
  <c r="J67" i="154"/>
  <c r="I67" i="154"/>
  <c r="H67" i="154"/>
  <c r="G67" i="154"/>
  <c r="F67" i="154"/>
  <c r="E67" i="154"/>
  <c r="Q65" i="154"/>
  <c r="Q64" i="154"/>
  <c r="P64" i="154"/>
  <c r="O64" i="154"/>
  <c r="N64" i="154"/>
  <c r="M64" i="154"/>
  <c r="L64" i="154"/>
  <c r="K64" i="154"/>
  <c r="J64" i="154"/>
  <c r="I64" i="154"/>
  <c r="H64" i="154"/>
  <c r="G64" i="154"/>
  <c r="F64" i="154"/>
  <c r="E64" i="154"/>
  <c r="Q63" i="154"/>
  <c r="P63" i="154"/>
  <c r="O63" i="154"/>
  <c r="N63" i="154"/>
  <c r="M63" i="154"/>
  <c r="L63" i="154"/>
  <c r="K63" i="154"/>
  <c r="J63" i="154"/>
  <c r="I63" i="154"/>
  <c r="H63" i="154"/>
  <c r="G63" i="154"/>
  <c r="F63" i="154"/>
  <c r="E63" i="154"/>
  <c r="Q62" i="154"/>
  <c r="P62" i="154"/>
  <c r="O62" i="154"/>
  <c r="N62" i="154"/>
  <c r="M62" i="154"/>
  <c r="L62" i="154"/>
  <c r="K62" i="154"/>
  <c r="J62" i="154"/>
  <c r="I62" i="154"/>
  <c r="H62" i="154"/>
  <c r="G62" i="154"/>
  <c r="F62" i="154"/>
  <c r="E62" i="154"/>
  <c r="Q61" i="154"/>
  <c r="P61" i="154"/>
  <c r="O61" i="154"/>
  <c r="N61" i="154"/>
  <c r="M61" i="154"/>
  <c r="L61" i="154"/>
  <c r="K61" i="154"/>
  <c r="J61" i="154"/>
  <c r="I61" i="154"/>
  <c r="H61" i="154"/>
  <c r="G61" i="154"/>
  <c r="F61" i="154"/>
  <c r="E61" i="154"/>
  <c r="Q58" i="154"/>
  <c r="P58" i="154"/>
  <c r="O58" i="154"/>
  <c r="N58" i="154"/>
  <c r="M58" i="154"/>
  <c r="L58" i="154"/>
  <c r="K58" i="154"/>
  <c r="J58" i="154"/>
  <c r="I58" i="154"/>
  <c r="H58" i="154"/>
  <c r="G58" i="154"/>
  <c r="F58" i="154"/>
  <c r="E58" i="154"/>
  <c r="Q57" i="154"/>
  <c r="P57" i="154"/>
  <c r="O57" i="154"/>
  <c r="N57" i="154"/>
  <c r="M57" i="154"/>
  <c r="L57" i="154"/>
  <c r="L59" i="154" s="1"/>
  <c r="K57" i="154"/>
  <c r="J57" i="154"/>
  <c r="J59" i="154" s="1"/>
  <c r="I57" i="154"/>
  <c r="H57" i="154"/>
  <c r="G57" i="154"/>
  <c r="F57" i="154"/>
  <c r="E57" i="154"/>
  <c r="Q54" i="154"/>
  <c r="Q53" i="154"/>
  <c r="P53" i="154"/>
  <c r="O53" i="154"/>
  <c r="N53" i="154"/>
  <c r="M53" i="154"/>
  <c r="L53" i="154"/>
  <c r="K53" i="154"/>
  <c r="J53" i="154"/>
  <c r="I53" i="154"/>
  <c r="H53" i="154"/>
  <c r="G53" i="154"/>
  <c r="F53" i="154"/>
  <c r="E53" i="154"/>
  <c r="Q52" i="154"/>
  <c r="P52" i="154"/>
  <c r="O52" i="154"/>
  <c r="N52" i="154"/>
  <c r="M52" i="154"/>
  <c r="L52" i="154"/>
  <c r="K52" i="154"/>
  <c r="J52" i="154"/>
  <c r="I52" i="154"/>
  <c r="H52" i="154"/>
  <c r="G52" i="154"/>
  <c r="F52" i="154"/>
  <c r="E52" i="154"/>
  <c r="Q51" i="154"/>
  <c r="P51" i="154"/>
  <c r="O51" i="154"/>
  <c r="N51" i="154"/>
  <c r="M51" i="154"/>
  <c r="L51" i="154"/>
  <c r="K51" i="154"/>
  <c r="J51" i="154"/>
  <c r="I51" i="154"/>
  <c r="H51" i="154"/>
  <c r="G51" i="154"/>
  <c r="F51" i="154"/>
  <c r="E51" i="154"/>
  <c r="Q50" i="154"/>
  <c r="P50" i="154"/>
  <c r="O50" i="154"/>
  <c r="N50" i="154"/>
  <c r="M50" i="154"/>
  <c r="L50" i="154"/>
  <c r="K50" i="154"/>
  <c r="J50" i="154"/>
  <c r="I50" i="154"/>
  <c r="H50" i="154"/>
  <c r="G50" i="154"/>
  <c r="F50" i="154"/>
  <c r="E50" i="154"/>
  <c r="Q49" i="154"/>
  <c r="P49" i="154"/>
  <c r="O49" i="154"/>
  <c r="N49" i="154"/>
  <c r="M49" i="154"/>
  <c r="L49" i="154"/>
  <c r="K49" i="154"/>
  <c r="J49" i="154"/>
  <c r="I49" i="154"/>
  <c r="H49" i="154"/>
  <c r="G49" i="154"/>
  <c r="F49" i="154"/>
  <c r="E49" i="154"/>
  <c r="Q46" i="154"/>
  <c r="P46" i="154"/>
  <c r="O46" i="154"/>
  <c r="N46" i="154"/>
  <c r="M46" i="154"/>
  <c r="L46" i="154"/>
  <c r="K46" i="154"/>
  <c r="J46" i="154"/>
  <c r="I46" i="154"/>
  <c r="H46" i="154"/>
  <c r="G46" i="154"/>
  <c r="F46" i="154"/>
  <c r="E46" i="154"/>
  <c r="Q45" i="154"/>
  <c r="P45" i="154"/>
  <c r="O45" i="154"/>
  <c r="N45" i="154"/>
  <c r="M45" i="154"/>
  <c r="L45" i="154"/>
  <c r="K45" i="154"/>
  <c r="J45" i="154"/>
  <c r="I45" i="154"/>
  <c r="H45" i="154"/>
  <c r="G45" i="154"/>
  <c r="F45" i="154"/>
  <c r="E45" i="154"/>
  <c r="Q44" i="154"/>
  <c r="P44" i="154"/>
  <c r="O44" i="154"/>
  <c r="N44" i="154"/>
  <c r="M44" i="154"/>
  <c r="L44" i="154"/>
  <c r="K44" i="154"/>
  <c r="J44" i="154"/>
  <c r="I44" i="154"/>
  <c r="H44" i="154"/>
  <c r="G44" i="154"/>
  <c r="F44" i="154"/>
  <c r="E44" i="154"/>
  <c r="Q43" i="154"/>
  <c r="P43" i="154"/>
  <c r="O43" i="154"/>
  <c r="N43" i="154"/>
  <c r="M43" i="154"/>
  <c r="L43" i="154"/>
  <c r="K43" i="154"/>
  <c r="J43" i="154"/>
  <c r="I43" i="154"/>
  <c r="H43" i="154"/>
  <c r="G43" i="154"/>
  <c r="F43" i="154"/>
  <c r="E43" i="154"/>
  <c r="Q42" i="154"/>
  <c r="P42" i="154"/>
  <c r="O42" i="154"/>
  <c r="N42" i="154"/>
  <c r="M42" i="154"/>
  <c r="L42" i="154"/>
  <c r="K42" i="154"/>
  <c r="J42" i="154"/>
  <c r="I42" i="154"/>
  <c r="H42" i="154"/>
  <c r="G42" i="154"/>
  <c r="F42" i="154"/>
  <c r="E42" i="154"/>
  <c r="Q41" i="154"/>
  <c r="P41" i="154"/>
  <c r="O41" i="154"/>
  <c r="N41" i="154"/>
  <c r="M41" i="154"/>
  <c r="L41" i="154"/>
  <c r="K41" i="154"/>
  <c r="J41" i="154"/>
  <c r="I41" i="154"/>
  <c r="H41" i="154"/>
  <c r="G41" i="154"/>
  <c r="F41" i="154"/>
  <c r="E41" i="154"/>
  <c r="Q40" i="154"/>
  <c r="P40" i="154"/>
  <c r="O40" i="154"/>
  <c r="N40" i="154"/>
  <c r="M40" i="154"/>
  <c r="L40" i="154"/>
  <c r="K40" i="154"/>
  <c r="J40" i="154"/>
  <c r="I40" i="154"/>
  <c r="H40" i="154"/>
  <c r="G40" i="154"/>
  <c r="F40" i="154"/>
  <c r="E40" i="154"/>
  <c r="Q39" i="154"/>
  <c r="P39" i="154"/>
  <c r="O39" i="154"/>
  <c r="N39" i="154"/>
  <c r="M39" i="154"/>
  <c r="L39" i="154"/>
  <c r="K39" i="154"/>
  <c r="J39" i="154"/>
  <c r="I39" i="154"/>
  <c r="H39" i="154"/>
  <c r="G39" i="154"/>
  <c r="F39" i="154"/>
  <c r="E39" i="154"/>
  <c r="Q38" i="154"/>
  <c r="P38" i="154"/>
  <c r="O38" i="154"/>
  <c r="N38" i="154"/>
  <c r="M38" i="154"/>
  <c r="L38" i="154"/>
  <c r="K38" i="154"/>
  <c r="J38" i="154"/>
  <c r="I38" i="154"/>
  <c r="H38" i="154"/>
  <c r="G38" i="154"/>
  <c r="F38" i="154"/>
  <c r="E38" i="154"/>
  <c r="Q37" i="154"/>
  <c r="P37" i="154"/>
  <c r="O37" i="154"/>
  <c r="N37" i="154"/>
  <c r="M37" i="154"/>
  <c r="L37" i="154"/>
  <c r="K37" i="154"/>
  <c r="J37" i="154"/>
  <c r="I37" i="154"/>
  <c r="H37" i="154"/>
  <c r="G37" i="154"/>
  <c r="F37" i="154"/>
  <c r="E37" i="154"/>
  <c r="Q36" i="154"/>
  <c r="P36" i="154"/>
  <c r="O36" i="154"/>
  <c r="N36" i="154"/>
  <c r="M36" i="154"/>
  <c r="L36" i="154"/>
  <c r="K36" i="154"/>
  <c r="J36" i="154"/>
  <c r="I36" i="154"/>
  <c r="H36" i="154"/>
  <c r="G36" i="154"/>
  <c r="F36" i="154"/>
  <c r="E36" i="154"/>
  <c r="Q35" i="154"/>
  <c r="P35" i="154"/>
  <c r="O35" i="154"/>
  <c r="N35" i="154"/>
  <c r="M35" i="154"/>
  <c r="L35" i="154"/>
  <c r="K35" i="154"/>
  <c r="J35" i="154"/>
  <c r="I35" i="154"/>
  <c r="H35" i="154"/>
  <c r="G35" i="154"/>
  <c r="F35" i="154"/>
  <c r="E35" i="154"/>
  <c r="Q34" i="154"/>
  <c r="P34" i="154"/>
  <c r="O34" i="154"/>
  <c r="N34" i="154"/>
  <c r="M34" i="154"/>
  <c r="L34" i="154"/>
  <c r="K34" i="154"/>
  <c r="J34" i="154"/>
  <c r="I34" i="154"/>
  <c r="H34" i="154"/>
  <c r="G34" i="154"/>
  <c r="F34" i="154"/>
  <c r="E34" i="154"/>
  <c r="Q33" i="154"/>
  <c r="P33" i="154"/>
  <c r="O33" i="154"/>
  <c r="N33" i="154"/>
  <c r="M33" i="154"/>
  <c r="L33" i="154"/>
  <c r="K33" i="154"/>
  <c r="J33" i="154"/>
  <c r="I33" i="154"/>
  <c r="H33" i="154"/>
  <c r="G33" i="154"/>
  <c r="F33" i="154"/>
  <c r="E33" i="154"/>
  <c r="Q29" i="154"/>
  <c r="Q28" i="154"/>
  <c r="P28" i="154"/>
  <c r="O28" i="154"/>
  <c r="N28" i="154"/>
  <c r="M28" i="154"/>
  <c r="L28" i="154"/>
  <c r="K28" i="154"/>
  <c r="J28" i="154"/>
  <c r="I28" i="154"/>
  <c r="H28" i="154"/>
  <c r="G28" i="154"/>
  <c r="F28" i="154"/>
  <c r="E28" i="154"/>
  <c r="Q27" i="154"/>
  <c r="P27" i="154"/>
  <c r="O27" i="154"/>
  <c r="N27" i="154"/>
  <c r="M27" i="154"/>
  <c r="L27" i="154"/>
  <c r="K27" i="154"/>
  <c r="J27" i="154"/>
  <c r="I27" i="154"/>
  <c r="H27" i="154"/>
  <c r="G27" i="154"/>
  <c r="F27" i="154"/>
  <c r="E27" i="154"/>
  <c r="Q26" i="154"/>
  <c r="P26" i="154"/>
  <c r="O26" i="154"/>
  <c r="N26" i="154"/>
  <c r="M26" i="154"/>
  <c r="L26" i="154"/>
  <c r="K26" i="154"/>
  <c r="J26" i="154"/>
  <c r="I26" i="154"/>
  <c r="H26" i="154"/>
  <c r="G26" i="154"/>
  <c r="F26" i="154"/>
  <c r="E26" i="154"/>
  <c r="Q25" i="154"/>
  <c r="P25" i="154"/>
  <c r="O25" i="154"/>
  <c r="N25" i="154"/>
  <c r="M25" i="154"/>
  <c r="L25" i="154"/>
  <c r="K25" i="154"/>
  <c r="J25" i="154"/>
  <c r="I25" i="154"/>
  <c r="H25" i="154"/>
  <c r="G25" i="154"/>
  <c r="F25" i="154"/>
  <c r="E25" i="154"/>
  <c r="Q24" i="154"/>
  <c r="P24" i="154"/>
  <c r="O24" i="154"/>
  <c r="N24" i="154"/>
  <c r="M24" i="154"/>
  <c r="L24" i="154"/>
  <c r="K24" i="154"/>
  <c r="J24" i="154"/>
  <c r="I24" i="154"/>
  <c r="H24" i="154"/>
  <c r="G24" i="154"/>
  <c r="F24" i="154"/>
  <c r="E24" i="154"/>
  <c r="Q23" i="154"/>
  <c r="P23" i="154"/>
  <c r="O23" i="154"/>
  <c r="N23" i="154"/>
  <c r="M23" i="154"/>
  <c r="L23" i="154"/>
  <c r="K23" i="154"/>
  <c r="J23" i="154"/>
  <c r="I23" i="154"/>
  <c r="H23" i="154"/>
  <c r="G23" i="154"/>
  <c r="F23" i="154"/>
  <c r="E23" i="154"/>
  <c r="Q22" i="154"/>
  <c r="P22" i="154"/>
  <c r="O22" i="154"/>
  <c r="N22" i="154"/>
  <c r="M22" i="154"/>
  <c r="L22" i="154"/>
  <c r="K22" i="154"/>
  <c r="J22" i="154"/>
  <c r="I22" i="154"/>
  <c r="H22" i="154"/>
  <c r="G22" i="154"/>
  <c r="F22" i="154"/>
  <c r="E22" i="154"/>
  <c r="Q20" i="154"/>
  <c r="Q19" i="154"/>
  <c r="P19" i="154"/>
  <c r="O19" i="154"/>
  <c r="N19" i="154"/>
  <c r="M19" i="154"/>
  <c r="L19" i="154"/>
  <c r="K19" i="154"/>
  <c r="J19" i="154"/>
  <c r="I19" i="154"/>
  <c r="H19" i="154"/>
  <c r="G19" i="154"/>
  <c r="F19" i="154"/>
  <c r="E19" i="154"/>
  <c r="Q18" i="154"/>
  <c r="P18" i="154"/>
  <c r="O18" i="154"/>
  <c r="N18" i="154"/>
  <c r="M18" i="154"/>
  <c r="L18" i="154"/>
  <c r="K18" i="154"/>
  <c r="J18" i="154"/>
  <c r="I18" i="154"/>
  <c r="H18" i="154"/>
  <c r="G18" i="154"/>
  <c r="F18" i="154"/>
  <c r="E18" i="154"/>
  <c r="Q17" i="154"/>
  <c r="P17" i="154"/>
  <c r="O17" i="154"/>
  <c r="N17" i="154"/>
  <c r="M17" i="154"/>
  <c r="L17" i="154"/>
  <c r="K17" i="154"/>
  <c r="J17" i="154"/>
  <c r="I17" i="154"/>
  <c r="H17" i="154"/>
  <c r="G17" i="154"/>
  <c r="F17" i="154"/>
  <c r="E17" i="154"/>
  <c r="Q16" i="154"/>
  <c r="P16" i="154"/>
  <c r="O16" i="154"/>
  <c r="N16" i="154"/>
  <c r="M16" i="154"/>
  <c r="L16" i="154"/>
  <c r="K16" i="154"/>
  <c r="J16" i="154"/>
  <c r="I16" i="154"/>
  <c r="H16" i="154"/>
  <c r="G16" i="154"/>
  <c r="F16" i="154"/>
  <c r="E16" i="154"/>
  <c r="Q15" i="154"/>
  <c r="P15" i="154"/>
  <c r="O15" i="154"/>
  <c r="N15" i="154"/>
  <c r="M15" i="154"/>
  <c r="L15" i="154"/>
  <c r="K15" i="154"/>
  <c r="J15" i="154"/>
  <c r="I15" i="154"/>
  <c r="H15" i="154"/>
  <c r="G15" i="154"/>
  <c r="F15" i="154"/>
  <c r="E15" i="154"/>
  <c r="Q14" i="154"/>
  <c r="P14" i="154"/>
  <c r="O14" i="154"/>
  <c r="N14" i="154"/>
  <c r="M14" i="154"/>
  <c r="L14" i="154"/>
  <c r="K14" i="154"/>
  <c r="J14" i="154"/>
  <c r="I14" i="154"/>
  <c r="H14" i="154"/>
  <c r="G14" i="154"/>
  <c r="F14" i="154"/>
  <c r="E14" i="154"/>
  <c r="Q13" i="154"/>
  <c r="P13" i="154"/>
  <c r="O13" i="154"/>
  <c r="N13" i="154"/>
  <c r="M13" i="154"/>
  <c r="L13" i="154"/>
  <c r="K13" i="154"/>
  <c r="J13" i="154"/>
  <c r="I13" i="154"/>
  <c r="H13" i="154"/>
  <c r="G13" i="154"/>
  <c r="F13" i="154"/>
  <c r="E13" i="154"/>
  <c r="Q12" i="154"/>
  <c r="P12" i="154"/>
  <c r="O12" i="154"/>
  <c r="N12" i="154"/>
  <c r="M12" i="154"/>
  <c r="L12" i="154"/>
  <c r="K12" i="154"/>
  <c r="J12" i="154"/>
  <c r="I12" i="154"/>
  <c r="H12" i="154"/>
  <c r="G12" i="154"/>
  <c r="F12" i="154"/>
  <c r="E12" i="154"/>
  <c r="Q11" i="154"/>
  <c r="P11" i="154"/>
  <c r="O11" i="154"/>
  <c r="N11" i="154"/>
  <c r="M11" i="154"/>
  <c r="L11" i="154"/>
  <c r="K11" i="154"/>
  <c r="J11" i="154"/>
  <c r="I11" i="154"/>
  <c r="H11" i="154"/>
  <c r="G11" i="154"/>
  <c r="F11" i="154"/>
  <c r="E11" i="154"/>
  <c r="Q265" i="149"/>
  <c r="P265" i="149"/>
  <c r="O265" i="149"/>
  <c r="N265" i="149"/>
  <c r="M265" i="149"/>
  <c r="L265" i="149"/>
  <c r="K265" i="149"/>
  <c r="J265" i="149"/>
  <c r="I265" i="149"/>
  <c r="H265" i="149"/>
  <c r="G265" i="149"/>
  <c r="F265" i="149"/>
  <c r="E265" i="149"/>
  <c r="P261" i="149"/>
  <c r="O261" i="149"/>
  <c r="N261" i="149"/>
  <c r="M261" i="149"/>
  <c r="L261" i="149"/>
  <c r="K261" i="149"/>
  <c r="J261" i="149"/>
  <c r="I261" i="149"/>
  <c r="H261" i="149"/>
  <c r="G261" i="149"/>
  <c r="F261" i="149"/>
  <c r="E261" i="149"/>
  <c r="P257" i="149"/>
  <c r="O257" i="149"/>
  <c r="N257" i="149"/>
  <c r="M257" i="149"/>
  <c r="L257" i="149"/>
  <c r="K257" i="149"/>
  <c r="J257" i="149"/>
  <c r="I257" i="149"/>
  <c r="H257" i="149"/>
  <c r="G257" i="149"/>
  <c r="F257" i="149"/>
  <c r="E257" i="149"/>
  <c r="P241" i="149"/>
  <c r="O241" i="149"/>
  <c r="N241" i="149"/>
  <c r="M241" i="149"/>
  <c r="L241" i="149"/>
  <c r="K241" i="149"/>
  <c r="J241" i="149"/>
  <c r="I241" i="149"/>
  <c r="H241" i="149"/>
  <c r="G241" i="149"/>
  <c r="F241" i="149"/>
  <c r="E241" i="149"/>
  <c r="P235" i="149"/>
  <c r="O235" i="149"/>
  <c r="N235" i="149"/>
  <c r="M235" i="149"/>
  <c r="L235" i="149"/>
  <c r="K235" i="149"/>
  <c r="J235" i="149"/>
  <c r="I235" i="149"/>
  <c r="H235" i="149"/>
  <c r="G235" i="149"/>
  <c r="F235" i="149"/>
  <c r="E235" i="149"/>
  <c r="P230" i="149"/>
  <c r="O230" i="149"/>
  <c r="N230" i="149"/>
  <c r="M230" i="149"/>
  <c r="L230" i="149"/>
  <c r="K230" i="149"/>
  <c r="J230" i="149"/>
  <c r="I230" i="149"/>
  <c r="H230" i="149"/>
  <c r="G230" i="149"/>
  <c r="F230" i="149"/>
  <c r="E230" i="149"/>
  <c r="P223" i="149"/>
  <c r="O223" i="149"/>
  <c r="N223" i="149"/>
  <c r="M223" i="149"/>
  <c r="L223" i="149"/>
  <c r="K223" i="149"/>
  <c r="J223" i="149"/>
  <c r="I223" i="149"/>
  <c r="H223" i="149"/>
  <c r="G223" i="149"/>
  <c r="F223" i="149"/>
  <c r="E223" i="149"/>
  <c r="P205" i="149"/>
  <c r="O205" i="149"/>
  <c r="N205" i="149"/>
  <c r="M205" i="149"/>
  <c r="L205" i="149"/>
  <c r="K205" i="149"/>
  <c r="J205" i="149"/>
  <c r="I205" i="149"/>
  <c r="H205" i="149"/>
  <c r="G205" i="149"/>
  <c r="F205" i="149"/>
  <c r="E205" i="149"/>
  <c r="P196" i="149"/>
  <c r="O196" i="149"/>
  <c r="N196" i="149"/>
  <c r="M196" i="149"/>
  <c r="L196" i="149"/>
  <c r="K196" i="149"/>
  <c r="J196" i="149"/>
  <c r="I196" i="149"/>
  <c r="H196" i="149"/>
  <c r="G196" i="149"/>
  <c r="F196" i="149"/>
  <c r="E196" i="149"/>
  <c r="Q177" i="149"/>
  <c r="P177" i="149"/>
  <c r="O177" i="149"/>
  <c r="N177" i="149"/>
  <c r="M177" i="149"/>
  <c r="L177" i="149"/>
  <c r="K177" i="149"/>
  <c r="J177" i="149"/>
  <c r="I177" i="149"/>
  <c r="H177" i="149"/>
  <c r="G177" i="149"/>
  <c r="F177" i="149"/>
  <c r="E177" i="149"/>
  <c r="P173" i="149"/>
  <c r="O173" i="149"/>
  <c r="N173" i="149"/>
  <c r="M173" i="149"/>
  <c r="L173" i="149"/>
  <c r="K173" i="149"/>
  <c r="J173" i="149"/>
  <c r="I173" i="149"/>
  <c r="H173" i="149"/>
  <c r="G173" i="149"/>
  <c r="F173" i="149"/>
  <c r="E173" i="149"/>
  <c r="P169" i="149"/>
  <c r="O169" i="149"/>
  <c r="N169" i="149"/>
  <c r="M169" i="149"/>
  <c r="L169" i="149"/>
  <c r="K169" i="149"/>
  <c r="J169" i="149"/>
  <c r="I169" i="149"/>
  <c r="H169" i="149"/>
  <c r="G169" i="149"/>
  <c r="F169" i="149"/>
  <c r="E169" i="149"/>
  <c r="P153" i="149"/>
  <c r="O153" i="149"/>
  <c r="N153" i="149"/>
  <c r="M153" i="149"/>
  <c r="L153" i="149"/>
  <c r="K153" i="149"/>
  <c r="J153" i="149"/>
  <c r="I153" i="149"/>
  <c r="H153" i="149"/>
  <c r="G153" i="149"/>
  <c r="F153" i="149"/>
  <c r="E153" i="149"/>
  <c r="P147" i="149"/>
  <c r="O147" i="149"/>
  <c r="N147" i="149"/>
  <c r="M147" i="149"/>
  <c r="L147" i="149"/>
  <c r="K147" i="149"/>
  <c r="J147" i="149"/>
  <c r="I147" i="149"/>
  <c r="H147" i="149"/>
  <c r="G147" i="149"/>
  <c r="F147" i="149"/>
  <c r="E147" i="149"/>
  <c r="P142" i="149"/>
  <c r="O142" i="149"/>
  <c r="N142" i="149"/>
  <c r="M142" i="149"/>
  <c r="L142" i="149"/>
  <c r="K142" i="149"/>
  <c r="J142" i="149"/>
  <c r="I142" i="149"/>
  <c r="H142" i="149"/>
  <c r="G142" i="149"/>
  <c r="F142" i="149"/>
  <c r="E142" i="149"/>
  <c r="P135" i="149"/>
  <c r="O135" i="149"/>
  <c r="N135" i="149"/>
  <c r="M135" i="149"/>
  <c r="L135" i="149"/>
  <c r="K135" i="149"/>
  <c r="J135" i="149"/>
  <c r="I135" i="149"/>
  <c r="H135" i="149"/>
  <c r="G135" i="149"/>
  <c r="F135" i="149"/>
  <c r="E135" i="149"/>
  <c r="P117" i="149"/>
  <c r="O117" i="149"/>
  <c r="N117" i="149"/>
  <c r="M117" i="149"/>
  <c r="L117" i="149"/>
  <c r="K117" i="149"/>
  <c r="J117" i="149"/>
  <c r="I117" i="149"/>
  <c r="H117" i="149"/>
  <c r="G117" i="149"/>
  <c r="F117" i="149"/>
  <c r="E117" i="149"/>
  <c r="P108" i="149"/>
  <c r="O108" i="149"/>
  <c r="N108" i="149"/>
  <c r="M108" i="149"/>
  <c r="L108" i="149"/>
  <c r="K108" i="149"/>
  <c r="J108" i="149"/>
  <c r="I108" i="149"/>
  <c r="H108" i="149"/>
  <c r="G108" i="149"/>
  <c r="F108" i="149"/>
  <c r="E108" i="149"/>
  <c r="Q90" i="149"/>
  <c r="Q89" i="149"/>
  <c r="Q88" i="149"/>
  <c r="P88" i="149"/>
  <c r="O88" i="149"/>
  <c r="N88" i="149"/>
  <c r="M88" i="149"/>
  <c r="L88" i="149"/>
  <c r="K88" i="149"/>
  <c r="J88" i="149"/>
  <c r="I88" i="149"/>
  <c r="H88" i="149"/>
  <c r="G88" i="149"/>
  <c r="F88" i="149"/>
  <c r="E88" i="149"/>
  <c r="Q87" i="149"/>
  <c r="P87" i="149"/>
  <c r="O87" i="149"/>
  <c r="N87" i="149"/>
  <c r="M87" i="149"/>
  <c r="L87" i="149"/>
  <c r="K87" i="149"/>
  <c r="K89" i="149" s="1"/>
  <c r="J87" i="149"/>
  <c r="I87" i="149"/>
  <c r="H87" i="149"/>
  <c r="G87" i="149"/>
  <c r="F87" i="149"/>
  <c r="E87" i="149"/>
  <c r="Q85" i="149"/>
  <c r="Q83" i="149"/>
  <c r="P83" i="149"/>
  <c r="P85" i="149" s="1"/>
  <c r="O83" i="149"/>
  <c r="O85" i="149" s="1"/>
  <c r="N83" i="149"/>
  <c r="N85" i="149" s="1"/>
  <c r="M83" i="149"/>
  <c r="M85" i="149" s="1"/>
  <c r="L83" i="149"/>
  <c r="L85" i="149" s="1"/>
  <c r="K83" i="149"/>
  <c r="K85" i="149" s="1"/>
  <c r="J83" i="149"/>
  <c r="J85" i="149" s="1"/>
  <c r="I83" i="149"/>
  <c r="I85" i="149" s="1"/>
  <c r="H83" i="149"/>
  <c r="H85" i="149" s="1"/>
  <c r="G83" i="149"/>
  <c r="G85" i="149" s="1"/>
  <c r="F83" i="149"/>
  <c r="F85" i="149" s="1"/>
  <c r="E83" i="149"/>
  <c r="E85" i="149" s="1"/>
  <c r="Q81" i="149"/>
  <c r="Q80" i="149"/>
  <c r="P80" i="149"/>
  <c r="O80" i="149"/>
  <c r="N80" i="149"/>
  <c r="M80" i="149"/>
  <c r="L80" i="149"/>
  <c r="K80" i="149"/>
  <c r="J80" i="149"/>
  <c r="I80" i="149"/>
  <c r="H80" i="149"/>
  <c r="G80" i="149"/>
  <c r="F80" i="149"/>
  <c r="E80" i="149"/>
  <c r="Q79" i="149"/>
  <c r="P79" i="149"/>
  <c r="O79" i="149"/>
  <c r="N79" i="149"/>
  <c r="M79" i="149"/>
  <c r="L79" i="149"/>
  <c r="K79" i="149"/>
  <c r="J79" i="149"/>
  <c r="I79" i="149"/>
  <c r="H79" i="149"/>
  <c r="G79" i="149"/>
  <c r="F79" i="149"/>
  <c r="E79" i="149"/>
  <c r="Q78" i="149"/>
  <c r="P78" i="149"/>
  <c r="O78" i="149"/>
  <c r="N78" i="149"/>
  <c r="M78" i="149"/>
  <c r="L78" i="149"/>
  <c r="K78" i="149"/>
  <c r="J78" i="149"/>
  <c r="I78" i="149"/>
  <c r="H78" i="149"/>
  <c r="G78" i="149"/>
  <c r="F78" i="149"/>
  <c r="E78" i="149"/>
  <c r="Q77" i="149"/>
  <c r="P77" i="149"/>
  <c r="O77" i="149"/>
  <c r="N77" i="149"/>
  <c r="M77" i="149"/>
  <c r="L77" i="149"/>
  <c r="K77" i="149"/>
  <c r="J77" i="149"/>
  <c r="I77" i="149"/>
  <c r="H77" i="149"/>
  <c r="G77" i="149"/>
  <c r="F77" i="149"/>
  <c r="E77" i="149"/>
  <c r="Q76" i="149"/>
  <c r="P76" i="149"/>
  <c r="O76" i="149"/>
  <c r="N76" i="149"/>
  <c r="M76" i="149"/>
  <c r="L76" i="149"/>
  <c r="K76" i="149"/>
  <c r="J76" i="149"/>
  <c r="I76" i="149"/>
  <c r="H76" i="149"/>
  <c r="G76" i="149"/>
  <c r="F76" i="149"/>
  <c r="E76" i="149"/>
  <c r="Q75" i="149"/>
  <c r="P75" i="149"/>
  <c r="O75" i="149"/>
  <c r="N75" i="149"/>
  <c r="M75" i="149"/>
  <c r="L75" i="149"/>
  <c r="K75" i="149"/>
  <c r="J75" i="149"/>
  <c r="I75" i="149"/>
  <c r="H75" i="149"/>
  <c r="G75" i="149"/>
  <c r="F75" i="149"/>
  <c r="E75" i="149"/>
  <c r="Q74" i="149"/>
  <c r="P74" i="149"/>
  <c r="O74" i="149"/>
  <c r="N74" i="149"/>
  <c r="M74" i="149"/>
  <c r="L74" i="149"/>
  <c r="K74" i="149"/>
  <c r="J74" i="149"/>
  <c r="I74" i="149"/>
  <c r="H74" i="149"/>
  <c r="G74" i="149"/>
  <c r="F74" i="149"/>
  <c r="E74" i="149"/>
  <c r="Q73" i="149"/>
  <c r="P73" i="149"/>
  <c r="O73" i="149"/>
  <c r="N73" i="149"/>
  <c r="M73" i="149"/>
  <c r="L73" i="149"/>
  <c r="K73" i="149"/>
  <c r="J73" i="149"/>
  <c r="I73" i="149"/>
  <c r="H73" i="149"/>
  <c r="G73" i="149"/>
  <c r="F73" i="149"/>
  <c r="E73" i="149"/>
  <c r="Q72" i="149"/>
  <c r="P72" i="149"/>
  <c r="O72" i="149"/>
  <c r="N72" i="149"/>
  <c r="M72" i="149"/>
  <c r="L72" i="149"/>
  <c r="K72" i="149"/>
  <c r="J72" i="149"/>
  <c r="I72" i="149"/>
  <c r="H72" i="149"/>
  <c r="G72" i="149"/>
  <c r="F72" i="149"/>
  <c r="E72" i="149"/>
  <c r="Q71" i="149"/>
  <c r="P71" i="149"/>
  <c r="O71" i="149"/>
  <c r="N71" i="149"/>
  <c r="M71" i="149"/>
  <c r="L71" i="149"/>
  <c r="K71" i="149"/>
  <c r="J71" i="149"/>
  <c r="I71" i="149"/>
  <c r="H71" i="149"/>
  <c r="G71" i="149"/>
  <c r="F71" i="149"/>
  <c r="E71" i="149"/>
  <c r="Q70" i="149"/>
  <c r="P70" i="149"/>
  <c r="O70" i="149"/>
  <c r="N70" i="149"/>
  <c r="M70" i="149"/>
  <c r="L70" i="149"/>
  <c r="K70" i="149"/>
  <c r="J70" i="149"/>
  <c r="I70" i="149"/>
  <c r="H70" i="149"/>
  <c r="G70" i="149"/>
  <c r="F70" i="149"/>
  <c r="E70" i="149"/>
  <c r="Q69" i="149"/>
  <c r="P69" i="149"/>
  <c r="O69" i="149"/>
  <c r="N69" i="149"/>
  <c r="M69" i="149"/>
  <c r="L69" i="149"/>
  <c r="K69" i="149"/>
  <c r="J69" i="149"/>
  <c r="I69" i="149"/>
  <c r="H69" i="149"/>
  <c r="G69" i="149"/>
  <c r="F69" i="149"/>
  <c r="E69" i="149"/>
  <c r="Q68" i="149"/>
  <c r="P68" i="149"/>
  <c r="O68" i="149"/>
  <c r="N68" i="149"/>
  <c r="M68" i="149"/>
  <c r="L68" i="149"/>
  <c r="K68" i="149"/>
  <c r="J68" i="149"/>
  <c r="I68" i="149"/>
  <c r="H68" i="149"/>
  <c r="G68" i="149"/>
  <c r="F68" i="149"/>
  <c r="E68" i="149"/>
  <c r="Q67" i="149"/>
  <c r="P67" i="149"/>
  <c r="O67" i="149"/>
  <c r="N67" i="149"/>
  <c r="M67" i="149"/>
  <c r="L67" i="149"/>
  <c r="K67" i="149"/>
  <c r="J67" i="149"/>
  <c r="I67" i="149"/>
  <c r="H67" i="149"/>
  <c r="G67" i="149"/>
  <c r="F67" i="149"/>
  <c r="E67" i="149"/>
  <c r="Q65" i="149"/>
  <c r="Q64" i="149"/>
  <c r="P64" i="149"/>
  <c r="O64" i="149"/>
  <c r="N64" i="149"/>
  <c r="M64" i="149"/>
  <c r="L64" i="149"/>
  <c r="K64" i="149"/>
  <c r="J64" i="149"/>
  <c r="I64" i="149"/>
  <c r="H64" i="149"/>
  <c r="G64" i="149"/>
  <c r="F64" i="149"/>
  <c r="E64" i="149"/>
  <c r="Q63" i="149"/>
  <c r="P63" i="149"/>
  <c r="O63" i="149"/>
  <c r="N63" i="149"/>
  <c r="M63" i="149"/>
  <c r="L63" i="149"/>
  <c r="K63" i="149"/>
  <c r="J63" i="149"/>
  <c r="I63" i="149"/>
  <c r="H63" i="149"/>
  <c r="G63" i="149"/>
  <c r="F63" i="149"/>
  <c r="E63" i="149"/>
  <c r="Q62" i="149"/>
  <c r="P62" i="149"/>
  <c r="O62" i="149"/>
  <c r="N62" i="149"/>
  <c r="M62" i="149"/>
  <c r="L62" i="149"/>
  <c r="K62" i="149"/>
  <c r="J62" i="149"/>
  <c r="I62" i="149"/>
  <c r="H62" i="149"/>
  <c r="G62" i="149"/>
  <c r="F62" i="149"/>
  <c r="E62" i="149"/>
  <c r="Q61" i="149"/>
  <c r="P61" i="149"/>
  <c r="O61" i="149"/>
  <c r="N61" i="149"/>
  <c r="M61" i="149"/>
  <c r="L61" i="149"/>
  <c r="K61" i="149"/>
  <c r="J61" i="149"/>
  <c r="I61" i="149"/>
  <c r="H61" i="149"/>
  <c r="G61" i="149"/>
  <c r="F61" i="149"/>
  <c r="E61" i="149"/>
  <c r="Q58" i="149"/>
  <c r="P58" i="149"/>
  <c r="O58" i="149"/>
  <c r="N58" i="149"/>
  <c r="M58" i="149"/>
  <c r="L58" i="149"/>
  <c r="K58" i="149"/>
  <c r="J58" i="149"/>
  <c r="I58" i="149"/>
  <c r="H58" i="149"/>
  <c r="G58" i="149"/>
  <c r="F58" i="149"/>
  <c r="E58" i="149"/>
  <c r="Q57" i="149"/>
  <c r="P57" i="149"/>
  <c r="O57" i="149"/>
  <c r="N57" i="149"/>
  <c r="M57" i="149"/>
  <c r="M59" i="149" s="1"/>
  <c r="L57" i="149"/>
  <c r="K57" i="149"/>
  <c r="J57" i="149"/>
  <c r="I57" i="149"/>
  <c r="H57" i="149"/>
  <c r="G57" i="149"/>
  <c r="F57" i="149"/>
  <c r="E57" i="149"/>
  <c r="E59" i="149" s="1"/>
  <c r="Q54" i="149"/>
  <c r="Q53" i="149"/>
  <c r="P53" i="149"/>
  <c r="O53" i="149"/>
  <c r="N53" i="149"/>
  <c r="M53" i="149"/>
  <c r="L53" i="149"/>
  <c r="K53" i="149"/>
  <c r="J53" i="149"/>
  <c r="I53" i="149"/>
  <c r="H53" i="149"/>
  <c r="G53" i="149"/>
  <c r="F53" i="149"/>
  <c r="E53" i="149"/>
  <c r="Q52" i="149"/>
  <c r="P52" i="149"/>
  <c r="O52" i="149"/>
  <c r="N52" i="149"/>
  <c r="M52" i="149"/>
  <c r="L52" i="149"/>
  <c r="K52" i="149"/>
  <c r="J52" i="149"/>
  <c r="I52" i="149"/>
  <c r="H52" i="149"/>
  <c r="G52" i="149"/>
  <c r="F52" i="149"/>
  <c r="E52" i="149"/>
  <c r="Q51" i="149"/>
  <c r="P51" i="149"/>
  <c r="O51" i="149"/>
  <c r="N51" i="149"/>
  <c r="M51" i="149"/>
  <c r="L51" i="149"/>
  <c r="K51" i="149"/>
  <c r="J51" i="149"/>
  <c r="I51" i="149"/>
  <c r="H51" i="149"/>
  <c r="G51" i="149"/>
  <c r="F51" i="149"/>
  <c r="E51" i="149"/>
  <c r="Q50" i="149"/>
  <c r="P50" i="149"/>
  <c r="O50" i="149"/>
  <c r="N50" i="149"/>
  <c r="M50" i="149"/>
  <c r="L50" i="149"/>
  <c r="K50" i="149"/>
  <c r="J50" i="149"/>
  <c r="I50" i="149"/>
  <c r="H50" i="149"/>
  <c r="G50" i="149"/>
  <c r="F50" i="149"/>
  <c r="E50" i="149"/>
  <c r="Q49" i="149"/>
  <c r="P49" i="149"/>
  <c r="O49" i="149"/>
  <c r="N49" i="149"/>
  <c r="M49" i="149"/>
  <c r="L49" i="149"/>
  <c r="K49" i="149"/>
  <c r="J49" i="149"/>
  <c r="I49" i="149"/>
  <c r="H49" i="149"/>
  <c r="G49" i="149"/>
  <c r="F49" i="149"/>
  <c r="E49" i="149"/>
  <c r="Q46" i="149"/>
  <c r="P46" i="149"/>
  <c r="O46" i="149"/>
  <c r="N46" i="149"/>
  <c r="M46" i="149"/>
  <c r="L46" i="149"/>
  <c r="K46" i="149"/>
  <c r="J46" i="149"/>
  <c r="I46" i="149"/>
  <c r="H46" i="149"/>
  <c r="G46" i="149"/>
  <c r="F46" i="149"/>
  <c r="E46" i="149"/>
  <c r="Q45" i="149"/>
  <c r="P45" i="149"/>
  <c r="O45" i="149"/>
  <c r="N45" i="149"/>
  <c r="M45" i="149"/>
  <c r="L45" i="149"/>
  <c r="K45" i="149"/>
  <c r="J45" i="149"/>
  <c r="I45" i="149"/>
  <c r="H45" i="149"/>
  <c r="G45" i="149"/>
  <c r="F45" i="149"/>
  <c r="E45" i="149"/>
  <c r="Q44" i="149"/>
  <c r="P44" i="149"/>
  <c r="O44" i="149"/>
  <c r="N44" i="149"/>
  <c r="M44" i="149"/>
  <c r="L44" i="149"/>
  <c r="K44" i="149"/>
  <c r="J44" i="149"/>
  <c r="I44" i="149"/>
  <c r="H44" i="149"/>
  <c r="G44" i="149"/>
  <c r="F44" i="149"/>
  <c r="E44" i="149"/>
  <c r="Q43" i="149"/>
  <c r="P43" i="149"/>
  <c r="O43" i="149"/>
  <c r="N43" i="149"/>
  <c r="M43" i="149"/>
  <c r="L43" i="149"/>
  <c r="K43" i="149"/>
  <c r="J43" i="149"/>
  <c r="I43" i="149"/>
  <c r="H43" i="149"/>
  <c r="G43" i="149"/>
  <c r="F43" i="149"/>
  <c r="E43" i="149"/>
  <c r="Q42" i="149"/>
  <c r="P42" i="149"/>
  <c r="O42" i="149"/>
  <c r="N42" i="149"/>
  <c r="M42" i="149"/>
  <c r="L42" i="149"/>
  <c r="K42" i="149"/>
  <c r="J42" i="149"/>
  <c r="I42" i="149"/>
  <c r="H42" i="149"/>
  <c r="G42" i="149"/>
  <c r="F42" i="149"/>
  <c r="E42" i="149"/>
  <c r="Q41" i="149"/>
  <c r="P41" i="149"/>
  <c r="O41" i="149"/>
  <c r="N41" i="149"/>
  <c r="M41" i="149"/>
  <c r="L41" i="149"/>
  <c r="K41" i="149"/>
  <c r="J41" i="149"/>
  <c r="I41" i="149"/>
  <c r="H41" i="149"/>
  <c r="G41" i="149"/>
  <c r="F41" i="149"/>
  <c r="E41" i="149"/>
  <c r="Q40" i="149"/>
  <c r="P40" i="149"/>
  <c r="O40" i="149"/>
  <c r="N40" i="149"/>
  <c r="M40" i="149"/>
  <c r="L40" i="149"/>
  <c r="K40" i="149"/>
  <c r="J40" i="149"/>
  <c r="I40" i="149"/>
  <c r="H40" i="149"/>
  <c r="G40" i="149"/>
  <c r="F40" i="149"/>
  <c r="E40" i="149"/>
  <c r="Q39" i="149"/>
  <c r="P39" i="149"/>
  <c r="O39" i="149"/>
  <c r="N39" i="149"/>
  <c r="M39" i="149"/>
  <c r="L39" i="149"/>
  <c r="K39" i="149"/>
  <c r="J39" i="149"/>
  <c r="I39" i="149"/>
  <c r="H39" i="149"/>
  <c r="G39" i="149"/>
  <c r="F39" i="149"/>
  <c r="E39" i="149"/>
  <c r="Q38" i="149"/>
  <c r="P38" i="149"/>
  <c r="O38" i="149"/>
  <c r="N38" i="149"/>
  <c r="M38" i="149"/>
  <c r="L38" i="149"/>
  <c r="K38" i="149"/>
  <c r="J38" i="149"/>
  <c r="I38" i="149"/>
  <c r="H38" i="149"/>
  <c r="G38" i="149"/>
  <c r="F38" i="149"/>
  <c r="E38" i="149"/>
  <c r="Q37" i="149"/>
  <c r="P37" i="149"/>
  <c r="O37" i="149"/>
  <c r="N37" i="149"/>
  <c r="M37" i="149"/>
  <c r="L37" i="149"/>
  <c r="K37" i="149"/>
  <c r="J37" i="149"/>
  <c r="I37" i="149"/>
  <c r="H37" i="149"/>
  <c r="G37" i="149"/>
  <c r="F37" i="149"/>
  <c r="E37" i="149"/>
  <c r="Q36" i="149"/>
  <c r="P36" i="149"/>
  <c r="O36" i="149"/>
  <c r="N36" i="149"/>
  <c r="M36" i="149"/>
  <c r="L36" i="149"/>
  <c r="K36" i="149"/>
  <c r="J36" i="149"/>
  <c r="I36" i="149"/>
  <c r="H36" i="149"/>
  <c r="G36" i="149"/>
  <c r="F36" i="149"/>
  <c r="E36" i="149"/>
  <c r="Q35" i="149"/>
  <c r="P35" i="149"/>
  <c r="O35" i="149"/>
  <c r="N35" i="149"/>
  <c r="M35" i="149"/>
  <c r="L35" i="149"/>
  <c r="K35" i="149"/>
  <c r="J35" i="149"/>
  <c r="I35" i="149"/>
  <c r="H35" i="149"/>
  <c r="G35" i="149"/>
  <c r="F35" i="149"/>
  <c r="E35" i="149"/>
  <c r="Q34" i="149"/>
  <c r="P34" i="149"/>
  <c r="O34" i="149"/>
  <c r="N34" i="149"/>
  <c r="M34" i="149"/>
  <c r="L34" i="149"/>
  <c r="K34" i="149"/>
  <c r="J34" i="149"/>
  <c r="I34" i="149"/>
  <c r="H34" i="149"/>
  <c r="G34" i="149"/>
  <c r="F34" i="149"/>
  <c r="E34" i="149"/>
  <c r="Q33" i="149"/>
  <c r="P33" i="149"/>
  <c r="O33" i="149"/>
  <c r="N33" i="149"/>
  <c r="M33" i="149"/>
  <c r="L33" i="149"/>
  <c r="K33" i="149"/>
  <c r="J33" i="149"/>
  <c r="I33" i="149"/>
  <c r="H33" i="149"/>
  <c r="G33" i="149"/>
  <c r="F33" i="149"/>
  <c r="E33" i="149"/>
  <c r="Q29" i="149"/>
  <c r="Q28" i="149"/>
  <c r="P28" i="149"/>
  <c r="O28" i="149"/>
  <c r="N28" i="149"/>
  <c r="M28" i="149"/>
  <c r="L28" i="149"/>
  <c r="K28" i="149"/>
  <c r="J28" i="149"/>
  <c r="I28" i="149"/>
  <c r="H28" i="149"/>
  <c r="G28" i="149"/>
  <c r="F28" i="149"/>
  <c r="E28" i="149"/>
  <c r="Q27" i="149"/>
  <c r="P27" i="149"/>
  <c r="O27" i="149"/>
  <c r="N27" i="149"/>
  <c r="M27" i="149"/>
  <c r="L27" i="149"/>
  <c r="K27" i="149"/>
  <c r="J27" i="149"/>
  <c r="I27" i="149"/>
  <c r="H27" i="149"/>
  <c r="G27" i="149"/>
  <c r="F27" i="149"/>
  <c r="E27" i="149"/>
  <c r="Q26" i="149"/>
  <c r="P26" i="149"/>
  <c r="O26" i="149"/>
  <c r="N26" i="149"/>
  <c r="M26" i="149"/>
  <c r="L26" i="149"/>
  <c r="K26" i="149"/>
  <c r="J26" i="149"/>
  <c r="I26" i="149"/>
  <c r="H26" i="149"/>
  <c r="G26" i="149"/>
  <c r="F26" i="149"/>
  <c r="E26" i="149"/>
  <c r="Q25" i="149"/>
  <c r="P25" i="149"/>
  <c r="O25" i="149"/>
  <c r="N25" i="149"/>
  <c r="M25" i="149"/>
  <c r="L25" i="149"/>
  <c r="K25" i="149"/>
  <c r="J25" i="149"/>
  <c r="I25" i="149"/>
  <c r="H25" i="149"/>
  <c r="G25" i="149"/>
  <c r="F25" i="149"/>
  <c r="E25" i="149"/>
  <c r="Q24" i="149"/>
  <c r="P24" i="149"/>
  <c r="O24" i="149"/>
  <c r="N24" i="149"/>
  <c r="M24" i="149"/>
  <c r="L24" i="149"/>
  <c r="K24" i="149"/>
  <c r="J24" i="149"/>
  <c r="I24" i="149"/>
  <c r="H24" i="149"/>
  <c r="G24" i="149"/>
  <c r="F24" i="149"/>
  <c r="E24" i="149"/>
  <c r="Q23" i="149"/>
  <c r="P23" i="149"/>
  <c r="O23" i="149"/>
  <c r="N23" i="149"/>
  <c r="M23" i="149"/>
  <c r="L23" i="149"/>
  <c r="K23" i="149"/>
  <c r="J23" i="149"/>
  <c r="I23" i="149"/>
  <c r="H23" i="149"/>
  <c r="G23" i="149"/>
  <c r="F23" i="149"/>
  <c r="E23" i="149"/>
  <c r="Q22" i="149"/>
  <c r="P22" i="149"/>
  <c r="O22" i="149"/>
  <c r="N22" i="149"/>
  <c r="M22" i="149"/>
  <c r="L22" i="149"/>
  <c r="K22" i="149"/>
  <c r="J22" i="149"/>
  <c r="I22" i="149"/>
  <c r="H22" i="149"/>
  <c r="G22" i="149"/>
  <c r="F22" i="149"/>
  <c r="E22" i="149"/>
  <c r="Q20" i="149"/>
  <c r="Q19" i="149"/>
  <c r="P19" i="149"/>
  <c r="O19" i="149"/>
  <c r="N19" i="149"/>
  <c r="M19" i="149"/>
  <c r="L19" i="149"/>
  <c r="K19" i="149"/>
  <c r="J19" i="149"/>
  <c r="I19" i="149"/>
  <c r="H19" i="149"/>
  <c r="G19" i="149"/>
  <c r="F19" i="149"/>
  <c r="E19" i="149"/>
  <c r="Q18" i="149"/>
  <c r="P18" i="149"/>
  <c r="O18" i="149"/>
  <c r="N18" i="149"/>
  <c r="M18" i="149"/>
  <c r="L18" i="149"/>
  <c r="K18" i="149"/>
  <c r="J18" i="149"/>
  <c r="I18" i="149"/>
  <c r="H18" i="149"/>
  <c r="G18" i="149"/>
  <c r="F18" i="149"/>
  <c r="E18" i="149"/>
  <c r="Q17" i="149"/>
  <c r="P17" i="149"/>
  <c r="O17" i="149"/>
  <c r="N17" i="149"/>
  <c r="M17" i="149"/>
  <c r="L17" i="149"/>
  <c r="K17" i="149"/>
  <c r="J17" i="149"/>
  <c r="I17" i="149"/>
  <c r="H17" i="149"/>
  <c r="G17" i="149"/>
  <c r="F17" i="149"/>
  <c r="E17" i="149"/>
  <c r="Q16" i="149"/>
  <c r="P16" i="149"/>
  <c r="O16" i="149"/>
  <c r="N16" i="149"/>
  <c r="M16" i="149"/>
  <c r="L16" i="149"/>
  <c r="K16" i="149"/>
  <c r="J16" i="149"/>
  <c r="I16" i="149"/>
  <c r="H16" i="149"/>
  <c r="G16" i="149"/>
  <c r="F16" i="149"/>
  <c r="E16" i="149"/>
  <c r="Q15" i="149"/>
  <c r="P15" i="149"/>
  <c r="O15" i="149"/>
  <c r="N15" i="149"/>
  <c r="M15" i="149"/>
  <c r="L15" i="149"/>
  <c r="K15" i="149"/>
  <c r="J15" i="149"/>
  <c r="I15" i="149"/>
  <c r="H15" i="149"/>
  <c r="G15" i="149"/>
  <c r="F15" i="149"/>
  <c r="E15" i="149"/>
  <c r="Q14" i="149"/>
  <c r="P14" i="149"/>
  <c r="O14" i="149"/>
  <c r="N14" i="149"/>
  <c r="M14" i="149"/>
  <c r="L14" i="149"/>
  <c r="K14" i="149"/>
  <c r="J14" i="149"/>
  <c r="I14" i="149"/>
  <c r="H14" i="149"/>
  <c r="G14" i="149"/>
  <c r="F14" i="149"/>
  <c r="E14" i="149"/>
  <c r="Q13" i="149"/>
  <c r="P13" i="149"/>
  <c r="O13" i="149"/>
  <c r="N13" i="149"/>
  <c r="M13" i="149"/>
  <c r="L13" i="149"/>
  <c r="K13" i="149"/>
  <c r="J13" i="149"/>
  <c r="I13" i="149"/>
  <c r="H13" i="149"/>
  <c r="G13" i="149"/>
  <c r="F13" i="149"/>
  <c r="E13" i="149"/>
  <c r="Q12" i="149"/>
  <c r="P12" i="149"/>
  <c r="O12" i="149"/>
  <c r="N12" i="149"/>
  <c r="M12" i="149"/>
  <c r="L12" i="149"/>
  <c r="K12" i="149"/>
  <c r="J12" i="149"/>
  <c r="I12" i="149"/>
  <c r="H12" i="149"/>
  <c r="G12" i="149"/>
  <c r="F12" i="149"/>
  <c r="E12" i="149"/>
  <c r="Q11" i="149"/>
  <c r="P11" i="149"/>
  <c r="O11" i="149"/>
  <c r="N11" i="149"/>
  <c r="M11" i="149"/>
  <c r="L11" i="149"/>
  <c r="K11" i="149"/>
  <c r="J11" i="149"/>
  <c r="I11" i="149"/>
  <c r="H11" i="149"/>
  <c r="G11" i="149"/>
  <c r="F11" i="149"/>
  <c r="E11" i="149"/>
  <c r="Q265" i="148"/>
  <c r="P265" i="148"/>
  <c r="O265" i="148"/>
  <c r="N265" i="148"/>
  <c r="M265" i="148"/>
  <c r="L265" i="148"/>
  <c r="K265" i="148"/>
  <c r="J265" i="148"/>
  <c r="I265" i="148"/>
  <c r="H265" i="148"/>
  <c r="G265" i="148"/>
  <c r="F265" i="148"/>
  <c r="E265" i="148"/>
  <c r="P261" i="148"/>
  <c r="O261" i="148"/>
  <c r="N261" i="148"/>
  <c r="M261" i="148"/>
  <c r="L261" i="148"/>
  <c r="K261" i="148"/>
  <c r="J261" i="148"/>
  <c r="I261" i="148"/>
  <c r="H261" i="148"/>
  <c r="G261" i="148"/>
  <c r="F261" i="148"/>
  <c r="E261" i="148"/>
  <c r="P257" i="148"/>
  <c r="O257" i="148"/>
  <c r="N257" i="148"/>
  <c r="M257" i="148"/>
  <c r="L257" i="148"/>
  <c r="K257" i="148"/>
  <c r="J257" i="148"/>
  <c r="I257" i="148"/>
  <c r="H257" i="148"/>
  <c r="G257" i="148"/>
  <c r="F257" i="148"/>
  <c r="E257" i="148"/>
  <c r="P241" i="148"/>
  <c r="O241" i="148"/>
  <c r="N241" i="148"/>
  <c r="M241" i="148"/>
  <c r="L241" i="148"/>
  <c r="K241" i="148"/>
  <c r="J241" i="148"/>
  <c r="I241" i="148"/>
  <c r="H241" i="148"/>
  <c r="G241" i="148"/>
  <c r="F241" i="148"/>
  <c r="E241" i="148"/>
  <c r="P235" i="148"/>
  <c r="O235" i="148"/>
  <c r="N235" i="148"/>
  <c r="M235" i="148"/>
  <c r="L235" i="148"/>
  <c r="K235" i="148"/>
  <c r="J235" i="148"/>
  <c r="I235" i="148"/>
  <c r="H235" i="148"/>
  <c r="G235" i="148"/>
  <c r="F235" i="148"/>
  <c r="E235" i="148"/>
  <c r="P230" i="148"/>
  <c r="O230" i="148"/>
  <c r="N230" i="148"/>
  <c r="M230" i="148"/>
  <c r="L230" i="148"/>
  <c r="K230" i="148"/>
  <c r="J230" i="148"/>
  <c r="I230" i="148"/>
  <c r="H230" i="148"/>
  <c r="G230" i="148"/>
  <c r="F230" i="148"/>
  <c r="E230" i="148"/>
  <c r="P223" i="148"/>
  <c r="P231" i="148" s="1"/>
  <c r="O223" i="148"/>
  <c r="N223" i="148"/>
  <c r="M223" i="148"/>
  <c r="L223" i="148"/>
  <c r="K223" i="148"/>
  <c r="J223" i="148"/>
  <c r="I223" i="148"/>
  <c r="H223" i="148"/>
  <c r="G223" i="148"/>
  <c r="F223" i="148"/>
  <c r="E223" i="148"/>
  <c r="P205" i="148"/>
  <c r="O205" i="148"/>
  <c r="N205" i="148"/>
  <c r="M205" i="148"/>
  <c r="L205" i="148"/>
  <c r="K205" i="148"/>
  <c r="K206" i="148" s="1"/>
  <c r="J205" i="148"/>
  <c r="I205" i="148"/>
  <c r="H205" i="148"/>
  <c r="G205" i="148"/>
  <c r="G206" i="148" s="1"/>
  <c r="F205" i="148"/>
  <c r="E205" i="148"/>
  <c r="P196" i="148"/>
  <c r="O196" i="148"/>
  <c r="N196" i="148"/>
  <c r="M196" i="148"/>
  <c r="L196" i="148"/>
  <c r="K196" i="148"/>
  <c r="J196" i="148"/>
  <c r="I196" i="148"/>
  <c r="H196" i="148"/>
  <c r="G196" i="148"/>
  <c r="F196" i="148"/>
  <c r="E196" i="148"/>
  <c r="F177" i="148"/>
  <c r="G177" i="148"/>
  <c r="H177" i="148"/>
  <c r="I177" i="148"/>
  <c r="J177" i="148"/>
  <c r="K177" i="148"/>
  <c r="L177" i="148"/>
  <c r="M177" i="148"/>
  <c r="N177" i="148"/>
  <c r="O177" i="148"/>
  <c r="P177" i="148"/>
  <c r="E177" i="148"/>
  <c r="F173" i="148"/>
  <c r="G173" i="148"/>
  <c r="H173" i="148"/>
  <c r="I173" i="148"/>
  <c r="J173" i="148"/>
  <c r="K173" i="148"/>
  <c r="L173" i="148"/>
  <c r="M173" i="148"/>
  <c r="N173" i="148"/>
  <c r="O173" i="148"/>
  <c r="P173" i="148"/>
  <c r="E173" i="148"/>
  <c r="F169" i="148"/>
  <c r="G169" i="148"/>
  <c r="H169" i="148"/>
  <c r="I169" i="148"/>
  <c r="J169" i="148"/>
  <c r="K169" i="148"/>
  <c r="L169" i="148"/>
  <c r="M169" i="148"/>
  <c r="N169" i="148"/>
  <c r="O169" i="148"/>
  <c r="P169" i="148"/>
  <c r="E169" i="148"/>
  <c r="F153" i="148"/>
  <c r="G153" i="148"/>
  <c r="H153" i="148"/>
  <c r="I153" i="148"/>
  <c r="J153" i="148"/>
  <c r="K153" i="148"/>
  <c r="L153" i="148"/>
  <c r="M153" i="148"/>
  <c r="N153" i="148"/>
  <c r="O153" i="148"/>
  <c r="P153" i="148"/>
  <c r="E153" i="148"/>
  <c r="F147" i="148"/>
  <c r="G147" i="148"/>
  <c r="H147" i="148"/>
  <c r="I147" i="148"/>
  <c r="J147" i="148"/>
  <c r="K147" i="148"/>
  <c r="L147" i="148"/>
  <c r="M147" i="148"/>
  <c r="N147" i="148"/>
  <c r="O147" i="148"/>
  <c r="P147" i="148"/>
  <c r="E147" i="148"/>
  <c r="F142" i="148"/>
  <c r="G142" i="148"/>
  <c r="H142" i="148"/>
  <c r="I142" i="148"/>
  <c r="J142" i="148"/>
  <c r="K142" i="148"/>
  <c r="L142" i="148"/>
  <c r="M142" i="148"/>
  <c r="N142" i="148"/>
  <c r="O142" i="148"/>
  <c r="P142" i="148"/>
  <c r="E142" i="148"/>
  <c r="F135" i="148"/>
  <c r="G135" i="148"/>
  <c r="H135" i="148"/>
  <c r="H143" i="148" s="1"/>
  <c r="I135" i="148"/>
  <c r="J135" i="148"/>
  <c r="K135" i="148"/>
  <c r="L135" i="148"/>
  <c r="M135" i="148"/>
  <c r="N135" i="148"/>
  <c r="O135" i="148"/>
  <c r="P135" i="148"/>
  <c r="E135" i="148"/>
  <c r="I223" i="146" s="1"/>
  <c r="F117" i="148"/>
  <c r="G117" i="148"/>
  <c r="H117" i="148"/>
  <c r="I117" i="148"/>
  <c r="J117" i="148"/>
  <c r="K117" i="148"/>
  <c r="L117" i="148"/>
  <c r="M117" i="148"/>
  <c r="N117" i="148"/>
  <c r="O117" i="148"/>
  <c r="P117" i="148"/>
  <c r="E117" i="148"/>
  <c r="F108" i="148"/>
  <c r="G108" i="148"/>
  <c r="H108" i="148"/>
  <c r="I108" i="148"/>
  <c r="J108" i="148"/>
  <c r="K108" i="148"/>
  <c r="L108" i="148"/>
  <c r="M108" i="148"/>
  <c r="N108" i="148"/>
  <c r="O108" i="148"/>
  <c r="P108" i="148"/>
  <c r="E108" i="148"/>
  <c r="Q88" i="148"/>
  <c r="P88" i="148"/>
  <c r="O88" i="148"/>
  <c r="N88" i="148"/>
  <c r="M88" i="148"/>
  <c r="M89" i="148" s="1"/>
  <c r="L88" i="148"/>
  <c r="K88" i="148"/>
  <c r="J88" i="148"/>
  <c r="I88" i="148"/>
  <c r="H88" i="148"/>
  <c r="G88" i="148"/>
  <c r="F88" i="148"/>
  <c r="E88" i="148"/>
  <c r="E89" i="148" s="1"/>
  <c r="Q87" i="148"/>
  <c r="P87" i="148"/>
  <c r="O87" i="148"/>
  <c r="N87" i="148"/>
  <c r="M87" i="148"/>
  <c r="L87" i="148"/>
  <c r="K87" i="148"/>
  <c r="J87" i="148"/>
  <c r="I87" i="148"/>
  <c r="H87" i="148"/>
  <c r="H89" i="148" s="1"/>
  <c r="G87" i="148"/>
  <c r="F87" i="148"/>
  <c r="E87" i="148"/>
  <c r="Q83" i="148"/>
  <c r="P83" i="148"/>
  <c r="P85" i="148" s="1"/>
  <c r="O83" i="148"/>
  <c r="O85" i="148" s="1"/>
  <c r="N83" i="148"/>
  <c r="N85" i="148" s="1"/>
  <c r="M83" i="148"/>
  <c r="M85" i="148" s="1"/>
  <c r="L83" i="148"/>
  <c r="L85" i="148" s="1"/>
  <c r="K83" i="148"/>
  <c r="K85" i="148" s="1"/>
  <c r="J83" i="148"/>
  <c r="J85" i="148" s="1"/>
  <c r="I83" i="148"/>
  <c r="I85" i="148" s="1"/>
  <c r="H83" i="148"/>
  <c r="H85" i="148" s="1"/>
  <c r="G83" i="148"/>
  <c r="G85" i="148" s="1"/>
  <c r="F83" i="148"/>
  <c r="F85" i="148" s="1"/>
  <c r="E83" i="148"/>
  <c r="E85" i="148" s="1"/>
  <c r="Q80" i="148"/>
  <c r="P80" i="148"/>
  <c r="O80" i="148"/>
  <c r="N80" i="148"/>
  <c r="M80" i="148"/>
  <c r="L80" i="148"/>
  <c r="K80" i="148"/>
  <c r="J80" i="148"/>
  <c r="I80" i="148"/>
  <c r="H80" i="148"/>
  <c r="G80" i="148"/>
  <c r="F80" i="148"/>
  <c r="E80" i="148"/>
  <c r="Q79" i="148"/>
  <c r="P79" i="148"/>
  <c r="O79" i="148"/>
  <c r="N79" i="148"/>
  <c r="M79" i="148"/>
  <c r="L79" i="148"/>
  <c r="K79" i="148"/>
  <c r="J79" i="148"/>
  <c r="I79" i="148"/>
  <c r="H79" i="148"/>
  <c r="G79" i="148"/>
  <c r="F79" i="148"/>
  <c r="E79" i="148"/>
  <c r="Q78" i="148"/>
  <c r="P78" i="148"/>
  <c r="O78" i="148"/>
  <c r="N78" i="148"/>
  <c r="M78" i="148"/>
  <c r="L78" i="148"/>
  <c r="K78" i="148"/>
  <c r="J78" i="148"/>
  <c r="I78" i="148"/>
  <c r="H78" i="148"/>
  <c r="G78" i="148"/>
  <c r="F78" i="148"/>
  <c r="E78" i="148"/>
  <c r="Q77" i="148"/>
  <c r="P77" i="148"/>
  <c r="O77" i="148"/>
  <c r="N77" i="148"/>
  <c r="M77" i="148"/>
  <c r="L77" i="148"/>
  <c r="K77" i="148"/>
  <c r="J77" i="148"/>
  <c r="I77" i="148"/>
  <c r="H77" i="148"/>
  <c r="G77" i="148"/>
  <c r="F77" i="148"/>
  <c r="E77" i="148"/>
  <c r="Q76" i="148"/>
  <c r="P76" i="148"/>
  <c r="O76" i="148"/>
  <c r="N76" i="148"/>
  <c r="M76" i="148"/>
  <c r="L76" i="148"/>
  <c r="K76" i="148"/>
  <c r="J76" i="148"/>
  <c r="I76" i="148"/>
  <c r="H76" i="148"/>
  <c r="G76" i="148"/>
  <c r="F76" i="148"/>
  <c r="E76" i="148"/>
  <c r="Q75" i="148"/>
  <c r="P75" i="148"/>
  <c r="O75" i="148"/>
  <c r="N75" i="148"/>
  <c r="M75" i="148"/>
  <c r="L75" i="148"/>
  <c r="K75" i="148"/>
  <c r="J75" i="148"/>
  <c r="I75" i="148"/>
  <c r="H75" i="148"/>
  <c r="G75" i="148"/>
  <c r="F75" i="148"/>
  <c r="E75" i="148"/>
  <c r="Q74" i="148"/>
  <c r="P74" i="148"/>
  <c r="O74" i="148"/>
  <c r="N74" i="148"/>
  <c r="M74" i="148"/>
  <c r="L74" i="148"/>
  <c r="K74" i="148"/>
  <c r="J74" i="148"/>
  <c r="I74" i="148"/>
  <c r="H74" i="148"/>
  <c r="G74" i="148"/>
  <c r="F74" i="148"/>
  <c r="E74" i="148"/>
  <c r="Q73" i="148"/>
  <c r="P73" i="148"/>
  <c r="O73" i="148"/>
  <c r="N73" i="148"/>
  <c r="M73" i="148"/>
  <c r="L73" i="148"/>
  <c r="K73" i="148"/>
  <c r="J73" i="148"/>
  <c r="I73" i="148"/>
  <c r="H73" i="148"/>
  <c r="G73" i="148"/>
  <c r="F73" i="148"/>
  <c r="E73" i="148"/>
  <c r="Q72" i="148"/>
  <c r="P72" i="148"/>
  <c r="O72" i="148"/>
  <c r="N72" i="148"/>
  <c r="M72" i="148"/>
  <c r="L72" i="148"/>
  <c r="K72" i="148"/>
  <c r="J72" i="148"/>
  <c r="I72" i="148"/>
  <c r="H72" i="148"/>
  <c r="G72" i="148"/>
  <c r="F72" i="148"/>
  <c r="E72" i="148"/>
  <c r="Q71" i="148"/>
  <c r="P71" i="148"/>
  <c r="O71" i="148"/>
  <c r="N71" i="148"/>
  <c r="M71" i="148"/>
  <c r="L71" i="148"/>
  <c r="K71" i="148"/>
  <c r="J71" i="148"/>
  <c r="I71" i="148"/>
  <c r="H71" i="148"/>
  <c r="G71" i="148"/>
  <c r="F71" i="148"/>
  <c r="E71" i="148"/>
  <c r="Q70" i="148"/>
  <c r="P70" i="148"/>
  <c r="O70" i="148"/>
  <c r="N70" i="148"/>
  <c r="M70" i="148"/>
  <c r="L70" i="148"/>
  <c r="K70" i="148"/>
  <c r="J70" i="148"/>
  <c r="I70" i="148"/>
  <c r="H70" i="148"/>
  <c r="G70" i="148"/>
  <c r="F70" i="148"/>
  <c r="E70" i="148"/>
  <c r="Q69" i="148"/>
  <c r="P69" i="148"/>
  <c r="O69" i="148"/>
  <c r="N69" i="148"/>
  <c r="M69" i="148"/>
  <c r="L69" i="148"/>
  <c r="K69" i="148"/>
  <c r="J69" i="148"/>
  <c r="I69" i="148"/>
  <c r="H69" i="148"/>
  <c r="G69" i="148"/>
  <c r="F69" i="148"/>
  <c r="E69" i="148"/>
  <c r="Q68" i="148"/>
  <c r="P68" i="148"/>
  <c r="O68" i="148"/>
  <c r="N68" i="148"/>
  <c r="M68" i="148"/>
  <c r="L68" i="148"/>
  <c r="K68" i="148"/>
  <c r="J68" i="148"/>
  <c r="I68" i="148"/>
  <c r="H68" i="148"/>
  <c r="G68" i="148"/>
  <c r="F68" i="148"/>
  <c r="E68" i="148"/>
  <c r="Q67" i="148"/>
  <c r="P67" i="148"/>
  <c r="O67" i="148"/>
  <c r="N67" i="148"/>
  <c r="M67" i="148"/>
  <c r="L67" i="148"/>
  <c r="K67" i="148"/>
  <c r="J67" i="148"/>
  <c r="I67" i="148"/>
  <c r="H67" i="148"/>
  <c r="G67" i="148"/>
  <c r="F67" i="148"/>
  <c r="E67" i="148"/>
  <c r="Q64" i="148"/>
  <c r="P64" i="148"/>
  <c r="O64" i="148"/>
  <c r="N64" i="148"/>
  <c r="M64" i="148"/>
  <c r="L64" i="148"/>
  <c r="K64" i="148"/>
  <c r="J64" i="148"/>
  <c r="I64" i="148"/>
  <c r="H64" i="148"/>
  <c r="G64" i="148"/>
  <c r="F64" i="148"/>
  <c r="E64" i="148"/>
  <c r="Q63" i="148"/>
  <c r="P63" i="148"/>
  <c r="O63" i="148"/>
  <c r="N63" i="148"/>
  <c r="M63" i="148"/>
  <c r="L63" i="148"/>
  <c r="K63" i="148"/>
  <c r="J63" i="148"/>
  <c r="I63" i="148"/>
  <c r="H63" i="148"/>
  <c r="G63" i="148"/>
  <c r="F63" i="148"/>
  <c r="E63" i="148"/>
  <c r="Q62" i="148"/>
  <c r="P62" i="148"/>
  <c r="O62" i="148"/>
  <c r="N62" i="148"/>
  <c r="M62" i="148"/>
  <c r="L62" i="148"/>
  <c r="K62" i="148"/>
  <c r="J62" i="148"/>
  <c r="I62" i="148"/>
  <c r="H62" i="148"/>
  <c r="G62" i="148"/>
  <c r="F62" i="148"/>
  <c r="E62" i="148"/>
  <c r="Q61" i="148"/>
  <c r="P61" i="148"/>
  <c r="O61" i="148"/>
  <c r="N61" i="148"/>
  <c r="M61" i="148"/>
  <c r="L61" i="148"/>
  <c r="K61" i="148"/>
  <c r="J61" i="148"/>
  <c r="I61" i="148"/>
  <c r="H61" i="148"/>
  <c r="G61" i="148"/>
  <c r="F61" i="148"/>
  <c r="E61" i="148"/>
  <c r="Q58" i="148"/>
  <c r="P58" i="148"/>
  <c r="O58" i="148"/>
  <c r="N58" i="148"/>
  <c r="M58" i="148"/>
  <c r="L58" i="148"/>
  <c r="K58" i="148"/>
  <c r="J58" i="148"/>
  <c r="I58" i="148"/>
  <c r="H58" i="148"/>
  <c r="G58" i="148"/>
  <c r="F58" i="148"/>
  <c r="E58" i="148"/>
  <c r="Q57" i="148"/>
  <c r="P57" i="148"/>
  <c r="O57" i="148"/>
  <c r="N57" i="148"/>
  <c r="M57" i="148"/>
  <c r="L57" i="148"/>
  <c r="K57" i="148"/>
  <c r="J57" i="148"/>
  <c r="I57" i="148"/>
  <c r="I59" i="148" s="1"/>
  <c r="H57" i="148"/>
  <c r="G57" i="148"/>
  <c r="F57" i="148"/>
  <c r="E57" i="148"/>
  <c r="Q53" i="148"/>
  <c r="P53" i="148"/>
  <c r="O53" i="148"/>
  <c r="N53" i="148"/>
  <c r="M53" i="148"/>
  <c r="L53" i="148"/>
  <c r="K53" i="148"/>
  <c r="J53" i="148"/>
  <c r="I53" i="148"/>
  <c r="H53" i="148"/>
  <c r="G53" i="148"/>
  <c r="F53" i="148"/>
  <c r="E53" i="148"/>
  <c r="Q52" i="148"/>
  <c r="P52" i="148"/>
  <c r="O52" i="148"/>
  <c r="N52" i="148"/>
  <c r="M52" i="148"/>
  <c r="L52" i="148"/>
  <c r="K52" i="148"/>
  <c r="J52" i="148"/>
  <c r="I52" i="148"/>
  <c r="H52" i="148"/>
  <c r="G52" i="148"/>
  <c r="F52" i="148"/>
  <c r="E52" i="148"/>
  <c r="Q51" i="148"/>
  <c r="P51" i="148"/>
  <c r="O51" i="148"/>
  <c r="N51" i="148"/>
  <c r="M51" i="148"/>
  <c r="L51" i="148"/>
  <c r="K51" i="148"/>
  <c r="J51" i="148"/>
  <c r="I51" i="148"/>
  <c r="H51" i="148"/>
  <c r="G51" i="148"/>
  <c r="F51" i="148"/>
  <c r="E51" i="148"/>
  <c r="Q50" i="148"/>
  <c r="P50" i="148"/>
  <c r="O50" i="148"/>
  <c r="N50" i="148"/>
  <c r="M50" i="148"/>
  <c r="L50" i="148"/>
  <c r="K50" i="148"/>
  <c r="J50" i="148"/>
  <c r="I50" i="148"/>
  <c r="H50" i="148"/>
  <c r="G50" i="148"/>
  <c r="F50" i="148"/>
  <c r="E50" i="148"/>
  <c r="Q49" i="148"/>
  <c r="P49" i="148"/>
  <c r="O49" i="148"/>
  <c r="N49" i="148"/>
  <c r="M49" i="148"/>
  <c r="L49" i="148"/>
  <c r="K49" i="148"/>
  <c r="J49" i="148"/>
  <c r="I49" i="148"/>
  <c r="H49" i="148"/>
  <c r="G49" i="148"/>
  <c r="F49" i="148"/>
  <c r="E49" i="148"/>
  <c r="Q46" i="148"/>
  <c r="P46" i="148"/>
  <c r="O46" i="148"/>
  <c r="N46" i="148"/>
  <c r="M46" i="148"/>
  <c r="L46" i="148"/>
  <c r="K46" i="148"/>
  <c r="J46" i="148"/>
  <c r="I46" i="148"/>
  <c r="H46" i="148"/>
  <c r="G46" i="148"/>
  <c r="F46" i="148"/>
  <c r="E46" i="148"/>
  <c r="Q45" i="148"/>
  <c r="P45" i="148"/>
  <c r="O45" i="148"/>
  <c r="N45" i="148"/>
  <c r="M45" i="148"/>
  <c r="L45" i="148"/>
  <c r="K45" i="148"/>
  <c r="J45" i="148"/>
  <c r="I45" i="148"/>
  <c r="H45" i="148"/>
  <c r="G45" i="148"/>
  <c r="F45" i="148"/>
  <c r="E45" i="148"/>
  <c r="Q44" i="148"/>
  <c r="P44" i="148"/>
  <c r="O44" i="148"/>
  <c r="N44" i="148"/>
  <c r="M44" i="148"/>
  <c r="L44" i="148"/>
  <c r="K44" i="148"/>
  <c r="J44" i="148"/>
  <c r="I44" i="148"/>
  <c r="H44" i="148"/>
  <c r="G44" i="148"/>
  <c r="F44" i="148"/>
  <c r="E44" i="148"/>
  <c r="Q43" i="148"/>
  <c r="P43" i="148"/>
  <c r="O43" i="148"/>
  <c r="N43" i="148"/>
  <c r="M43" i="148"/>
  <c r="L43" i="148"/>
  <c r="K43" i="148"/>
  <c r="J43" i="148"/>
  <c r="I43" i="148"/>
  <c r="H43" i="148"/>
  <c r="G43" i="148"/>
  <c r="F43" i="148"/>
  <c r="E43" i="148"/>
  <c r="Q42" i="148"/>
  <c r="P42" i="148"/>
  <c r="O42" i="148"/>
  <c r="N42" i="148"/>
  <c r="M42" i="148"/>
  <c r="L42" i="148"/>
  <c r="K42" i="148"/>
  <c r="J42" i="148"/>
  <c r="I42" i="148"/>
  <c r="H42" i="148"/>
  <c r="G42" i="148"/>
  <c r="F42" i="148"/>
  <c r="E42" i="148"/>
  <c r="Q41" i="148"/>
  <c r="P41" i="148"/>
  <c r="O41" i="148"/>
  <c r="N41" i="148"/>
  <c r="M41" i="148"/>
  <c r="L41" i="148"/>
  <c r="K41" i="148"/>
  <c r="J41" i="148"/>
  <c r="I41" i="148"/>
  <c r="H41" i="148"/>
  <c r="G41" i="148"/>
  <c r="F41" i="148"/>
  <c r="E41" i="148"/>
  <c r="Q40" i="148"/>
  <c r="P40" i="148"/>
  <c r="O40" i="148"/>
  <c r="N40" i="148"/>
  <c r="M40" i="148"/>
  <c r="L40" i="148"/>
  <c r="K40" i="148"/>
  <c r="J40" i="148"/>
  <c r="I40" i="148"/>
  <c r="H40" i="148"/>
  <c r="G40" i="148"/>
  <c r="F40" i="148"/>
  <c r="E40" i="148"/>
  <c r="Q39" i="148"/>
  <c r="P39" i="148"/>
  <c r="O39" i="148"/>
  <c r="N39" i="148"/>
  <c r="M39" i="148"/>
  <c r="L39" i="148"/>
  <c r="K39" i="148"/>
  <c r="J39" i="148"/>
  <c r="I39" i="148"/>
  <c r="H39" i="148"/>
  <c r="G39" i="148"/>
  <c r="F39" i="148"/>
  <c r="E39" i="148"/>
  <c r="Q38" i="148"/>
  <c r="P38" i="148"/>
  <c r="O38" i="148"/>
  <c r="N38" i="148"/>
  <c r="M38" i="148"/>
  <c r="L38" i="148"/>
  <c r="K38" i="148"/>
  <c r="J38" i="148"/>
  <c r="I38" i="148"/>
  <c r="H38" i="148"/>
  <c r="G38" i="148"/>
  <c r="F38" i="148"/>
  <c r="E38" i="148"/>
  <c r="Q37" i="148"/>
  <c r="P37" i="148"/>
  <c r="O37" i="148"/>
  <c r="N37" i="148"/>
  <c r="M37" i="148"/>
  <c r="L37" i="148"/>
  <c r="K37" i="148"/>
  <c r="J37" i="148"/>
  <c r="I37" i="148"/>
  <c r="H37" i="148"/>
  <c r="G37" i="148"/>
  <c r="F37" i="148"/>
  <c r="E37" i="148"/>
  <c r="Q36" i="148"/>
  <c r="P36" i="148"/>
  <c r="O36" i="148"/>
  <c r="N36" i="148"/>
  <c r="M36" i="148"/>
  <c r="L36" i="148"/>
  <c r="K36" i="148"/>
  <c r="J36" i="148"/>
  <c r="I36" i="148"/>
  <c r="H36" i="148"/>
  <c r="G36" i="148"/>
  <c r="F36" i="148"/>
  <c r="E36" i="148"/>
  <c r="Q35" i="148"/>
  <c r="P35" i="148"/>
  <c r="O35" i="148"/>
  <c r="N35" i="148"/>
  <c r="M35" i="148"/>
  <c r="L35" i="148"/>
  <c r="K35" i="148"/>
  <c r="J35" i="148"/>
  <c r="I35" i="148"/>
  <c r="H35" i="148"/>
  <c r="G35" i="148"/>
  <c r="F35" i="148"/>
  <c r="E35" i="148"/>
  <c r="Q34" i="148"/>
  <c r="P34" i="148"/>
  <c r="O34" i="148"/>
  <c r="N34" i="148"/>
  <c r="M34" i="148"/>
  <c r="L34" i="148"/>
  <c r="K34" i="148"/>
  <c r="J34" i="148"/>
  <c r="I34" i="148"/>
  <c r="H34" i="148"/>
  <c r="G34" i="148"/>
  <c r="F34" i="148"/>
  <c r="E34" i="148"/>
  <c r="Q33" i="148"/>
  <c r="P33" i="148"/>
  <c r="O33" i="148"/>
  <c r="N33" i="148"/>
  <c r="M33" i="148"/>
  <c r="L33" i="148"/>
  <c r="K33" i="148"/>
  <c r="J33" i="148"/>
  <c r="I33" i="148"/>
  <c r="H33" i="148"/>
  <c r="G33" i="148"/>
  <c r="F33" i="148"/>
  <c r="E33" i="148"/>
  <c r="Q28" i="148"/>
  <c r="P28" i="148"/>
  <c r="O28" i="148"/>
  <c r="N28" i="148"/>
  <c r="M28" i="148"/>
  <c r="L28" i="148"/>
  <c r="K28" i="148"/>
  <c r="J28" i="148"/>
  <c r="I28" i="148"/>
  <c r="H28" i="148"/>
  <c r="G28" i="148"/>
  <c r="F28" i="148"/>
  <c r="E28" i="148"/>
  <c r="Q27" i="148"/>
  <c r="P27" i="148"/>
  <c r="O27" i="148"/>
  <c r="N27" i="148"/>
  <c r="M27" i="148"/>
  <c r="L27" i="148"/>
  <c r="K27" i="148"/>
  <c r="J27" i="148"/>
  <c r="I27" i="148"/>
  <c r="H27" i="148"/>
  <c r="G27" i="148"/>
  <c r="F27" i="148"/>
  <c r="E27" i="148"/>
  <c r="Q26" i="148"/>
  <c r="P26" i="148"/>
  <c r="O26" i="148"/>
  <c r="N26" i="148"/>
  <c r="M26" i="148"/>
  <c r="L26" i="148"/>
  <c r="K26" i="148"/>
  <c r="J26" i="148"/>
  <c r="I26" i="148"/>
  <c r="H26" i="148"/>
  <c r="G26" i="148"/>
  <c r="F26" i="148"/>
  <c r="E26" i="148"/>
  <c r="Q25" i="148"/>
  <c r="P25" i="148"/>
  <c r="O25" i="148"/>
  <c r="N25" i="148"/>
  <c r="M25" i="148"/>
  <c r="L25" i="148"/>
  <c r="K25" i="148"/>
  <c r="J25" i="148"/>
  <c r="I25" i="148"/>
  <c r="H25" i="148"/>
  <c r="G25" i="148"/>
  <c r="F25" i="148"/>
  <c r="E25" i="148"/>
  <c r="Q24" i="148"/>
  <c r="P24" i="148"/>
  <c r="O24" i="148"/>
  <c r="N24" i="148"/>
  <c r="M24" i="148"/>
  <c r="L24" i="148"/>
  <c r="K24" i="148"/>
  <c r="J24" i="148"/>
  <c r="I24" i="148"/>
  <c r="H24" i="148"/>
  <c r="G24" i="148"/>
  <c r="F24" i="148"/>
  <c r="E24" i="148"/>
  <c r="Q23" i="148"/>
  <c r="P23" i="148"/>
  <c r="O23" i="148"/>
  <c r="N23" i="148"/>
  <c r="M23" i="148"/>
  <c r="L23" i="148"/>
  <c r="K23" i="148"/>
  <c r="J23" i="148"/>
  <c r="I23" i="148"/>
  <c r="H23" i="148"/>
  <c r="G23" i="148"/>
  <c r="F23" i="148"/>
  <c r="E23" i="148"/>
  <c r="Q22" i="148"/>
  <c r="P22" i="148"/>
  <c r="O22" i="148"/>
  <c r="N22" i="148"/>
  <c r="M22" i="148"/>
  <c r="L22" i="148"/>
  <c r="K22" i="148"/>
  <c r="J22" i="148"/>
  <c r="I22" i="148"/>
  <c r="H22" i="148"/>
  <c r="G22" i="148"/>
  <c r="F22" i="148"/>
  <c r="E22" i="148"/>
  <c r="Q19" i="148"/>
  <c r="E12" i="148"/>
  <c r="F12" i="148"/>
  <c r="G12" i="148"/>
  <c r="H12" i="148"/>
  <c r="I12" i="148"/>
  <c r="J12" i="148"/>
  <c r="K12" i="148"/>
  <c r="L12" i="148"/>
  <c r="M12" i="148"/>
  <c r="N12" i="148"/>
  <c r="O12" i="148"/>
  <c r="P12" i="148"/>
  <c r="Q12" i="148"/>
  <c r="E13" i="148"/>
  <c r="F13" i="148"/>
  <c r="G13" i="148"/>
  <c r="H13" i="148"/>
  <c r="I13" i="148"/>
  <c r="J13" i="148"/>
  <c r="K13" i="148"/>
  <c r="L13" i="148"/>
  <c r="M13" i="148"/>
  <c r="N13" i="148"/>
  <c r="O13" i="148"/>
  <c r="P13" i="148"/>
  <c r="Q13" i="148"/>
  <c r="E14" i="148"/>
  <c r="F14" i="148"/>
  <c r="G14" i="148"/>
  <c r="H14" i="148"/>
  <c r="I14" i="148"/>
  <c r="J14" i="148"/>
  <c r="K14" i="148"/>
  <c r="L14" i="148"/>
  <c r="M14" i="148"/>
  <c r="N14" i="148"/>
  <c r="O14" i="148"/>
  <c r="P14" i="148"/>
  <c r="Q14" i="148"/>
  <c r="E15" i="148"/>
  <c r="F15" i="148"/>
  <c r="G15" i="148"/>
  <c r="H15" i="148"/>
  <c r="I15" i="148"/>
  <c r="J15" i="148"/>
  <c r="K15" i="148"/>
  <c r="L15" i="148"/>
  <c r="M15" i="148"/>
  <c r="N15" i="148"/>
  <c r="O15" i="148"/>
  <c r="P15" i="148"/>
  <c r="Q15" i="148"/>
  <c r="E16" i="148"/>
  <c r="F16" i="148"/>
  <c r="G16" i="148"/>
  <c r="H16" i="148"/>
  <c r="I16" i="148"/>
  <c r="J16" i="148"/>
  <c r="K16" i="148"/>
  <c r="L16" i="148"/>
  <c r="M16" i="148"/>
  <c r="N16" i="148"/>
  <c r="O16" i="148"/>
  <c r="P16" i="148"/>
  <c r="Q16" i="148"/>
  <c r="E17" i="148"/>
  <c r="F17" i="148"/>
  <c r="G17" i="148"/>
  <c r="H17" i="148"/>
  <c r="I17" i="148"/>
  <c r="J17" i="148"/>
  <c r="K17" i="148"/>
  <c r="L17" i="148"/>
  <c r="M17" i="148"/>
  <c r="N17" i="148"/>
  <c r="O17" i="148"/>
  <c r="P17" i="148"/>
  <c r="Q17" i="148"/>
  <c r="E18" i="148"/>
  <c r="F18" i="148"/>
  <c r="G18" i="148"/>
  <c r="H18" i="148"/>
  <c r="I18" i="148"/>
  <c r="J18" i="148"/>
  <c r="K18" i="148"/>
  <c r="L18" i="148"/>
  <c r="M18" i="148"/>
  <c r="N18" i="148"/>
  <c r="O18" i="148"/>
  <c r="P18" i="148"/>
  <c r="Q18" i="148"/>
  <c r="E19" i="148"/>
  <c r="F19" i="148"/>
  <c r="G19" i="148"/>
  <c r="H19" i="148"/>
  <c r="I19" i="148"/>
  <c r="J19" i="148"/>
  <c r="K19" i="148"/>
  <c r="L19" i="148"/>
  <c r="M19" i="148"/>
  <c r="N19" i="148"/>
  <c r="O19" i="148"/>
  <c r="P19" i="148"/>
  <c r="F11" i="148"/>
  <c r="G11" i="148"/>
  <c r="H11" i="148"/>
  <c r="I11" i="148"/>
  <c r="J11" i="148"/>
  <c r="K11" i="148"/>
  <c r="L11" i="148"/>
  <c r="M11" i="148"/>
  <c r="N11" i="148"/>
  <c r="O11" i="148"/>
  <c r="P11" i="148"/>
  <c r="Q11" i="148"/>
  <c r="E11" i="148"/>
  <c r="Q20" i="148"/>
  <c r="Q29" i="148"/>
  <c r="Q54" i="148"/>
  <c r="E59" i="148"/>
  <c r="Q65" i="148"/>
  <c r="Q81" i="148"/>
  <c r="Q85" i="148"/>
  <c r="Q89" i="148"/>
  <c r="Q90" i="148"/>
  <c r="E10" i="147"/>
  <c r="Q87" i="147"/>
  <c r="P87" i="147"/>
  <c r="O87" i="147"/>
  <c r="N87" i="147"/>
  <c r="M87" i="147"/>
  <c r="L87" i="147"/>
  <c r="K87" i="147"/>
  <c r="J87" i="147"/>
  <c r="I87" i="147"/>
  <c r="H87" i="147"/>
  <c r="G87" i="147"/>
  <c r="F87" i="147"/>
  <c r="E87" i="147"/>
  <c r="Q86" i="147"/>
  <c r="P86" i="147"/>
  <c r="O86" i="147"/>
  <c r="N86" i="147"/>
  <c r="M86" i="147"/>
  <c r="M88" i="147" s="1"/>
  <c r="L86" i="147"/>
  <c r="K86" i="147"/>
  <c r="J86" i="147"/>
  <c r="I86" i="147"/>
  <c r="H86" i="147"/>
  <c r="G86" i="147"/>
  <c r="F86" i="147"/>
  <c r="E86" i="147"/>
  <c r="E88" i="147" s="1"/>
  <c r="Q82" i="147"/>
  <c r="P82" i="147"/>
  <c r="P84" i="147" s="1"/>
  <c r="O82" i="147"/>
  <c r="O84" i="147" s="1"/>
  <c r="N82" i="147"/>
  <c r="N84" i="147" s="1"/>
  <c r="M82" i="147"/>
  <c r="M84" i="147" s="1"/>
  <c r="L82" i="147"/>
  <c r="L84" i="147" s="1"/>
  <c r="K82" i="147"/>
  <c r="K84" i="147" s="1"/>
  <c r="J82" i="147"/>
  <c r="J84" i="147" s="1"/>
  <c r="I82" i="147"/>
  <c r="H82" i="147"/>
  <c r="G82" i="147"/>
  <c r="G84" i="147" s="1"/>
  <c r="F82" i="147"/>
  <c r="F84" i="147" s="1"/>
  <c r="E82" i="147"/>
  <c r="E84" i="147" s="1"/>
  <c r="Q79" i="147"/>
  <c r="P79" i="147"/>
  <c r="O79" i="147"/>
  <c r="N79" i="147"/>
  <c r="M79" i="147"/>
  <c r="L79" i="147"/>
  <c r="K79" i="147"/>
  <c r="J79" i="147"/>
  <c r="I79" i="147"/>
  <c r="H79" i="147"/>
  <c r="G79" i="147"/>
  <c r="F79" i="147"/>
  <c r="E79" i="147"/>
  <c r="Q78" i="147"/>
  <c r="P78" i="147"/>
  <c r="O78" i="147"/>
  <c r="N78" i="147"/>
  <c r="M78" i="147"/>
  <c r="L78" i="147"/>
  <c r="K78" i="147"/>
  <c r="J78" i="147"/>
  <c r="I78" i="147"/>
  <c r="H78" i="147"/>
  <c r="G78" i="147"/>
  <c r="F78" i="147"/>
  <c r="E78" i="147"/>
  <c r="Q77" i="147"/>
  <c r="P77" i="147"/>
  <c r="O77" i="147"/>
  <c r="N77" i="147"/>
  <c r="M77" i="147"/>
  <c r="L77" i="147"/>
  <c r="K77" i="147"/>
  <c r="J77" i="147"/>
  <c r="I77" i="147"/>
  <c r="H77" i="147"/>
  <c r="G77" i="147"/>
  <c r="F77" i="147"/>
  <c r="E77" i="147"/>
  <c r="Q76" i="147"/>
  <c r="P76" i="147"/>
  <c r="O76" i="147"/>
  <c r="N76" i="147"/>
  <c r="M76" i="147"/>
  <c r="L76" i="147"/>
  <c r="K76" i="147"/>
  <c r="J76" i="147"/>
  <c r="I76" i="147"/>
  <c r="H76" i="147"/>
  <c r="G76" i="147"/>
  <c r="F76" i="147"/>
  <c r="E76" i="147"/>
  <c r="Q75" i="147"/>
  <c r="P75" i="147"/>
  <c r="O75" i="147"/>
  <c r="N75" i="147"/>
  <c r="M75" i="147"/>
  <c r="L75" i="147"/>
  <c r="K75" i="147"/>
  <c r="J75" i="147"/>
  <c r="I75" i="147"/>
  <c r="H75" i="147"/>
  <c r="G75" i="147"/>
  <c r="F75" i="147"/>
  <c r="E75" i="147"/>
  <c r="Q74" i="147"/>
  <c r="P74" i="147"/>
  <c r="O74" i="147"/>
  <c r="N74" i="147"/>
  <c r="M74" i="147"/>
  <c r="L74" i="147"/>
  <c r="K74" i="147"/>
  <c r="J74" i="147"/>
  <c r="I74" i="147"/>
  <c r="H74" i="147"/>
  <c r="G74" i="147"/>
  <c r="F74" i="147"/>
  <c r="E74" i="147"/>
  <c r="Q73" i="147"/>
  <c r="P73" i="147"/>
  <c r="O73" i="147"/>
  <c r="N73" i="147"/>
  <c r="M73" i="147"/>
  <c r="L73" i="147"/>
  <c r="K73" i="147"/>
  <c r="J73" i="147"/>
  <c r="I73" i="147"/>
  <c r="H73" i="147"/>
  <c r="G73" i="147"/>
  <c r="F73" i="147"/>
  <c r="E73" i="147"/>
  <c r="Q72" i="147"/>
  <c r="P72" i="147"/>
  <c r="O72" i="147"/>
  <c r="N72" i="147"/>
  <c r="M72" i="147"/>
  <c r="L72" i="147"/>
  <c r="K72" i="147"/>
  <c r="J72" i="147"/>
  <c r="I72" i="147"/>
  <c r="H72" i="147"/>
  <c r="G72" i="147"/>
  <c r="F72" i="147"/>
  <c r="E72" i="147"/>
  <c r="Q71" i="147"/>
  <c r="P71" i="147"/>
  <c r="O71" i="147"/>
  <c r="N71" i="147"/>
  <c r="M71" i="147"/>
  <c r="L71" i="147"/>
  <c r="K71" i="147"/>
  <c r="J71" i="147"/>
  <c r="I71" i="147"/>
  <c r="H71" i="147"/>
  <c r="G71" i="147"/>
  <c r="F71" i="147"/>
  <c r="E71" i="147"/>
  <c r="Q70" i="147"/>
  <c r="P70" i="147"/>
  <c r="O70" i="147"/>
  <c r="N70" i="147"/>
  <c r="M70" i="147"/>
  <c r="L70" i="147"/>
  <c r="K70" i="147"/>
  <c r="J70" i="147"/>
  <c r="I70" i="147"/>
  <c r="H70" i="147"/>
  <c r="G70" i="147"/>
  <c r="F70" i="147"/>
  <c r="E70" i="147"/>
  <c r="Q69" i="147"/>
  <c r="P69" i="147"/>
  <c r="O69" i="147"/>
  <c r="N69" i="147"/>
  <c r="M69" i="147"/>
  <c r="L69" i="147"/>
  <c r="K69" i="147"/>
  <c r="J69" i="147"/>
  <c r="I69" i="147"/>
  <c r="H69" i="147"/>
  <c r="G69" i="147"/>
  <c r="F69" i="147"/>
  <c r="E69" i="147"/>
  <c r="Q68" i="147"/>
  <c r="P68" i="147"/>
  <c r="O68" i="147"/>
  <c r="N68" i="147"/>
  <c r="M68" i="147"/>
  <c r="L68" i="147"/>
  <c r="K68" i="147"/>
  <c r="J68" i="147"/>
  <c r="I68" i="147"/>
  <c r="H68" i="147"/>
  <c r="G68" i="147"/>
  <c r="F68" i="147"/>
  <c r="E68" i="147"/>
  <c r="Q67" i="147"/>
  <c r="P67" i="147"/>
  <c r="O67" i="147"/>
  <c r="N67" i="147"/>
  <c r="M67" i="147"/>
  <c r="L67" i="147"/>
  <c r="K67" i="147"/>
  <c r="J67" i="147"/>
  <c r="I67" i="147"/>
  <c r="H67" i="147"/>
  <c r="G67" i="147"/>
  <c r="F67" i="147"/>
  <c r="E67" i="147"/>
  <c r="Q66" i="147"/>
  <c r="P66" i="147"/>
  <c r="O66" i="147"/>
  <c r="N66" i="147"/>
  <c r="M66" i="147"/>
  <c r="L66" i="147"/>
  <c r="K66" i="147"/>
  <c r="J66" i="147"/>
  <c r="I66" i="147"/>
  <c r="I80" i="147" s="1"/>
  <c r="H66" i="147"/>
  <c r="G66" i="147"/>
  <c r="F66" i="147"/>
  <c r="E66" i="147"/>
  <c r="Q63" i="147"/>
  <c r="P63" i="147"/>
  <c r="O63" i="147"/>
  <c r="N63" i="147"/>
  <c r="M63" i="147"/>
  <c r="L63" i="147"/>
  <c r="K63" i="147"/>
  <c r="J63" i="147"/>
  <c r="I63" i="147"/>
  <c r="H63" i="147"/>
  <c r="G63" i="147"/>
  <c r="F63" i="147"/>
  <c r="E63" i="147"/>
  <c r="Q62" i="147"/>
  <c r="P62" i="147"/>
  <c r="O62" i="147"/>
  <c r="N62" i="147"/>
  <c r="M62" i="147"/>
  <c r="L62" i="147"/>
  <c r="K62" i="147"/>
  <c r="J62" i="147"/>
  <c r="I62" i="147"/>
  <c r="H62" i="147"/>
  <c r="G62" i="147"/>
  <c r="F62" i="147"/>
  <c r="E62" i="147"/>
  <c r="Q61" i="147"/>
  <c r="P61" i="147"/>
  <c r="O61" i="147"/>
  <c r="N61" i="147"/>
  <c r="M61" i="147"/>
  <c r="L61" i="147"/>
  <c r="K61" i="147"/>
  <c r="J61" i="147"/>
  <c r="I61" i="147"/>
  <c r="H61" i="147"/>
  <c r="G61" i="147"/>
  <c r="F61" i="147"/>
  <c r="E61" i="147"/>
  <c r="Q60" i="147"/>
  <c r="P60" i="147"/>
  <c r="O60" i="147"/>
  <c r="N60" i="147"/>
  <c r="M60" i="147"/>
  <c r="L60" i="147"/>
  <c r="K60" i="147"/>
  <c r="J60" i="147"/>
  <c r="I60" i="147"/>
  <c r="H60" i="147"/>
  <c r="G60" i="147"/>
  <c r="F60" i="147"/>
  <c r="E60" i="147"/>
  <c r="Q57" i="147"/>
  <c r="P57" i="147"/>
  <c r="O57" i="147"/>
  <c r="N57" i="147"/>
  <c r="M57" i="147"/>
  <c r="L57" i="147"/>
  <c r="K57" i="147"/>
  <c r="J57" i="147"/>
  <c r="I57" i="147"/>
  <c r="H57" i="147"/>
  <c r="G57" i="147"/>
  <c r="F57" i="147"/>
  <c r="E57" i="147"/>
  <c r="Q56" i="147"/>
  <c r="P56" i="147"/>
  <c r="P58" i="147" s="1"/>
  <c r="O56" i="147"/>
  <c r="N56" i="147"/>
  <c r="M56" i="147"/>
  <c r="L56" i="147"/>
  <c r="K56" i="147"/>
  <c r="J56" i="147"/>
  <c r="I56" i="147"/>
  <c r="H56" i="147"/>
  <c r="G56" i="147"/>
  <c r="F56" i="147"/>
  <c r="E56" i="147"/>
  <c r="Q52" i="147"/>
  <c r="P52" i="147"/>
  <c r="O52" i="147"/>
  <c r="N52" i="147"/>
  <c r="M52" i="147"/>
  <c r="L52" i="147"/>
  <c r="K52" i="147"/>
  <c r="J52" i="147"/>
  <c r="I52" i="147"/>
  <c r="H52" i="147"/>
  <c r="G52" i="147"/>
  <c r="F52" i="147"/>
  <c r="E52" i="147"/>
  <c r="Q51" i="147"/>
  <c r="P51" i="147"/>
  <c r="O51" i="147"/>
  <c r="N51" i="147"/>
  <c r="M51" i="147"/>
  <c r="L51" i="147"/>
  <c r="K51" i="147"/>
  <c r="J51" i="147"/>
  <c r="I51" i="147"/>
  <c r="H51" i="147"/>
  <c r="G51" i="147"/>
  <c r="F51" i="147"/>
  <c r="E51" i="147"/>
  <c r="Q50" i="147"/>
  <c r="P50" i="147"/>
  <c r="O50" i="147"/>
  <c r="N50" i="147"/>
  <c r="M50" i="147"/>
  <c r="L50" i="147"/>
  <c r="K50" i="147"/>
  <c r="J50" i="147"/>
  <c r="I50" i="147"/>
  <c r="H50" i="147"/>
  <c r="G50" i="147"/>
  <c r="F50" i="147"/>
  <c r="E50" i="147"/>
  <c r="Q49" i="147"/>
  <c r="P49" i="147"/>
  <c r="O49" i="147"/>
  <c r="N49" i="147"/>
  <c r="M49" i="147"/>
  <c r="L49" i="147"/>
  <c r="K49" i="147"/>
  <c r="J49" i="147"/>
  <c r="I49" i="147"/>
  <c r="H49" i="147"/>
  <c r="G49" i="147"/>
  <c r="F49" i="147"/>
  <c r="E49" i="147"/>
  <c r="Q48" i="147"/>
  <c r="P48" i="147"/>
  <c r="O48" i="147"/>
  <c r="N48" i="147"/>
  <c r="M48" i="147"/>
  <c r="L48" i="147"/>
  <c r="K48" i="147"/>
  <c r="J48" i="147"/>
  <c r="I48" i="147"/>
  <c r="H48" i="147"/>
  <c r="G48" i="147"/>
  <c r="F48" i="147"/>
  <c r="E48" i="147"/>
  <c r="Q45" i="147"/>
  <c r="P45" i="147"/>
  <c r="O45" i="147"/>
  <c r="N45" i="147"/>
  <c r="M45" i="147"/>
  <c r="L45" i="147"/>
  <c r="K45" i="147"/>
  <c r="J45" i="147"/>
  <c r="I45" i="147"/>
  <c r="H45" i="147"/>
  <c r="G45" i="147"/>
  <c r="F45" i="147"/>
  <c r="E45" i="147"/>
  <c r="Q44" i="147"/>
  <c r="P44" i="147"/>
  <c r="O44" i="147"/>
  <c r="N44" i="147"/>
  <c r="M44" i="147"/>
  <c r="L44" i="147"/>
  <c r="K44" i="147"/>
  <c r="J44" i="147"/>
  <c r="I44" i="147"/>
  <c r="H44" i="147"/>
  <c r="G44" i="147"/>
  <c r="F44" i="147"/>
  <c r="E44" i="147"/>
  <c r="Q43" i="147"/>
  <c r="P43" i="147"/>
  <c r="O43" i="147"/>
  <c r="N43" i="147"/>
  <c r="M43" i="147"/>
  <c r="L43" i="147"/>
  <c r="K43" i="147"/>
  <c r="J43" i="147"/>
  <c r="I43" i="147"/>
  <c r="H43" i="147"/>
  <c r="G43" i="147"/>
  <c r="F43" i="147"/>
  <c r="E43" i="147"/>
  <c r="Q42" i="147"/>
  <c r="P42" i="147"/>
  <c r="O42" i="147"/>
  <c r="N42" i="147"/>
  <c r="M42" i="147"/>
  <c r="L42" i="147"/>
  <c r="K42" i="147"/>
  <c r="J42" i="147"/>
  <c r="I42" i="147"/>
  <c r="H42" i="147"/>
  <c r="G42" i="147"/>
  <c r="F42" i="147"/>
  <c r="E42" i="147"/>
  <c r="Q41" i="147"/>
  <c r="P41" i="147"/>
  <c r="O41" i="147"/>
  <c r="N41" i="147"/>
  <c r="M41" i="147"/>
  <c r="L41" i="147"/>
  <c r="K41" i="147"/>
  <c r="J41" i="147"/>
  <c r="I41" i="147"/>
  <c r="H41" i="147"/>
  <c r="G41" i="147"/>
  <c r="F41" i="147"/>
  <c r="E41" i="147"/>
  <c r="Q40" i="147"/>
  <c r="P40" i="147"/>
  <c r="O40" i="147"/>
  <c r="N40" i="147"/>
  <c r="M40" i="147"/>
  <c r="L40" i="147"/>
  <c r="K40" i="147"/>
  <c r="J40" i="147"/>
  <c r="I40" i="147"/>
  <c r="H40" i="147"/>
  <c r="G40" i="147"/>
  <c r="F40" i="147"/>
  <c r="E40" i="147"/>
  <c r="Q39" i="147"/>
  <c r="P39" i="147"/>
  <c r="O39" i="147"/>
  <c r="N39" i="147"/>
  <c r="M39" i="147"/>
  <c r="L39" i="147"/>
  <c r="K39" i="147"/>
  <c r="J39" i="147"/>
  <c r="I39" i="147"/>
  <c r="H39" i="147"/>
  <c r="G39" i="147"/>
  <c r="F39" i="147"/>
  <c r="E39" i="147"/>
  <c r="Q38" i="147"/>
  <c r="P38" i="147"/>
  <c r="O38" i="147"/>
  <c r="N38" i="147"/>
  <c r="M38" i="147"/>
  <c r="L38" i="147"/>
  <c r="K38" i="147"/>
  <c r="J38" i="147"/>
  <c r="I38" i="147"/>
  <c r="H38" i="147"/>
  <c r="G38" i="147"/>
  <c r="F38" i="147"/>
  <c r="E38" i="147"/>
  <c r="Q37" i="147"/>
  <c r="P37" i="147"/>
  <c r="O37" i="147"/>
  <c r="N37" i="147"/>
  <c r="M37" i="147"/>
  <c r="L37" i="147"/>
  <c r="K37" i="147"/>
  <c r="J37" i="147"/>
  <c r="I37" i="147"/>
  <c r="H37" i="147"/>
  <c r="G37" i="147"/>
  <c r="F37" i="147"/>
  <c r="E37" i="147"/>
  <c r="Q36" i="147"/>
  <c r="P36" i="147"/>
  <c r="O36" i="147"/>
  <c r="N36" i="147"/>
  <c r="M36" i="147"/>
  <c r="L36" i="147"/>
  <c r="K36" i="147"/>
  <c r="J36" i="147"/>
  <c r="I36" i="147"/>
  <c r="H36" i="147"/>
  <c r="G36" i="147"/>
  <c r="F36" i="147"/>
  <c r="E36" i="147"/>
  <c r="Q35" i="147"/>
  <c r="P35" i="147"/>
  <c r="O35" i="147"/>
  <c r="N35" i="147"/>
  <c r="M35" i="147"/>
  <c r="L35" i="147"/>
  <c r="K35" i="147"/>
  <c r="J35" i="147"/>
  <c r="I35" i="147"/>
  <c r="H35" i="147"/>
  <c r="G35" i="147"/>
  <c r="F35" i="147"/>
  <c r="E35" i="147"/>
  <c r="Q34" i="147"/>
  <c r="P34" i="147"/>
  <c r="O34" i="147"/>
  <c r="N34" i="147"/>
  <c r="M34" i="147"/>
  <c r="L34" i="147"/>
  <c r="K34" i="147"/>
  <c r="J34" i="147"/>
  <c r="I34" i="147"/>
  <c r="H34" i="147"/>
  <c r="G34" i="147"/>
  <c r="F34" i="147"/>
  <c r="E34" i="147"/>
  <c r="Q33" i="147"/>
  <c r="P33" i="147"/>
  <c r="O33" i="147"/>
  <c r="N33" i="147"/>
  <c r="M33" i="147"/>
  <c r="L33" i="147"/>
  <c r="K33" i="147"/>
  <c r="J33" i="147"/>
  <c r="I33" i="147"/>
  <c r="H33" i="147"/>
  <c r="G33" i="147"/>
  <c r="F33" i="147"/>
  <c r="E33" i="147"/>
  <c r="Q32" i="147"/>
  <c r="P32" i="147"/>
  <c r="O32" i="147"/>
  <c r="N32" i="147"/>
  <c r="M32" i="147"/>
  <c r="L32" i="147"/>
  <c r="K32" i="147"/>
  <c r="J32" i="147"/>
  <c r="I32" i="147"/>
  <c r="H32" i="147"/>
  <c r="G32" i="147"/>
  <c r="F32" i="147"/>
  <c r="E32" i="147"/>
  <c r="Q27" i="147"/>
  <c r="P27" i="147"/>
  <c r="O27" i="147"/>
  <c r="N27" i="147"/>
  <c r="M27" i="147"/>
  <c r="L27" i="147"/>
  <c r="K27" i="147"/>
  <c r="J27" i="147"/>
  <c r="I27" i="147"/>
  <c r="H27" i="147"/>
  <c r="G27" i="147"/>
  <c r="F27" i="147"/>
  <c r="E27" i="147"/>
  <c r="Q26" i="147"/>
  <c r="P26" i="147"/>
  <c r="O26" i="147"/>
  <c r="N26" i="147"/>
  <c r="M26" i="147"/>
  <c r="L26" i="147"/>
  <c r="K26" i="147"/>
  <c r="J26" i="147"/>
  <c r="I26" i="147"/>
  <c r="H26" i="147"/>
  <c r="G26" i="147"/>
  <c r="F26" i="147"/>
  <c r="E26" i="147"/>
  <c r="Q25" i="147"/>
  <c r="P25" i="147"/>
  <c r="O25" i="147"/>
  <c r="N25" i="147"/>
  <c r="M25" i="147"/>
  <c r="L25" i="147"/>
  <c r="K25" i="147"/>
  <c r="J25" i="147"/>
  <c r="I25" i="147"/>
  <c r="H25" i="147"/>
  <c r="G25" i="147"/>
  <c r="F25" i="147"/>
  <c r="E25" i="147"/>
  <c r="Q24" i="147"/>
  <c r="P24" i="147"/>
  <c r="O24" i="147"/>
  <c r="N24" i="147"/>
  <c r="M24" i="147"/>
  <c r="L24" i="147"/>
  <c r="K24" i="147"/>
  <c r="J24" i="147"/>
  <c r="I24" i="147"/>
  <c r="H24" i="147"/>
  <c r="G24" i="147"/>
  <c r="F24" i="147"/>
  <c r="E24" i="147"/>
  <c r="Q23" i="147"/>
  <c r="P23" i="147"/>
  <c r="O23" i="147"/>
  <c r="N23" i="147"/>
  <c r="M23" i="147"/>
  <c r="L23" i="147"/>
  <c r="K23" i="147"/>
  <c r="J23" i="147"/>
  <c r="I23" i="147"/>
  <c r="H23" i="147"/>
  <c r="G23" i="147"/>
  <c r="F23" i="147"/>
  <c r="E23" i="147"/>
  <c r="Q22" i="147"/>
  <c r="P22" i="147"/>
  <c r="O22" i="147"/>
  <c r="N22" i="147"/>
  <c r="M22" i="147"/>
  <c r="L22" i="147"/>
  <c r="K22" i="147"/>
  <c r="J22" i="147"/>
  <c r="I22" i="147"/>
  <c r="H22" i="147"/>
  <c r="G22" i="147"/>
  <c r="F22" i="147"/>
  <c r="E22" i="147"/>
  <c r="Q21" i="147"/>
  <c r="P21" i="147"/>
  <c r="O21" i="147"/>
  <c r="N21" i="147"/>
  <c r="M21" i="147"/>
  <c r="L21" i="147"/>
  <c r="K21" i="147"/>
  <c r="J21" i="147"/>
  <c r="I21" i="147"/>
  <c r="H21" i="147"/>
  <c r="G21" i="147"/>
  <c r="F21" i="147"/>
  <c r="E21" i="147"/>
  <c r="E11" i="147"/>
  <c r="F11" i="147"/>
  <c r="G11" i="147"/>
  <c r="H11" i="147"/>
  <c r="I11" i="147"/>
  <c r="J11" i="147"/>
  <c r="K11" i="147"/>
  <c r="L11" i="147"/>
  <c r="M11" i="147"/>
  <c r="N11" i="147"/>
  <c r="O11" i="147"/>
  <c r="P11" i="147"/>
  <c r="Q11" i="147"/>
  <c r="E12" i="147"/>
  <c r="F12" i="147"/>
  <c r="G12" i="147"/>
  <c r="H12" i="147"/>
  <c r="I12" i="147"/>
  <c r="J12" i="147"/>
  <c r="K12" i="147"/>
  <c r="L12" i="147"/>
  <c r="M12" i="147"/>
  <c r="N12" i="147"/>
  <c r="O12" i="147"/>
  <c r="P12" i="147"/>
  <c r="Q12" i="147"/>
  <c r="E13" i="147"/>
  <c r="F13" i="147"/>
  <c r="G13" i="147"/>
  <c r="H13" i="147"/>
  <c r="I13" i="147"/>
  <c r="J13" i="147"/>
  <c r="K13" i="147"/>
  <c r="L13" i="147"/>
  <c r="M13" i="147"/>
  <c r="N13" i="147"/>
  <c r="O13" i="147"/>
  <c r="P13" i="147"/>
  <c r="Q13" i="147"/>
  <c r="E14" i="147"/>
  <c r="F14" i="147"/>
  <c r="G14" i="147"/>
  <c r="H14" i="147"/>
  <c r="I14" i="147"/>
  <c r="J14" i="147"/>
  <c r="K14" i="147"/>
  <c r="L14" i="147"/>
  <c r="M14" i="147"/>
  <c r="N14" i="147"/>
  <c r="O14" i="147"/>
  <c r="P14" i="147"/>
  <c r="Q14" i="147"/>
  <c r="E15" i="147"/>
  <c r="F15" i="147"/>
  <c r="G15" i="147"/>
  <c r="H15" i="147"/>
  <c r="I15" i="147"/>
  <c r="J15" i="147"/>
  <c r="K15" i="147"/>
  <c r="L15" i="147"/>
  <c r="M15" i="147"/>
  <c r="N15" i="147"/>
  <c r="O15" i="147"/>
  <c r="P15" i="147"/>
  <c r="Q15" i="147"/>
  <c r="E16" i="147"/>
  <c r="F16" i="147"/>
  <c r="G16" i="147"/>
  <c r="H16" i="147"/>
  <c r="I16" i="147"/>
  <c r="J16" i="147"/>
  <c r="K16" i="147"/>
  <c r="L16" i="147"/>
  <c r="M16" i="147"/>
  <c r="N16" i="147"/>
  <c r="O16" i="147"/>
  <c r="P16" i="147"/>
  <c r="Q16" i="147"/>
  <c r="E17" i="147"/>
  <c r="F17" i="147"/>
  <c r="G17" i="147"/>
  <c r="H17" i="147"/>
  <c r="I17" i="147"/>
  <c r="J17" i="147"/>
  <c r="K17" i="147"/>
  <c r="L17" i="147"/>
  <c r="M17" i="147"/>
  <c r="N17" i="147"/>
  <c r="O17" i="147"/>
  <c r="P17" i="147"/>
  <c r="Q17" i="147"/>
  <c r="E18" i="147"/>
  <c r="F18" i="147"/>
  <c r="G18" i="147"/>
  <c r="H18" i="147"/>
  <c r="I18" i="147"/>
  <c r="J18" i="147"/>
  <c r="K18" i="147"/>
  <c r="L18" i="147"/>
  <c r="M18" i="147"/>
  <c r="N18" i="147"/>
  <c r="O18" i="147"/>
  <c r="P18" i="147"/>
  <c r="Q18" i="147"/>
  <c r="F10" i="147"/>
  <c r="G10" i="147"/>
  <c r="H10" i="147"/>
  <c r="I10" i="147"/>
  <c r="J10" i="147"/>
  <c r="K10" i="147"/>
  <c r="L10" i="147"/>
  <c r="M10" i="147"/>
  <c r="N10" i="147"/>
  <c r="O10" i="147"/>
  <c r="P10" i="147"/>
  <c r="Q10" i="147"/>
  <c r="P262" i="147"/>
  <c r="O262" i="147"/>
  <c r="N262" i="147"/>
  <c r="M262" i="147"/>
  <c r="L262" i="147"/>
  <c r="K262" i="147"/>
  <c r="J262" i="147"/>
  <c r="I262" i="147"/>
  <c r="H262" i="147"/>
  <c r="G262" i="147"/>
  <c r="F262" i="147"/>
  <c r="E262" i="147"/>
  <c r="P258" i="147"/>
  <c r="O258" i="147"/>
  <c r="N258" i="147"/>
  <c r="M258" i="147"/>
  <c r="L258" i="147"/>
  <c r="K258" i="147"/>
  <c r="J258" i="147"/>
  <c r="I258" i="147"/>
  <c r="H258" i="147"/>
  <c r="G258" i="147"/>
  <c r="F258" i="147"/>
  <c r="E258" i="147"/>
  <c r="P254" i="147"/>
  <c r="O254" i="147"/>
  <c r="N254" i="147"/>
  <c r="M254" i="147"/>
  <c r="L254" i="147"/>
  <c r="K254" i="147"/>
  <c r="J254" i="147"/>
  <c r="I254" i="147"/>
  <c r="H254" i="147"/>
  <c r="G254" i="147"/>
  <c r="F254" i="147"/>
  <c r="E254" i="147"/>
  <c r="P238" i="147"/>
  <c r="O238" i="147"/>
  <c r="N238" i="147"/>
  <c r="M238" i="147"/>
  <c r="L238" i="147"/>
  <c r="K238" i="147"/>
  <c r="J238" i="147"/>
  <c r="I238" i="147"/>
  <c r="H238" i="147"/>
  <c r="G238" i="147"/>
  <c r="F238" i="147"/>
  <c r="E238" i="147"/>
  <c r="P232" i="147"/>
  <c r="O232" i="147"/>
  <c r="N232" i="147"/>
  <c r="M232" i="147"/>
  <c r="L232" i="147"/>
  <c r="K232" i="147"/>
  <c r="J232" i="147"/>
  <c r="I232" i="147"/>
  <c r="H232" i="147"/>
  <c r="G232" i="147"/>
  <c r="F232" i="147"/>
  <c r="E232" i="147"/>
  <c r="P227" i="147"/>
  <c r="O227" i="147"/>
  <c r="N227" i="147"/>
  <c r="M227" i="147"/>
  <c r="L227" i="147"/>
  <c r="K227" i="147"/>
  <c r="J227" i="147"/>
  <c r="I227" i="147"/>
  <c r="H227" i="147"/>
  <c r="G227" i="147"/>
  <c r="F227" i="147"/>
  <c r="E227" i="147"/>
  <c r="P220" i="147"/>
  <c r="O220" i="147"/>
  <c r="N220" i="147"/>
  <c r="M220" i="147"/>
  <c r="L220" i="147"/>
  <c r="K220" i="147"/>
  <c r="J220" i="147"/>
  <c r="I220" i="147"/>
  <c r="H220" i="147"/>
  <c r="G220" i="147"/>
  <c r="F220" i="147"/>
  <c r="E220" i="147"/>
  <c r="P202" i="147"/>
  <c r="O202" i="147"/>
  <c r="N202" i="147"/>
  <c r="M202" i="147"/>
  <c r="L202" i="147"/>
  <c r="K202" i="147"/>
  <c r="J202" i="147"/>
  <c r="I202" i="147"/>
  <c r="H202" i="147"/>
  <c r="G202" i="147"/>
  <c r="F202" i="147"/>
  <c r="E202" i="147"/>
  <c r="P193" i="147"/>
  <c r="O193" i="147"/>
  <c r="N193" i="147"/>
  <c r="M193" i="147"/>
  <c r="L193" i="147"/>
  <c r="K193" i="147"/>
  <c r="J193" i="147"/>
  <c r="I193" i="147"/>
  <c r="H193" i="147"/>
  <c r="G193" i="147"/>
  <c r="F193" i="147"/>
  <c r="E193" i="147"/>
  <c r="P175" i="147"/>
  <c r="O175" i="147"/>
  <c r="N175" i="147"/>
  <c r="M175" i="147"/>
  <c r="L175" i="147"/>
  <c r="K175" i="147"/>
  <c r="J175" i="147"/>
  <c r="I175" i="147"/>
  <c r="H175" i="147"/>
  <c r="G175" i="147"/>
  <c r="F175" i="147"/>
  <c r="E175" i="147"/>
  <c r="P171" i="147"/>
  <c r="O171" i="147"/>
  <c r="N171" i="147"/>
  <c r="M171" i="147"/>
  <c r="L171" i="147"/>
  <c r="K171" i="147"/>
  <c r="J171" i="147"/>
  <c r="I171" i="147"/>
  <c r="H171" i="147"/>
  <c r="G171" i="147"/>
  <c r="F171" i="147"/>
  <c r="E171" i="147"/>
  <c r="P167" i="147"/>
  <c r="O167" i="147"/>
  <c r="N167" i="147"/>
  <c r="M167" i="147"/>
  <c r="L167" i="147"/>
  <c r="K167" i="147"/>
  <c r="J167" i="147"/>
  <c r="I167" i="147"/>
  <c r="H167" i="147"/>
  <c r="G167" i="147"/>
  <c r="F167" i="147"/>
  <c r="E167" i="147"/>
  <c r="P151" i="147"/>
  <c r="O151" i="147"/>
  <c r="N151" i="147"/>
  <c r="M151" i="147"/>
  <c r="L151" i="147"/>
  <c r="K151" i="147"/>
  <c r="J151" i="147"/>
  <c r="I151" i="147"/>
  <c r="H151" i="147"/>
  <c r="G151" i="147"/>
  <c r="F151" i="147"/>
  <c r="E151" i="147"/>
  <c r="P145" i="147"/>
  <c r="O145" i="147"/>
  <c r="N145" i="147"/>
  <c r="M145" i="147"/>
  <c r="L145" i="147"/>
  <c r="K145" i="147"/>
  <c r="J145" i="147"/>
  <c r="I145" i="147"/>
  <c r="H145" i="147"/>
  <c r="G145" i="147"/>
  <c r="F145" i="147"/>
  <c r="E145" i="147"/>
  <c r="P140" i="147"/>
  <c r="O140" i="147"/>
  <c r="N140" i="147"/>
  <c r="M140" i="147"/>
  <c r="L140" i="147"/>
  <c r="K140" i="147"/>
  <c r="J140" i="147"/>
  <c r="I140" i="147"/>
  <c r="H140" i="147"/>
  <c r="G140" i="147"/>
  <c r="F140" i="147"/>
  <c r="E140" i="147"/>
  <c r="P133" i="147"/>
  <c r="O133" i="147"/>
  <c r="N133" i="147"/>
  <c r="M133" i="147"/>
  <c r="L133" i="147"/>
  <c r="K133" i="147"/>
  <c r="J133" i="147"/>
  <c r="I133" i="147"/>
  <c r="H133" i="147"/>
  <c r="G133" i="147"/>
  <c r="F133" i="147"/>
  <c r="E133" i="147"/>
  <c r="P115" i="147"/>
  <c r="O115" i="147"/>
  <c r="N115" i="147"/>
  <c r="M115" i="147"/>
  <c r="L115" i="147"/>
  <c r="K115" i="147"/>
  <c r="J115" i="147"/>
  <c r="I115" i="147"/>
  <c r="H115" i="147"/>
  <c r="G115" i="147"/>
  <c r="F115" i="147"/>
  <c r="E115" i="147"/>
  <c r="P106" i="147"/>
  <c r="O106" i="147"/>
  <c r="N106" i="147"/>
  <c r="M106" i="147"/>
  <c r="L106" i="147"/>
  <c r="K106" i="147"/>
  <c r="J106" i="147"/>
  <c r="I106" i="147"/>
  <c r="H106" i="147"/>
  <c r="G106" i="147"/>
  <c r="F106" i="147"/>
  <c r="E106" i="147"/>
  <c r="H84" i="147"/>
  <c r="I84" i="147"/>
  <c r="H177" i="146"/>
  <c r="E177" i="146"/>
  <c r="H173" i="146"/>
  <c r="E173" i="146"/>
  <c r="H169" i="146"/>
  <c r="E169" i="146"/>
  <c r="H153" i="146"/>
  <c r="E153" i="146"/>
  <c r="H147" i="146"/>
  <c r="E147" i="146"/>
  <c r="H142" i="146"/>
  <c r="E142" i="146"/>
  <c r="H135" i="146"/>
  <c r="E135" i="146"/>
  <c r="H117" i="146"/>
  <c r="E117" i="146"/>
  <c r="H108" i="146"/>
  <c r="E108" i="146"/>
  <c r="F89" i="146"/>
  <c r="H89" i="146"/>
  <c r="I89" i="146"/>
  <c r="J89" i="146"/>
  <c r="K89" i="146"/>
  <c r="L89" i="146"/>
  <c r="M89" i="146"/>
  <c r="N89" i="146"/>
  <c r="O89" i="146"/>
  <c r="P89" i="146"/>
  <c r="F85" i="146"/>
  <c r="H85" i="146"/>
  <c r="I85" i="146"/>
  <c r="J85" i="146"/>
  <c r="K85" i="146"/>
  <c r="L85" i="146"/>
  <c r="M85" i="146"/>
  <c r="N85" i="146"/>
  <c r="O85" i="146"/>
  <c r="P85" i="146"/>
  <c r="F81" i="146"/>
  <c r="H81" i="146"/>
  <c r="I81" i="146"/>
  <c r="J81" i="146"/>
  <c r="K81" i="146"/>
  <c r="L81" i="146"/>
  <c r="M81" i="146"/>
  <c r="N81" i="146"/>
  <c r="O81" i="146"/>
  <c r="P81" i="146"/>
  <c r="E81" i="146"/>
  <c r="F65" i="146"/>
  <c r="H65" i="146"/>
  <c r="I65" i="146"/>
  <c r="J65" i="146"/>
  <c r="K65" i="146"/>
  <c r="L65" i="146"/>
  <c r="M65" i="146"/>
  <c r="N65" i="146"/>
  <c r="O65" i="146"/>
  <c r="P65" i="146"/>
  <c r="F59" i="146"/>
  <c r="H59" i="146"/>
  <c r="I59" i="146"/>
  <c r="J59" i="146"/>
  <c r="K59" i="146"/>
  <c r="L59" i="146"/>
  <c r="M59" i="146"/>
  <c r="N59" i="146"/>
  <c r="O59" i="146"/>
  <c r="P59" i="146"/>
  <c r="F54" i="146"/>
  <c r="H54" i="146"/>
  <c r="I54" i="146"/>
  <c r="J54" i="146"/>
  <c r="K54" i="146"/>
  <c r="K55" i="146" s="1"/>
  <c r="L54" i="146"/>
  <c r="L55" i="146" s="1"/>
  <c r="M54" i="146"/>
  <c r="N54" i="146"/>
  <c r="O54" i="146"/>
  <c r="P54" i="146"/>
  <c r="P55" i="146" s="1"/>
  <c r="F47" i="146"/>
  <c r="H47" i="146"/>
  <c r="I47" i="146"/>
  <c r="J47" i="146"/>
  <c r="J55" i="146" s="1"/>
  <c r="K47" i="146"/>
  <c r="L47" i="146"/>
  <c r="M47" i="146"/>
  <c r="N47" i="146"/>
  <c r="O47" i="146"/>
  <c r="P47" i="146"/>
  <c r="E54" i="146"/>
  <c r="E47" i="146"/>
  <c r="H29" i="146"/>
  <c r="L29" i="146"/>
  <c r="P29" i="146"/>
  <c r="O29" i="146"/>
  <c r="N29" i="146"/>
  <c r="M29" i="146"/>
  <c r="K29" i="146"/>
  <c r="J29" i="146"/>
  <c r="I29" i="146"/>
  <c r="F29" i="146"/>
  <c r="E29" i="146"/>
  <c r="F20" i="146"/>
  <c r="H20" i="146"/>
  <c r="I20" i="146"/>
  <c r="J20" i="146"/>
  <c r="K20" i="146"/>
  <c r="L20" i="146"/>
  <c r="M20" i="146"/>
  <c r="N20" i="146"/>
  <c r="O20" i="146"/>
  <c r="P20" i="146"/>
  <c r="E20" i="146"/>
  <c r="P88" i="145"/>
  <c r="O88" i="145"/>
  <c r="N88" i="145"/>
  <c r="M88" i="145"/>
  <c r="L88" i="145"/>
  <c r="K88" i="145"/>
  <c r="J88" i="145"/>
  <c r="I88" i="145"/>
  <c r="H88" i="145"/>
  <c r="G88" i="145"/>
  <c r="F88" i="145"/>
  <c r="E88" i="145"/>
  <c r="P84" i="145"/>
  <c r="O84" i="145"/>
  <c r="N84" i="145"/>
  <c r="M84" i="145"/>
  <c r="L84" i="145"/>
  <c r="K84" i="145"/>
  <c r="J84" i="145"/>
  <c r="I84" i="145"/>
  <c r="H84" i="145"/>
  <c r="G84" i="145"/>
  <c r="F84" i="145"/>
  <c r="E84" i="145"/>
  <c r="P80" i="145"/>
  <c r="O80" i="145"/>
  <c r="N80" i="145"/>
  <c r="M80" i="145"/>
  <c r="L80" i="145"/>
  <c r="K80" i="145"/>
  <c r="J80" i="145"/>
  <c r="I80" i="145"/>
  <c r="H80" i="145"/>
  <c r="G80" i="145"/>
  <c r="F80" i="145"/>
  <c r="E80" i="145"/>
  <c r="P64" i="145"/>
  <c r="O64" i="145"/>
  <c r="N64" i="145"/>
  <c r="M64" i="145"/>
  <c r="L64" i="145"/>
  <c r="K64" i="145"/>
  <c r="J64" i="145"/>
  <c r="I64" i="145"/>
  <c r="H64" i="145"/>
  <c r="G64" i="145"/>
  <c r="F64" i="145"/>
  <c r="E64" i="145"/>
  <c r="P58" i="145"/>
  <c r="O58" i="145"/>
  <c r="N58" i="145"/>
  <c r="M58" i="145"/>
  <c r="L58" i="145"/>
  <c r="K58" i="145"/>
  <c r="J58" i="145"/>
  <c r="I58" i="145"/>
  <c r="H58" i="145"/>
  <c r="G58" i="145"/>
  <c r="F58" i="145"/>
  <c r="E58" i="145"/>
  <c r="P53" i="145"/>
  <c r="O53" i="145"/>
  <c r="N53" i="145"/>
  <c r="M53" i="145"/>
  <c r="L53" i="145"/>
  <c r="K53" i="145"/>
  <c r="J53" i="145"/>
  <c r="I53" i="145"/>
  <c r="H53" i="145"/>
  <c r="G53" i="145"/>
  <c r="F53" i="145"/>
  <c r="E53" i="145"/>
  <c r="P46" i="145"/>
  <c r="O46" i="145"/>
  <c r="N46" i="145"/>
  <c r="M46" i="145"/>
  <c r="L46" i="145"/>
  <c r="K46" i="145"/>
  <c r="J46" i="145"/>
  <c r="I46" i="145"/>
  <c r="H46" i="145"/>
  <c r="G46" i="145"/>
  <c r="F46" i="145"/>
  <c r="E46" i="145"/>
  <c r="P28" i="145"/>
  <c r="O28" i="145"/>
  <c r="N28" i="145"/>
  <c r="M28" i="145"/>
  <c r="L28" i="145"/>
  <c r="K28" i="145"/>
  <c r="J28" i="145"/>
  <c r="I28" i="145"/>
  <c r="H28" i="145"/>
  <c r="G28" i="145"/>
  <c r="F28" i="145"/>
  <c r="E28" i="145"/>
  <c r="P19" i="145"/>
  <c r="O19" i="145"/>
  <c r="N19" i="145"/>
  <c r="M19" i="145"/>
  <c r="L19" i="145"/>
  <c r="K19" i="145"/>
  <c r="J19" i="145"/>
  <c r="I19" i="145"/>
  <c r="H19" i="145"/>
  <c r="G19" i="145"/>
  <c r="F19" i="145"/>
  <c r="E19" i="145"/>
  <c r="P88" i="144"/>
  <c r="O88" i="144"/>
  <c r="N88" i="144"/>
  <c r="M88" i="144"/>
  <c r="L88" i="144"/>
  <c r="K88" i="144"/>
  <c r="J88" i="144"/>
  <c r="I88" i="144"/>
  <c r="H88" i="144"/>
  <c r="G88" i="144"/>
  <c r="F88" i="144"/>
  <c r="E88" i="144"/>
  <c r="P84" i="144"/>
  <c r="O84" i="144"/>
  <c r="N84" i="144"/>
  <c r="M84" i="144"/>
  <c r="L84" i="144"/>
  <c r="K84" i="144"/>
  <c r="J84" i="144"/>
  <c r="I84" i="144"/>
  <c r="H84" i="144"/>
  <c r="G84" i="144"/>
  <c r="F84" i="144"/>
  <c r="E84" i="144"/>
  <c r="P80" i="144"/>
  <c r="O80" i="144"/>
  <c r="N80" i="144"/>
  <c r="M80" i="144"/>
  <c r="L80" i="144"/>
  <c r="K80" i="144"/>
  <c r="J80" i="144"/>
  <c r="I80" i="144"/>
  <c r="H80" i="144"/>
  <c r="G80" i="144"/>
  <c r="F80" i="144"/>
  <c r="E80" i="144"/>
  <c r="P64" i="144"/>
  <c r="O64" i="144"/>
  <c r="N64" i="144"/>
  <c r="M64" i="144"/>
  <c r="L64" i="144"/>
  <c r="K64" i="144"/>
  <c r="J64" i="144"/>
  <c r="I64" i="144"/>
  <c r="H64" i="144"/>
  <c r="G64" i="144"/>
  <c r="F64" i="144"/>
  <c r="E64" i="144"/>
  <c r="P58" i="144"/>
  <c r="O58" i="144"/>
  <c r="N58" i="144"/>
  <c r="M58" i="144"/>
  <c r="L58" i="144"/>
  <c r="K58" i="144"/>
  <c r="J58" i="144"/>
  <c r="I58" i="144"/>
  <c r="H58" i="144"/>
  <c r="G58" i="144"/>
  <c r="F58" i="144"/>
  <c r="E58" i="144"/>
  <c r="P53" i="144"/>
  <c r="O53" i="144"/>
  <c r="N53" i="144"/>
  <c r="M53" i="144"/>
  <c r="L53" i="144"/>
  <c r="K53" i="144"/>
  <c r="J53" i="144"/>
  <c r="I53" i="144"/>
  <c r="H53" i="144"/>
  <c r="G53" i="144"/>
  <c r="F53" i="144"/>
  <c r="E53" i="144"/>
  <c r="P46" i="144"/>
  <c r="O46" i="144"/>
  <c r="N46" i="144"/>
  <c r="M46" i="144"/>
  <c r="L46" i="144"/>
  <c r="K46" i="144"/>
  <c r="J46" i="144"/>
  <c r="I46" i="144"/>
  <c r="H46" i="144"/>
  <c r="G46" i="144"/>
  <c r="F46" i="144"/>
  <c r="E46" i="144"/>
  <c r="P28" i="144"/>
  <c r="O28" i="144"/>
  <c r="N28" i="144"/>
  <c r="M28" i="144"/>
  <c r="L28" i="144"/>
  <c r="K28" i="144"/>
  <c r="J28" i="144"/>
  <c r="I28" i="144"/>
  <c r="H28" i="144"/>
  <c r="G28" i="144"/>
  <c r="F28" i="144"/>
  <c r="E28" i="144"/>
  <c r="P19" i="144"/>
  <c r="O19" i="144"/>
  <c r="N19" i="144"/>
  <c r="M19" i="144"/>
  <c r="L19" i="144"/>
  <c r="K19" i="144"/>
  <c r="J19" i="144"/>
  <c r="I19" i="144"/>
  <c r="H19" i="144"/>
  <c r="G19" i="144"/>
  <c r="F19" i="144"/>
  <c r="E19" i="144"/>
  <c r="P88" i="143"/>
  <c r="O88" i="143"/>
  <c r="N88" i="143"/>
  <c r="M88" i="143"/>
  <c r="L88" i="143"/>
  <c r="K88" i="143"/>
  <c r="J88" i="143"/>
  <c r="I88" i="143"/>
  <c r="H88" i="143"/>
  <c r="G88" i="143"/>
  <c r="F88" i="143"/>
  <c r="E88" i="143"/>
  <c r="P84" i="143"/>
  <c r="O84" i="143"/>
  <c r="N84" i="143"/>
  <c r="M84" i="143"/>
  <c r="L84" i="143"/>
  <c r="K84" i="143"/>
  <c r="J84" i="143"/>
  <c r="I84" i="143"/>
  <c r="H84" i="143"/>
  <c r="G84" i="143"/>
  <c r="F84" i="143"/>
  <c r="E84" i="143"/>
  <c r="P80" i="143"/>
  <c r="O80" i="143"/>
  <c r="N80" i="143"/>
  <c r="M80" i="143"/>
  <c r="L80" i="143"/>
  <c r="K80" i="143"/>
  <c r="J80" i="143"/>
  <c r="I80" i="143"/>
  <c r="H80" i="143"/>
  <c r="G80" i="143"/>
  <c r="F80" i="143"/>
  <c r="E80" i="143"/>
  <c r="P64" i="143"/>
  <c r="O64" i="143"/>
  <c r="N64" i="143"/>
  <c r="M64" i="143"/>
  <c r="L64" i="143"/>
  <c r="K64" i="143"/>
  <c r="J64" i="143"/>
  <c r="I64" i="143"/>
  <c r="H64" i="143"/>
  <c r="G64" i="143"/>
  <c r="F64" i="143"/>
  <c r="E64" i="143"/>
  <c r="P58" i="143"/>
  <c r="O58" i="143"/>
  <c r="N58" i="143"/>
  <c r="M58" i="143"/>
  <c r="L58" i="143"/>
  <c r="K58" i="143"/>
  <c r="J58" i="143"/>
  <c r="I58" i="143"/>
  <c r="H58" i="143"/>
  <c r="G58" i="143"/>
  <c r="F58" i="143"/>
  <c r="E58" i="143"/>
  <c r="P53" i="143"/>
  <c r="O53" i="143"/>
  <c r="N53" i="143"/>
  <c r="M53" i="143"/>
  <c r="L53" i="143"/>
  <c r="K53" i="143"/>
  <c r="J53" i="143"/>
  <c r="I53" i="143"/>
  <c r="H53" i="143"/>
  <c r="G53" i="143"/>
  <c r="F53" i="143"/>
  <c r="E53" i="143"/>
  <c r="P46" i="143"/>
  <c r="O46" i="143"/>
  <c r="N46" i="143"/>
  <c r="M46" i="143"/>
  <c r="L46" i="143"/>
  <c r="K46" i="143"/>
  <c r="J46" i="143"/>
  <c r="I46" i="143"/>
  <c r="H46" i="143"/>
  <c r="G46" i="143"/>
  <c r="F46" i="143"/>
  <c r="E46" i="143"/>
  <c r="P28" i="143"/>
  <c r="O28" i="143"/>
  <c r="N28" i="143"/>
  <c r="M28" i="143"/>
  <c r="L28" i="143"/>
  <c r="K28" i="143"/>
  <c r="J28" i="143"/>
  <c r="I28" i="143"/>
  <c r="H28" i="143"/>
  <c r="G28" i="143"/>
  <c r="F28" i="143"/>
  <c r="E28" i="143"/>
  <c r="P19" i="143"/>
  <c r="O19" i="143"/>
  <c r="N19" i="143"/>
  <c r="M19" i="143"/>
  <c r="L19" i="143"/>
  <c r="K19" i="143"/>
  <c r="J19" i="143"/>
  <c r="I19" i="143"/>
  <c r="H19" i="143"/>
  <c r="G19" i="143"/>
  <c r="F19" i="143"/>
  <c r="E19" i="143"/>
  <c r="P88" i="142"/>
  <c r="O88" i="142"/>
  <c r="N88" i="142"/>
  <c r="M88" i="142"/>
  <c r="L88" i="142"/>
  <c r="K88" i="142"/>
  <c r="J88" i="142"/>
  <c r="I88" i="142"/>
  <c r="H88" i="142"/>
  <c r="G88" i="142"/>
  <c r="F88" i="142"/>
  <c r="E88" i="142"/>
  <c r="P84" i="142"/>
  <c r="O84" i="142"/>
  <c r="N84" i="142"/>
  <c r="M84" i="142"/>
  <c r="L84" i="142"/>
  <c r="K84" i="142"/>
  <c r="J84" i="142"/>
  <c r="I84" i="142"/>
  <c r="H84" i="142"/>
  <c r="G84" i="142"/>
  <c r="F84" i="142"/>
  <c r="E84" i="142"/>
  <c r="P80" i="142"/>
  <c r="O80" i="142"/>
  <c r="N80" i="142"/>
  <c r="M80" i="142"/>
  <c r="L80" i="142"/>
  <c r="K80" i="142"/>
  <c r="J80" i="142"/>
  <c r="I80" i="142"/>
  <c r="H80" i="142"/>
  <c r="G80" i="142"/>
  <c r="F80" i="142"/>
  <c r="E80" i="142"/>
  <c r="P64" i="142"/>
  <c r="O64" i="142"/>
  <c r="N64" i="142"/>
  <c r="M64" i="142"/>
  <c r="L64" i="142"/>
  <c r="K64" i="142"/>
  <c r="J64" i="142"/>
  <c r="I64" i="142"/>
  <c r="H64" i="142"/>
  <c r="G64" i="142"/>
  <c r="F64" i="142"/>
  <c r="E64" i="142"/>
  <c r="P58" i="142"/>
  <c r="O58" i="142"/>
  <c r="N58" i="142"/>
  <c r="M58" i="142"/>
  <c r="L58" i="142"/>
  <c r="K58" i="142"/>
  <c r="J58" i="142"/>
  <c r="I58" i="142"/>
  <c r="H58" i="142"/>
  <c r="G58" i="142"/>
  <c r="F58" i="142"/>
  <c r="E58" i="142"/>
  <c r="P53" i="142"/>
  <c r="O53" i="142"/>
  <c r="N53" i="142"/>
  <c r="M53" i="142"/>
  <c r="L53" i="142"/>
  <c r="K53" i="142"/>
  <c r="J53" i="142"/>
  <c r="I53" i="142"/>
  <c r="H53" i="142"/>
  <c r="G53" i="142"/>
  <c r="F53" i="142"/>
  <c r="E53" i="142"/>
  <c r="P46" i="142"/>
  <c r="O46" i="142"/>
  <c r="N46" i="142"/>
  <c r="M46" i="142"/>
  <c r="L46" i="142"/>
  <c r="K46" i="142"/>
  <c r="J46" i="142"/>
  <c r="I46" i="142"/>
  <c r="H46" i="142"/>
  <c r="G46" i="142"/>
  <c r="F46" i="142"/>
  <c r="E46" i="142"/>
  <c r="P28" i="142"/>
  <c r="O28" i="142"/>
  <c r="N28" i="142"/>
  <c r="M28" i="142"/>
  <c r="L28" i="142"/>
  <c r="K28" i="142"/>
  <c r="J28" i="142"/>
  <c r="I28" i="142"/>
  <c r="H28" i="142"/>
  <c r="G28" i="142"/>
  <c r="F28" i="142"/>
  <c r="E28" i="142"/>
  <c r="P19" i="142"/>
  <c r="O19" i="142"/>
  <c r="N19" i="142"/>
  <c r="M19" i="142"/>
  <c r="L19" i="142"/>
  <c r="K19" i="142"/>
  <c r="J19" i="142"/>
  <c r="I19" i="142"/>
  <c r="H19" i="142"/>
  <c r="G19" i="142"/>
  <c r="F19" i="142"/>
  <c r="E19" i="142"/>
  <c r="P88" i="141"/>
  <c r="O88" i="141"/>
  <c r="N88" i="141"/>
  <c r="M88" i="141"/>
  <c r="L88" i="141"/>
  <c r="K88" i="141"/>
  <c r="J88" i="141"/>
  <c r="I88" i="141"/>
  <c r="H88" i="141"/>
  <c r="G88" i="141"/>
  <c r="F88" i="141"/>
  <c r="E88" i="141"/>
  <c r="P84" i="141"/>
  <c r="O84" i="141"/>
  <c r="N84" i="141"/>
  <c r="M84" i="141"/>
  <c r="L84" i="141"/>
  <c r="K84" i="141"/>
  <c r="J84" i="141"/>
  <c r="I84" i="141"/>
  <c r="H84" i="141"/>
  <c r="G84" i="141"/>
  <c r="F84" i="141"/>
  <c r="E84" i="141"/>
  <c r="P80" i="141"/>
  <c r="O80" i="141"/>
  <c r="N80" i="141"/>
  <c r="M80" i="141"/>
  <c r="L80" i="141"/>
  <c r="K80" i="141"/>
  <c r="J80" i="141"/>
  <c r="I80" i="141"/>
  <c r="H80" i="141"/>
  <c r="G80" i="141"/>
  <c r="F80" i="141"/>
  <c r="E80" i="141"/>
  <c r="P64" i="141"/>
  <c r="O64" i="141"/>
  <c r="N64" i="141"/>
  <c r="M64" i="141"/>
  <c r="L64" i="141"/>
  <c r="K64" i="141"/>
  <c r="J64" i="141"/>
  <c r="I64" i="141"/>
  <c r="H64" i="141"/>
  <c r="G64" i="141"/>
  <c r="F64" i="141"/>
  <c r="E64" i="141"/>
  <c r="P58" i="141"/>
  <c r="O58" i="141"/>
  <c r="N58" i="141"/>
  <c r="M58" i="141"/>
  <c r="L58" i="141"/>
  <c r="K58" i="141"/>
  <c r="J58" i="141"/>
  <c r="I58" i="141"/>
  <c r="H58" i="141"/>
  <c r="G58" i="141"/>
  <c r="F58" i="141"/>
  <c r="E58" i="141"/>
  <c r="P53" i="141"/>
  <c r="O53" i="141"/>
  <c r="N53" i="141"/>
  <c r="M53" i="141"/>
  <c r="L53" i="141"/>
  <c r="K53" i="141"/>
  <c r="J53" i="141"/>
  <c r="I53" i="141"/>
  <c r="H53" i="141"/>
  <c r="G53" i="141"/>
  <c r="F53" i="141"/>
  <c r="E53" i="141"/>
  <c r="P46" i="141"/>
  <c r="O46" i="141"/>
  <c r="N46" i="141"/>
  <c r="M46" i="141"/>
  <c r="L46" i="141"/>
  <c r="K46" i="141"/>
  <c r="J46" i="141"/>
  <c r="I46" i="141"/>
  <c r="H46" i="141"/>
  <c r="G46" i="141"/>
  <c r="F46" i="141"/>
  <c r="E46" i="141"/>
  <c r="P28" i="141"/>
  <c r="O28" i="141"/>
  <c r="N28" i="141"/>
  <c r="M28" i="141"/>
  <c r="L28" i="141"/>
  <c r="K28" i="141"/>
  <c r="J28" i="141"/>
  <c r="I28" i="141"/>
  <c r="H28" i="141"/>
  <c r="G28" i="141"/>
  <c r="F28" i="141"/>
  <c r="E28" i="141"/>
  <c r="P19" i="141"/>
  <c r="O19" i="141"/>
  <c r="N19" i="141"/>
  <c r="M19" i="141"/>
  <c r="L19" i="141"/>
  <c r="K19" i="141"/>
  <c r="J19" i="141"/>
  <c r="I19" i="141"/>
  <c r="H19" i="141"/>
  <c r="G19" i="141"/>
  <c r="F19" i="141"/>
  <c r="E19" i="141"/>
  <c r="P88" i="140"/>
  <c r="O88" i="140"/>
  <c r="N88" i="140"/>
  <c r="M88" i="140"/>
  <c r="L88" i="140"/>
  <c r="K88" i="140"/>
  <c r="J88" i="140"/>
  <c r="I88" i="140"/>
  <c r="H88" i="140"/>
  <c r="G88" i="140"/>
  <c r="F88" i="140"/>
  <c r="E88" i="140"/>
  <c r="P84" i="140"/>
  <c r="O84" i="140"/>
  <c r="N84" i="140"/>
  <c r="M84" i="140"/>
  <c r="L84" i="140"/>
  <c r="K84" i="140"/>
  <c r="J84" i="140"/>
  <c r="I84" i="140"/>
  <c r="H84" i="140"/>
  <c r="G84" i="140"/>
  <c r="F84" i="140"/>
  <c r="E84" i="140"/>
  <c r="P80" i="140"/>
  <c r="O80" i="140"/>
  <c r="N80" i="140"/>
  <c r="M80" i="140"/>
  <c r="L80" i="140"/>
  <c r="K80" i="140"/>
  <c r="J80" i="140"/>
  <c r="I80" i="140"/>
  <c r="H80" i="140"/>
  <c r="G80" i="140"/>
  <c r="F80" i="140"/>
  <c r="E80" i="140"/>
  <c r="P64" i="140"/>
  <c r="O64" i="140"/>
  <c r="N64" i="140"/>
  <c r="M64" i="140"/>
  <c r="L64" i="140"/>
  <c r="K64" i="140"/>
  <c r="J64" i="140"/>
  <c r="I64" i="140"/>
  <c r="H64" i="140"/>
  <c r="G64" i="140"/>
  <c r="F64" i="140"/>
  <c r="E64" i="140"/>
  <c r="P58" i="140"/>
  <c r="O58" i="140"/>
  <c r="N58" i="140"/>
  <c r="M58" i="140"/>
  <c r="L58" i="140"/>
  <c r="K58" i="140"/>
  <c r="J58" i="140"/>
  <c r="I58" i="140"/>
  <c r="H58" i="140"/>
  <c r="G58" i="140"/>
  <c r="F58" i="140"/>
  <c r="E58" i="140"/>
  <c r="P53" i="140"/>
  <c r="O53" i="140"/>
  <c r="N53" i="140"/>
  <c r="M53" i="140"/>
  <c r="L53" i="140"/>
  <c r="K53" i="140"/>
  <c r="J53" i="140"/>
  <c r="I53" i="140"/>
  <c r="H53" i="140"/>
  <c r="G53" i="140"/>
  <c r="F53" i="140"/>
  <c r="E53" i="140"/>
  <c r="P46" i="140"/>
  <c r="O46" i="140"/>
  <c r="N46" i="140"/>
  <c r="M46" i="140"/>
  <c r="L46" i="140"/>
  <c r="K46" i="140"/>
  <c r="J46" i="140"/>
  <c r="I46" i="140"/>
  <c r="H46" i="140"/>
  <c r="G46" i="140"/>
  <c r="F46" i="140"/>
  <c r="E46" i="140"/>
  <c r="P28" i="140"/>
  <c r="O28" i="140"/>
  <c r="N28" i="140"/>
  <c r="M28" i="140"/>
  <c r="L28" i="140"/>
  <c r="K28" i="140"/>
  <c r="J28" i="140"/>
  <c r="I28" i="140"/>
  <c r="H28" i="140"/>
  <c r="G28" i="140"/>
  <c r="F28" i="140"/>
  <c r="E28" i="140"/>
  <c r="P19" i="140"/>
  <c r="O19" i="140"/>
  <c r="N19" i="140"/>
  <c r="M19" i="140"/>
  <c r="L19" i="140"/>
  <c r="K19" i="140"/>
  <c r="J19" i="140"/>
  <c r="I19" i="140"/>
  <c r="H19" i="140"/>
  <c r="G19" i="140"/>
  <c r="F19" i="140"/>
  <c r="E19" i="140"/>
  <c r="F18" i="139"/>
  <c r="G18" i="139"/>
  <c r="H18" i="139"/>
  <c r="I18" i="139"/>
  <c r="J18" i="139"/>
  <c r="K18" i="139"/>
  <c r="L18" i="139"/>
  <c r="M18" i="139"/>
  <c r="N18" i="139"/>
  <c r="O18" i="139"/>
  <c r="P18" i="139"/>
  <c r="F27" i="139"/>
  <c r="G27" i="139"/>
  <c r="H27" i="139"/>
  <c r="H28" i="139" s="1"/>
  <c r="I27" i="139"/>
  <c r="J27" i="139"/>
  <c r="K27" i="139"/>
  <c r="K28" i="139" s="1"/>
  <c r="L27" i="139"/>
  <c r="M27" i="139"/>
  <c r="N27" i="139"/>
  <c r="O27" i="139"/>
  <c r="P27" i="139"/>
  <c r="F45" i="139"/>
  <c r="G45" i="139"/>
  <c r="H45" i="139"/>
  <c r="H53" i="139" s="1"/>
  <c r="I45" i="139"/>
  <c r="J45" i="139"/>
  <c r="J53" i="139" s="1"/>
  <c r="K45" i="139"/>
  <c r="L45" i="139"/>
  <c r="M45" i="139"/>
  <c r="N45" i="139"/>
  <c r="O45" i="139"/>
  <c r="P45" i="139"/>
  <c r="P53" i="139" s="1"/>
  <c r="F52" i="139"/>
  <c r="G52" i="139"/>
  <c r="H52" i="139"/>
  <c r="I52" i="139"/>
  <c r="J52" i="139"/>
  <c r="K52" i="139"/>
  <c r="K53" i="139" s="1"/>
  <c r="L52" i="139"/>
  <c r="M52" i="139"/>
  <c r="N52" i="139"/>
  <c r="O52" i="139"/>
  <c r="O53" i="139" s="1"/>
  <c r="P52" i="139"/>
  <c r="F57" i="139"/>
  <c r="G57" i="139"/>
  <c r="H57" i="139"/>
  <c r="I57" i="139"/>
  <c r="J57" i="139"/>
  <c r="K57" i="139"/>
  <c r="L57" i="139"/>
  <c r="M57" i="139"/>
  <c r="N57" i="139"/>
  <c r="O57" i="139"/>
  <c r="P57" i="139"/>
  <c r="F63" i="139"/>
  <c r="G63" i="139"/>
  <c r="H63" i="139"/>
  <c r="I63" i="139"/>
  <c r="J63" i="139"/>
  <c r="K63" i="139"/>
  <c r="L63" i="139"/>
  <c r="M63" i="139"/>
  <c r="N63" i="139"/>
  <c r="O63" i="139"/>
  <c r="P63" i="139"/>
  <c r="F79" i="139"/>
  <c r="G79" i="139"/>
  <c r="H79" i="139"/>
  <c r="I79" i="139"/>
  <c r="J79" i="139"/>
  <c r="K79" i="139"/>
  <c r="L79" i="139"/>
  <c r="M79" i="139"/>
  <c r="N79" i="139"/>
  <c r="O79" i="139"/>
  <c r="P79" i="139"/>
  <c r="F83" i="139"/>
  <c r="G83" i="139"/>
  <c r="H83" i="139"/>
  <c r="I83" i="139"/>
  <c r="J83" i="139"/>
  <c r="K83" i="139"/>
  <c r="L83" i="139"/>
  <c r="M83" i="139"/>
  <c r="N83" i="139"/>
  <c r="O83" i="139"/>
  <c r="P83" i="139"/>
  <c r="F87" i="139"/>
  <c r="G87" i="139"/>
  <c r="H87" i="139"/>
  <c r="I87" i="139"/>
  <c r="J87" i="139"/>
  <c r="K87" i="139"/>
  <c r="L87" i="139"/>
  <c r="M87" i="139"/>
  <c r="N87" i="139"/>
  <c r="O87" i="139"/>
  <c r="P87" i="139"/>
  <c r="E87" i="139"/>
  <c r="E83" i="139"/>
  <c r="E79" i="139"/>
  <c r="E63" i="139"/>
  <c r="E57" i="139"/>
  <c r="E52" i="139"/>
  <c r="E45" i="139"/>
  <c r="E27" i="139"/>
  <c r="E28" i="139" s="1"/>
  <c r="E18" i="139"/>
  <c r="P88" i="124"/>
  <c r="N88" i="124"/>
  <c r="L88" i="124"/>
  <c r="I19" i="147" l="1"/>
  <c r="K166" i="146"/>
  <c r="K255" i="146"/>
  <c r="K238" i="146"/>
  <c r="L54" i="134"/>
  <c r="U64" i="135"/>
  <c r="O64" i="124" s="1"/>
  <c r="H29" i="154"/>
  <c r="P29" i="154"/>
  <c r="L47" i="154"/>
  <c r="J47" i="154"/>
  <c r="F54" i="154"/>
  <c r="N54" i="154"/>
  <c r="E20" i="156"/>
  <c r="K10" i="138"/>
  <c r="N43" i="169"/>
  <c r="G28" i="125"/>
  <c r="G88" i="125" s="1"/>
  <c r="L28" i="139"/>
  <c r="G47" i="146"/>
  <c r="N143" i="148"/>
  <c r="I59" i="149"/>
  <c r="G20" i="155"/>
  <c r="O20" i="155"/>
  <c r="J20" i="155"/>
  <c r="I29" i="155"/>
  <c r="I30" i="155" s="1"/>
  <c r="J29" i="155"/>
  <c r="E47" i="155"/>
  <c r="M47" i="155"/>
  <c r="E59" i="155"/>
  <c r="M59" i="155"/>
  <c r="H89" i="157"/>
  <c r="P89" i="157"/>
  <c r="K168" i="146"/>
  <c r="K160" i="146"/>
  <c r="K131" i="146"/>
  <c r="K258" i="146"/>
  <c r="K249" i="146"/>
  <c r="K240" i="146"/>
  <c r="K32" i="138"/>
  <c r="M43" i="169"/>
  <c r="N42" i="175"/>
  <c r="N14" i="170"/>
  <c r="E55" i="146"/>
  <c r="K158" i="146"/>
  <c r="K138" i="146"/>
  <c r="K247" i="146"/>
  <c r="U58" i="135"/>
  <c r="O58" i="124" s="1"/>
  <c r="L53" i="139"/>
  <c r="N55" i="146"/>
  <c r="L46" i="147"/>
  <c r="I88" i="147"/>
  <c r="I118" i="148"/>
  <c r="I231" i="149"/>
  <c r="F59" i="154"/>
  <c r="N59" i="154"/>
  <c r="Q147" i="154"/>
  <c r="M147" i="146" s="1"/>
  <c r="J89" i="155"/>
  <c r="Q108" i="157"/>
  <c r="P108" i="146" s="1"/>
  <c r="K99" i="146"/>
  <c r="K187" i="146"/>
  <c r="K222" i="146"/>
  <c r="K214" i="146"/>
  <c r="K204" i="146"/>
  <c r="K195" i="146"/>
  <c r="K41" i="138"/>
  <c r="K42" i="138"/>
  <c r="K44" i="138"/>
  <c r="K45" i="138"/>
  <c r="K48" i="138"/>
  <c r="K49" i="138"/>
  <c r="K51" i="138"/>
  <c r="S29" i="136"/>
  <c r="L56" i="169"/>
  <c r="O56" i="169" s="1"/>
  <c r="L35" i="169"/>
  <c r="L25" i="169"/>
  <c r="N54" i="175"/>
  <c r="N50" i="175"/>
  <c r="L13" i="175"/>
  <c r="K55" i="175"/>
  <c r="L33" i="170"/>
  <c r="N15" i="171"/>
  <c r="K176" i="146"/>
  <c r="U84" i="135"/>
  <c r="O84" i="124" s="1"/>
  <c r="O28" i="139"/>
  <c r="G28" i="139"/>
  <c r="M19" i="147"/>
  <c r="H28" i="147"/>
  <c r="P28" i="147"/>
  <c r="O29" i="148"/>
  <c r="O30" i="148" s="1"/>
  <c r="M59" i="148"/>
  <c r="L89" i="148"/>
  <c r="G89" i="149"/>
  <c r="O89" i="149"/>
  <c r="K89" i="155"/>
  <c r="K59" i="156"/>
  <c r="G89" i="156"/>
  <c r="O89" i="156"/>
  <c r="F59" i="157"/>
  <c r="N59" i="157"/>
  <c r="J89" i="157"/>
  <c r="K15" i="169"/>
  <c r="K11" i="169"/>
  <c r="K56" i="169"/>
  <c r="K46" i="169"/>
  <c r="K35" i="169"/>
  <c r="O35" i="169" s="1"/>
  <c r="K33" i="175"/>
  <c r="L14" i="170"/>
  <c r="K38" i="170"/>
  <c r="K102" i="146"/>
  <c r="Q53" i="125"/>
  <c r="U80" i="135"/>
  <c r="O80" i="124" s="1"/>
  <c r="N13" i="169"/>
  <c r="G53" i="139"/>
  <c r="G88" i="139" s="1"/>
  <c r="G81" i="146"/>
  <c r="L29" i="154"/>
  <c r="H47" i="154"/>
  <c r="P47" i="154"/>
  <c r="F47" i="154"/>
  <c r="N47" i="154"/>
  <c r="J54" i="154"/>
  <c r="H59" i="154"/>
  <c r="P59" i="154"/>
  <c r="K89" i="154"/>
  <c r="H231" i="154"/>
  <c r="L231" i="154"/>
  <c r="L59" i="156"/>
  <c r="H89" i="156"/>
  <c r="P89" i="156"/>
  <c r="G59" i="157"/>
  <c r="O59" i="157"/>
  <c r="K89" i="157"/>
  <c r="K69" i="138"/>
  <c r="G54" i="131"/>
  <c r="G29" i="135"/>
  <c r="Z13" i="159"/>
  <c r="N56" i="169"/>
  <c r="N37" i="169"/>
  <c r="N17" i="169"/>
  <c r="L54" i="175"/>
  <c r="K15" i="171"/>
  <c r="L28" i="147"/>
  <c r="I53" i="125"/>
  <c r="O28" i="125"/>
  <c r="Z18" i="159"/>
  <c r="P28" i="139"/>
  <c r="O55" i="146"/>
  <c r="G54" i="146"/>
  <c r="I89" i="148"/>
  <c r="O143" i="148"/>
  <c r="G143" i="148"/>
  <c r="K20" i="155"/>
  <c r="F20" i="155"/>
  <c r="N20" i="155"/>
  <c r="N30" i="155" s="1"/>
  <c r="E29" i="155"/>
  <c r="M29" i="155"/>
  <c r="F29" i="155"/>
  <c r="N29" i="155"/>
  <c r="I47" i="155"/>
  <c r="L59" i="155"/>
  <c r="K174" i="146"/>
  <c r="K164" i="146"/>
  <c r="K156" i="146"/>
  <c r="K146" i="146"/>
  <c r="K127" i="146"/>
  <c r="K263" i="146"/>
  <c r="K253" i="146"/>
  <c r="K245" i="146"/>
  <c r="K236" i="146"/>
  <c r="K226" i="146"/>
  <c r="K217" i="146"/>
  <c r="K209" i="146"/>
  <c r="K199" i="146"/>
  <c r="K190" i="146"/>
  <c r="R53" i="125"/>
  <c r="J53" i="125"/>
  <c r="K29" i="134"/>
  <c r="M16" i="169"/>
  <c r="K54" i="175"/>
  <c r="L35" i="175"/>
  <c r="K43" i="170"/>
  <c r="K42" i="170"/>
  <c r="L13" i="171"/>
  <c r="N118" i="148"/>
  <c r="L206" i="149"/>
  <c r="K88" i="139"/>
  <c r="M28" i="139"/>
  <c r="I28" i="139"/>
  <c r="E54" i="143"/>
  <c r="H55" i="146"/>
  <c r="F53" i="147"/>
  <c r="J53" i="147"/>
  <c r="N53" i="147"/>
  <c r="E53" i="147"/>
  <c r="E54" i="147" s="1"/>
  <c r="I53" i="147"/>
  <c r="M53" i="147"/>
  <c r="H53" i="147"/>
  <c r="L53" i="147"/>
  <c r="P53" i="147"/>
  <c r="G53" i="147"/>
  <c r="K53" i="147"/>
  <c r="O53" i="147"/>
  <c r="O54" i="147" s="1"/>
  <c r="E58" i="147"/>
  <c r="I58" i="147"/>
  <c r="M58" i="147"/>
  <c r="H58" i="147"/>
  <c r="L58" i="147"/>
  <c r="L64" i="147"/>
  <c r="P64" i="147"/>
  <c r="G80" i="147"/>
  <c r="K80" i="147"/>
  <c r="O80" i="147"/>
  <c r="F80" i="147"/>
  <c r="J80" i="147"/>
  <c r="N80" i="147"/>
  <c r="E80" i="147"/>
  <c r="M80" i="147"/>
  <c r="H80" i="147"/>
  <c r="L80" i="147"/>
  <c r="P80" i="147"/>
  <c r="H88" i="147"/>
  <c r="L88" i="147"/>
  <c r="P88" i="147"/>
  <c r="G88" i="147"/>
  <c r="K88" i="147"/>
  <c r="O88" i="147"/>
  <c r="H231" i="148"/>
  <c r="L231" i="148"/>
  <c r="H231" i="155"/>
  <c r="L231" i="155"/>
  <c r="P231" i="155"/>
  <c r="J118" i="148"/>
  <c r="H206" i="149"/>
  <c r="G58" i="147"/>
  <c r="K58" i="147"/>
  <c r="O58" i="147"/>
  <c r="H20" i="148"/>
  <c r="N20" i="148"/>
  <c r="F29" i="148"/>
  <c r="M231" i="149"/>
  <c r="F118" i="148"/>
  <c r="P206" i="149"/>
  <c r="P30" i="146"/>
  <c r="P90" i="146" s="1"/>
  <c r="O44" i="104" s="1"/>
  <c r="F55" i="146"/>
  <c r="G55" i="146" s="1"/>
  <c r="M55" i="146"/>
  <c r="I55" i="146"/>
  <c r="J81" i="148"/>
  <c r="P118" i="148"/>
  <c r="L118" i="148"/>
  <c r="H118" i="148"/>
  <c r="H178" i="148" s="1"/>
  <c r="O118" i="148"/>
  <c r="G118" i="148"/>
  <c r="P143" i="148"/>
  <c r="L143" i="148"/>
  <c r="J143" i="148"/>
  <c r="F143" i="148"/>
  <c r="O206" i="148"/>
  <c r="F20" i="149"/>
  <c r="J20" i="149"/>
  <c r="N20" i="149"/>
  <c r="H29" i="149"/>
  <c r="L29" i="149"/>
  <c r="P29" i="149"/>
  <c r="H47" i="149"/>
  <c r="L47" i="149"/>
  <c r="P47" i="149"/>
  <c r="F54" i="149"/>
  <c r="J54" i="149"/>
  <c r="N54" i="149"/>
  <c r="H59" i="149"/>
  <c r="L59" i="149"/>
  <c r="P59" i="149"/>
  <c r="F65" i="149"/>
  <c r="J65" i="149"/>
  <c r="N65" i="149"/>
  <c r="E81" i="149"/>
  <c r="I81" i="149"/>
  <c r="M81" i="149"/>
  <c r="H89" i="149"/>
  <c r="L89" i="149"/>
  <c r="P89" i="149"/>
  <c r="H89" i="154"/>
  <c r="L89" i="154"/>
  <c r="P89" i="154"/>
  <c r="O206" i="154"/>
  <c r="F54" i="155"/>
  <c r="J54" i="155"/>
  <c r="N54" i="155"/>
  <c r="H59" i="155"/>
  <c r="P59" i="155"/>
  <c r="Q147" i="155"/>
  <c r="N147" i="146" s="1"/>
  <c r="Q153" i="155"/>
  <c r="N153" i="146" s="1"/>
  <c r="Q169" i="155"/>
  <c r="N169" i="146" s="1"/>
  <c r="Q173" i="155"/>
  <c r="N173" i="146" s="1"/>
  <c r="I20" i="156"/>
  <c r="M20" i="156"/>
  <c r="G29" i="156"/>
  <c r="K29" i="156"/>
  <c r="O29" i="156"/>
  <c r="H143" i="157"/>
  <c r="L143" i="157"/>
  <c r="P143" i="157"/>
  <c r="K264" i="146"/>
  <c r="K259" i="146"/>
  <c r="K254" i="146"/>
  <c r="K250" i="146"/>
  <c r="K246" i="146"/>
  <c r="K242" i="146"/>
  <c r="K237" i="146"/>
  <c r="K232" i="146"/>
  <c r="J29" i="148"/>
  <c r="N29" i="148"/>
  <c r="E29" i="148"/>
  <c r="I29" i="148"/>
  <c r="M29" i="148"/>
  <c r="H29" i="148"/>
  <c r="L29" i="148"/>
  <c r="P29" i="148"/>
  <c r="K29" i="148"/>
  <c r="G47" i="148"/>
  <c r="K47" i="148"/>
  <c r="O47" i="148"/>
  <c r="F47" i="148"/>
  <c r="J47" i="148"/>
  <c r="N47" i="148"/>
  <c r="E47" i="148"/>
  <c r="I47" i="148"/>
  <c r="M47" i="148"/>
  <c r="E54" i="148"/>
  <c r="I54" i="148"/>
  <c r="I55" i="148" s="1"/>
  <c r="M54" i="148"/>
  <c r="H59" i="148"/>
  <c r="L59" i="148"/>
  <c r="P59" i="148"/>
  <c r="F65" i="148"/>
  <c r="J65" i="148"/>
  <c r="N65" i="148"/>
  <c r="E65" i="148"/>
  <c r="I65" i="148"/>
  <c r="M65" i="148"/>
  <c r="F81" i="148"/>
  <c r="N81" i="148"/>
  <c r="E81" i="148"/>
  <c r="I81" i="148"/>
  <c r="M81" i="148"/>
  <c r="H81" i="148"/>
  <c r="L81" i="148"/>
  <c r="P81" i="148"/>
  <c r="O89" i="148"/>
  <c r="M118" i="148"/>
  <c r="Q196" i="148"/>
  <c r="F59" i="149"/>
  <c r="J59" i="149"/>
  <c r="N59" i="149"/>
  <c r="F89" i="149"/>
  <c r="J89" i="149"/>
  <c r="N89" i="149"/>
  <c r="Q196" i="149"/>
  <c r="F89" i="154"/>
  <c r="J89" i="154"/>
  <c r="N89" i="154"/>
  <c r="Q196" i="154"/>
  <c r="M196" i="146" s="1"/>
  <c r="F59" i="155"/>
  <c r="J59" i="155"/>
  <c r="N59" i="155"/>
  <c r="G65" i="155"/>
  <c r="K65" i="155"/>
  <c r="O65" i="155"/>
  <c r="F81" i="155"/>
  <c r="J81" i="155"/>
  <c r="N81" i="155"/>
  <c r="H81" i="155"/>
  <c r="L81" i="155"/>
  <c r="P81" i="155"/>
  <c r="O118" i="155"/>
  <c r="Q223" i="155"/>
  <c r="Q230" i="155"/>
  <c r="N230" i="146" s="1"/>
  <c r="H231" i="157"/>
  <c r="H266" i="157" s="1"/>
  <c r="L231" i="157"/>
  <c r="P231" i="157"/>
  <c r="K262" i="146"/>
  <c r="K256" i="146"/>
  <c r="K252" i="146"/>
  <c r="K248" i="146"/>
  <c r="K244" i="146"/>
  <c r="K239" i="146"/>
  <c r="K234" i="146"/>
  <c r="G65" i="154"/>
  <c r="K65" i="154"/>
  <c r="O65" i="154"/>
  <c r="F81" i="154"/>
  <c r="J81" i="154"/>
  <c r="N81" i="154"/>
  <c r="H81" i="154"/>
  <c r="L81" i="154"/>
  <c r="P81" i="154"/>
  <c r="O118" i="154"/>
  <c r="G47" i="156"/>
  <c r="K47" i="156"/>
  <c r="O47" i="156"/>
  <c r="E54" i="156"/>
  <c r="I54" i="156"/>
  <c r="I55" i="156" s="1"/>
  <c r="I90" i="156" s="1"/>
  <c r="M54" i="156"/>
  <c r="E65" i="156"/>
  <c r="I65" i="156"/>
  <c r="M65" i="156"/>
  <c r="H81" i="156"/>
  <c r="L81" i="156"/>
  <c r="P81" i="156"/>
  <c r="H20" i="157"/>
  <c r="L20" i="157"/>
  <c r="P20" i="157"/>
  <c r="O89" i="157"/>
  <c r="O206" i="157"/>
  <c r="K172" i="146"/>
  <c r="K167" i="146"/>
  <c r="K163" i="146"/>
  <c r="K159" i="146"/>
  <c r="K155" i="146"/>
  <c r="K150" i="146"/>
  <c r="K139" i="146"/>
  <c r="K134" i="146"/>
  <c r="K130" i="146"/>
  <c r="K126" i="146"/>
  <c r="K122" i="146"/>
  <c r="K34" i="175"/>
  <c r="K15" i="170"/>
  <c r="N15" i="170"/>
  <c r="K118" i="157"/>
  <c r="O118" i="157"/>
  <c r="E206" i="146"/>
  <c r="E231" i="146"/>
  <c r="F29" i="131"/>
  <c r="J29" i="131"/>
  <c r="I29" i="124" s="1"/>
  <c r="N29" i="131"/>
  <c r="R29" i="131"/>
  <c r="H54" i="131"/>
  <c r="L54" i="131"/>
  <c r="H54" i="133"/>
  <c r="L54" i="133"/>
  <c r="P54" i="133"/>
  <c r="T54" i="133"/>
  <c r="O16" i="170"/>
  <c r="H89" i="155"/>
  <c r="L89" i="155"/>
  <c r="P89" i="155"/>
  <c r="K206" i="155"/>
  <c r="O206" i="155"/>
  <c r="E59" i="156"/>
  <c r="I59" i="156"/>
  <c r="M59" i="156"/>
  <c r="E89" i="156"/>
  <c r="I89" i="156"/>
  <c r="M89" i="156"/>
  <c r="L59" i="157"/>
  <c r="P59" i="157"/>
  <c r="E65" i="157"/>
  <c r="I65" i="157"/>
  <c r="M65" i="157"/>
  <c r="K170" i="146"/>
  <c r="K152" i="146"/>
  <c r="K114" i="146"/>
  <c r="K110" i="146"/>
  <c r="G29" i="132"/>
  <c r="K29" i="132"/>
  <c r="O29" i="132"/>
  <c r="S29" i="132"/>
  <c r="M39" i="175"/>
  <c r="K39" i="175"/>
  <c r="K11" i="138"/>
  <c r="K12" i="138"/>
  <c r="K75" i="138"/>
  <c r="K76" i="138"/>
  <c r="K77" i="138"/>
  <c r="T53" i="125"/>
  <c r="P53" i="125"/>
  <c r="L53" i="125"/>
  <c r="H53" i="125"/>
  <c r="T28" i="125"/>
  <c r="P28" i="125"/>
  <c r="L28" i="125"/>
  <c r="H28" i="125"/>
  <c r="H88" i="125" s="1"/>
  <c r="G29" i="131"/>
  <c r="O29" i="131"/>
  <c r="K54" i="131"/>
  <c r="S54" i="131"/>
  <c r="U58" i="131"/>
  <c r="U64" i="131"/>
  <c r="U80" i="131"/>
  <c r="U84" i="131"/>
  <c r="P54" i="134"/>
  <c r="T54" i="134"/>
  <c r="U19" i="135"/>
  <c r="M47" i="169"/>
  <c r="L42" i="169"/>
  <c r="M31" i="169"/>
  <c r="M17" i="169"/>
  <c r="M14" i="169"/>
  <c r="N11" i="169"/>
  <c r="K52" i="175"/>
  <c r="L29" i="175"/>
  <c r="L26" i="175"/>
  <c r="K35" i="175"/>
  <c r="L40" i="175"/>
  <c r="K51" i="175"/>
  <c r="K54" i="170"/>
  <c r="O54" i="170" s="1"/>
  <c r="L43" i="170"/>
  <c r="N38" i="170"/>
  <c r="K33" i="170"/>
  <c r="L27" i="170"/>
  <c r="L14" i="171"/>
  <c r="D38" i="171"/>
  <c r="M38" i="171" s="1"/>
  <c r="P54" i="131"/>
  <c r="T54" i="131"/>
  <c r="T89" i="131" s="1"/>
  <c r="O29" i="134"/>
  <c r="S29" i="134"/>
  <c r="L54" i="135"/>
  <c r="P54" i="135"/>
  <c r="T54" i="135"/>
  <c r="AB17" i="159"/>
  <c r="Z14" i="159"/>
  <c r="L55" i="175"/>
  <c r="L17" i="175"/>
  <c r="L48" i="170"/>
  <c r="M48" i="170"/>
  <c r="K27" i="170"/>
  <c r="D54" i="171"/>
  <c r="D33" i="171"/>
  <c r="K16" i="138"/>
  <c r="K67" i="138"/>
  <c r="E53" i="125"/>
  <c r="E88" i="125" s="1"/>
  <c r="R28" i="125"/>
  <c r="N28" i="125"/>
  <c r="J28" i="125"/>
  <c r="F28" i="125"/>
  <c r="U19" i="131"/>
  <c r="U46" i="131"/>
  <c r="K29" i="135"/>
  <c r="K89" i="135" s="1"/>
  <c r="O29" i="135"/>
  <c r="U46" i="135"/>
  <c r="G29" i="136"/>
  <c r="K29" i="136"/>
  <c r="O29" i="136"/>
  <c r="Z12" i="159"/>
  <c r="M52" i="169"/>
  <c r="N15" i="169"/>
  <c r="M13" i="169"/>
  <c r="K50" i="175"/>
  <c r="L37" i="175"/>
  <c r="N14" i="175"/>
  <c r="L33" i="175"/>
  <c r="K17" i="170"/>
  <c r="L12" i="170"/>
  <c r="M54" i="170"/>
  <c r="G53" i="172" s="1"/>
  <c r="K48" i="170"/>
  <c r="N43" i="170"/>
  <c r="N33" i="170"/>
  <c r="K17" i="171"/>
  <c r="O17" i="171" s="1"/>
  <c r="D48" i="171"/>
  <c r="D27" i="171"/>
  <c r="E116" i="147"/>
  <c r="E141" i="147"/>
  <c r="E203" i="147"/>
  <c r="E228" i="147"/>
  <c r="E19" i="147"/>
  <c r="O19" i="147"/>
  <c r="P19" i="147"/>
  <c r="L19" i="147"/>
  <c r="E46" i="147"/>
  <c r="H64" i="147"/>
  <c r="I230" i="146"/>
  <c r="K230" i="146" s="1"/>
  <c r="I142" i="146"/>
  <c r="E143" i="148"/>
  <c r="J230" i="146"/>
  <c r="J142" i="146"/>
  <c r="K143" i="148"/>
  <c r="J235" i="146"/>
  <c r="J147" i="146"/>
  <c r="J241" i="146"/>
  <c r="J153" i="146"/>
  <c r="J257" i="146"/>
  <c r="J169" i="146"/>
  <c r="O178" i="148"/>
  <c r="J261" i="146"/>
  <c r="J173" i="146"/>
  <c r="F231" i="148"/>
  <c r="F266" i="148" s="1"/>
  <c r="J231" i="148"/>
  <c r="N231" i="148"/>
  <c r="G118" i="154"/>
  <c r="I116" i="147"/>
  <c r="M141" i="147"/>
  <c r="I203" i="147"/>
  <c r="M228" i="147"/>
  <c r="J19" i="147"/>
  <c r="J29" i="147" s="1"/>
  <c r="K19" i="147"/>
  <c r="N53" i="139"/>
  <c r="O88" i="139"/>
  <c r="L29" i="140"/>
  <c r="L54" i="140"/>
  <c r="P29" i="141"/>
  <c r="H54" i="141"/>
  <c r="P54" i="141"/>
  <c r="P29" i="142"/>
  <c r="L54" i="142"/>
  <c r="H29" i="143"/>
  <c r="P29" i="143"/>
  <c r="L54" i="143"/>
  <c r="L29" i="144"/>
  <c r="H54" i="144"/>
  <c r="P54" i="144"/>
  <c r="H29" i="145"/>
  <c r="L29" i="145"/>
  <c r="L54" i="145"/>
  <c r="H19" i="147"/>
  <c r="N19" i="147"/>
  <c r="I196" i="146"/>
  <c r="I108" i="146"/>
  <c r="I205" i="146"/>
  <c r="I117" i="146"/>
  <c r="E118" i="148"/>
  <c r="N178" i="148"/>
  <c r="E206" i="148"/>
  <c r="I206" i="148"/>
  <c r="M206" i="148"/>
  <c r="H143" i="154"/>
  <c r="H178" i="154" s="1"/>
  <c r="L143" i="154"/>
  <c r="P143" i="154"/>
  <c r="H206" i="155"/>
  <c r="L206" i="155"/>
  <c r="P206" i="155"/>
  <c r="E118" i="157"/>
  <c r="I118" i="157"/>
  <c r="M118" i="157"/>
  <c r="F206" i="157"/>
  <c r="J206" i="157"/>
  <c r="N206" i="157"/>
  <c r="K118" i="154"/>
  <c r="M116" i="147"/>
  <c r="I141" i="147"/>
  <c r="M203" i="147"/>
  <c r="I228" i="147"/>
  <c r="F19" i="147"/>
  <c r="F29" i="147" s="1"/>
  <c r="G19" i="147"/>
  <c r="F53" i="139"/>
  <c r="H29" i="140"/>
  <c r="P29" i="140"/>
  <c r="H54" i="140"/>
  <c r="P54" i="140"/>
  <c r="H29" i="141"/>
  <c r="H89" i="141" s="1"/>
  <c r="L29" i="141"/>
  <c r="L54" i="141"/>
  <c r="H29" i="142"/>
  <c r="L29" i="142"/>
  <c r="H54" i="142"/>
  <c r="P54" i="142"/>
  <c r="L29" i="143"/>
  <c r="H54" i="143"/>
  <c r="P54" i="143"/>
  <c r="H29" i="144"/>
  <c r="P29" i="144"/>
  <c r="L54" i="144"/>
  <c r="P29" i="145"/>
  <c r="H54" i="145"/>
  <c r="P54" i="145"/>
  <c r="N46" i="147"/>
  <c r="N54" i="147" s="1"/>
  <c r="E53" i="139"/>
  <c r="E88" i="139" s="1"/>
  <c r="N28" i="139"/>
  <c r="J28" i="139"/>
  <c r="J88" i="139" s="1"/>
  <c r="F28" i="139"/>
  <c r="E29" i="140"/>
  <c r="I29" i="140"/>
  <c r="I89" i="140" s="1"/>
  <c r="M29" i="140"/>
  <c r="E54" i="140"/>
  <c r="I54" i="140"/>
  <c r="M54" i="140"/>
  <c r="E29" i="141"/>
  <c r="I29" i="141"/>
  <c r="M29" i="141"/>
  <c r="E54" i="141"/>
  <c r="I54" i="141"/>
  <c r="M54" i="141"/>
  <c r="E29" i="142"/>
  <c r="I29" i="142"/>
  <c r="M29" i="142"/>
  <c r="E54" i="142"/>
  <c r="I54" i="142"/>
  <c r="M54" i="142"/>
  <c r="E29" i="143"/>
  <c r="E89" i="143" s="1"/>
  <c r="I29" i="143"/>
  <c r="G29" i="148"/>
  <c r="L178" i="148"/>
  <c r="F118" i="149"/>
  <c r="J118" i="149"/>
  <c r="N118" i="149"/>
  <c r="F143" i="149"/>
  <c r="J143" i="149"/>
  <c r="N143" i="149"/>
  <c r="E206" i="149"/>
  <c r="I206" i="149"/>
  <c r="M206" i="149"/>
  <c r="M266" i="149" s="1"/>
  <c r="F231" i="149"/>
  <c r="F266" i="149" s="1"/>
  <c r="J231" i="149"/>
  <c r="N231" i="149"/>
  <c r="N266" i="149" s="1"/>
  <c r="F231" i="154"/>
  <c r="F266" i="154" s="1"/>
  <c r="J231" i="154"/>
  <c r="N231" i="154"/>
  <c r="I135" i="146"/>
  <c r="M29" i="143"/>
  <c r="I54" i="143"/>
  <c r="M54" i="143"/>
  <c r="E29" i="144"/>
  <c r="I29" i="144"/>
  <c r="I89" i="144" s="1"/>
  <c r="M29" i="144"/>
  <c r="E54" i="144"/>
  <c r="I54" i="144"/>
  <c r="M54" i="144"/>
  <c r="E29" i="145"/>
  <c r="I29" i="145"/>
  <c r="M29" i="145"/>
  <c r="E54" i="145"/>
  <c r="I54" i="145"/>
  <c r="M54" i="145"/>
  <c r="F116" i="147"/>
  <c r="J116" i="147"/>
  <c r="N116" i="147"/>
  <c r="F141" i="147"/>
  <c r="J141" i="147"/>
  <c r="N141" i="147"/>
  <c r="F203" i="147"/>
  <c r="J203" i="147"/>
  <c r="N203" i="147"/>
  <c r="F228" i="147"/>
  <c r="J228" i="147"/>
  <c r="N228" i="147"/>
  <c r="I46" i="147"/>
  <c r="P46" i="147"/>
  <c r="P54" i="147" s="1"/>
  <c r="H47" i="148"/>
  <c r="L47" i="148"/>
  <c r="P47" i="148"/>
  <c r="G81" i="148"/>
  <c r="K81" i="148"/>
  <c r="O81" i="148"/>
  <c r="F206" i="148"/>
  <c r="J206" i="148"/>
  <c r="N206" i="148"/>
  <c r="G231" i="148"/>
  <c r="G266" i="148" s="1"/>
  <c r="K231" i="148"/>
  <c r="K266" i="148" s="1"/>
  <c r="O231" i="148"/>
  <c r="G20" i="149"/>
  <c r="K20" i="149"/>
  <c r="O20" i="149"/>
  <c r="E29" i="149"/>
  <c r="I29" i="149"/>
  <c r="M29" i="149"/>
  <c r="E47" i="149"/>
  <c r="I47" i="149"/>
  <c r="M47" i="149"/>
  <c r="G54" i="149"/>
  <c r="K54" i="149"/>
  <c r="O54" i="149"/>
  <c r="O55" i="149" s="1"/>
  <c r="G65" i="149"/>
  <c r="K65" i="149"/>
  <c r="O65" i="149"/>
  <c r="F81" i="149"/>
  <c r="J81" i="149"/>
  <c r="N81" i="149"/>
  <c r="G118" i="149"/>
  <c r="K118" i="149"/>
  <c r="K178" i="149" s="1"/>
  <c r="O118" i="149"/>
  <c r="G143" i="149"/>
  <c r="K143" i="149"/>
  <c r="O143" i="149"/>
  <c r="F206" i="149"/>
  <c r="J206" i="149"/>
  <c r="N206" i="149"/>
  <c r="G231" i="149"/>
  <c r="G266" i="149" s="1"/>
  <c r="K231" i="149"/>
  <c r="O231" i="149"/>
  <c r="G20" i="154"/>
  <c r="K20" i="154"/>
  <c r="O20" i="154"/>
  <c r="F20" i="154"/>
  <c r="J20" i="154"/>
  <c r="N20" i="154"/>
  <c r="N30" i="154" s="1"/>
  <c r="E29" i="154"/>
  <c r="I29" i="154"/>
  <c r="M29" i="154"/>
  <c r="F29" i="154"/>
  <c r="J29" i="154"/>
  <c r="N29" i="154"/>
  <c r="E47" i="154"/>
  <c r="I47" i="154"/>
  <c r="M47" i="154"/>
  <c r="G54" i="154"/>
  <c r="K54" i="154"/>
  <c r="O54" i="154"/>
  <c r="H65" i="154"/>
  <c r="L65" i="154"/>
  <c r="P65" i="154"/>
  <c r="G81" i="154"/>
  <c r="K81" i="154"/>
  <c r="O81" i="154"/>
  <c r="H118" i="154"/>
  <c r="L118" i="154"/>
  <c r="P118" i="154"/>
  <c r="Q135" i="154"/>
  <c r="Q142" i="154"/>
  <c r="M142" i="146" s="1"/>
  <c r="I143" i="154"/>
  <c r="I178" i="154" s="1"/>
  <c r="M143" i="154"/>
  <c r="E206" i="154"/>
  <c r="I206" i="154"/>
  <c r="M206" i="154"/>
  <c r="G231" i="154"/>
  <c r="G266" i="154" s="1"/>
  <c r="K231" i="154"/>
  <c r="O231" i="154"/>
  <c r="G118" i="155"/>
  <c r="K118" i="155"/>
  <c r="G118" i="156"/>
  <c r="K118" i="156"/>
  <c r="O118" i="156"/>
  <c r="G143" i="156"/>
  <c r="K143" i="156"/>
  <c r="O143" i="156"/>
  <c r="F206" i="156"/>
  <c r="J206" i="156"/>
  <c r="N206" i="156"/>
  <c r="F231" i="156"/>
  <c r="J231" i="156"/>
  <c r="N231" i="156"/>
  <c r="F29" i="134"/>
  <c r="J29" i="134"/>
  <c r="N29" i="134"/>
  <c r="N89" i="134" s="1"/>
  <c r="R29" i="134"/>
  <c r="E29" i="135"/>
  <c r="I29" i="135"/>
  <c r="M29" i="135"/>
  <c r="Q29" i="135"/>
  <c r="H54" i="136"/>
  <c r="L54" i="136"/>
  <c r="P54" i="136"/>
  <c r="P89" i="136" s="1"/>
  <c r="M53" i="139"/>
  <c r="M88" i="139" s="1"/>
  <c r="L88" i="139"/>
  <c r="J29" i="140"/>
  <c r="N54" i="140"/>
  <c r="N29" i="141"/>
  <c r="J54" i="141"/>
  <c r="J29" i="142"/>
  <c r="N54" i="142"/>
  <c r="N29" i="143"/>
  <c r="E118" i="146"/>
  <c r="E143" i="146"/>
  <c r="G116" i="147"/>
  <c r="K116" i="147"/>
  <c r="O116" i="147"/>
  <c r="G141" i="147"/>
  <c r="K141" i="147"/>
  <c r="K176" i="147" s="1"/>
  <c r="O141" i="147"/>
  <c r="G203" i="147"/>
  <c r="K203" i="147"/>
  <c r="O203" i="147"/>
  <c r="G228" i="147"/>
  <c r="K228" i="147"/>
  <c r="O228" i="147"/>
  <c r="J46" i="147"/>
  <c r="J54" i="147" s="1"/>
  <c r="F58" i="147"/>
  <c r="J58" i="147"/>
  <c r="N58" i="147"/>
  <c r="E64" i="147"/>
  <c r="I64" i="147"/>
  <c r="M64" i="147"/>
  <c r="G64" i="147"/>
  <c r="K64" i="147"/>
  <c r="O64" i="147"/>
  <c r="F64" i="147"/>
  <c r="J64" i="147"/>
  <c r="N64" i="147"/>
  <c r="J20" i="148"/>
  <c r="F20" i="148"/>
  <c r="O20" i="148"/>
  <c r="K20" i="148"/>
  <c r="G20" i="148"/>
  <c r="P20" i="148"/>
  <c r="L20" i="148"/>
  <c r="J196" i="146"/>
  <c r="J108" i="146"/>
  <c r="J205" i="146"/>
  <c r="J117" i="146"/>
  <c r="K118" i="148"/>
  <c r="J223" i="146"/>
  <c r="K223" i="146" s="1"/>
  <c r="J135" i="146"/>
  <c r="M143" i="148"/>
  <c r="M178" i="148" s="1"/>
  <c r="I143" i="148"/>
  <c r="I178" i="148" s="1"/>
  <c r="I235" i="146"/>
  <c r="I147" i="146"/>
  <c r="I241" i="146"/>
  <c r="I153" i="146"/>
  <c r="K153" i="146" s="1"/>
  <c r="I257" i="146"/>
  <c r="I169" i="146"/>
  <c r="K169" i="146" s="1"/>
  <c r="I261" i="146"/>
  <c r="K261" i="146" s="1"/>
  <c r="I173" i="146"/>
  <c r="I265" i="146"/>
  <c r="I177" i="146"/>
  <c r="J265" i="146"/>
  <c r="J177" i="146"/>
  <c r="Q235" i="148"/>
  <c r="Q47" i="148" s="1"/>
  <c r="Q241" i="148"/>
  <c r="Q257" i="148"/>
  <c r="H20" i="149"/>
  <c r="H30" i="149" s="1"/>
  <c r="L20" i="149"/>
  <c r="P20" i="149"/>
  <c r="F29" i="149"/>
  <c r="J29" i="149"/>
  <c r="J30" i="149" s="1"/>
  <c r="N29" i="149"/>
  <c r="F47" i="149"/>
  <c r="J47" i="149"/>
  <c r="N47" i="149"/>
  <c r="H54" i="149"/>
  <c r="L54" i="149"/>
  <c r="L55" i="149" s="1"/>
  <c r="P54" i="149"/>
  <c r="H65" i="149"/>
  <c r="L65" i="149"/>
  <c r="P65" i="149"/>
  <c r="G81" i="149"/>
  <c r="K81" i="149"/>
  <c r="O81" i="149"/>
  <c r="H118" i="149"/>
  <c r="L118" i="149"/>
  <c r="P118" i="149"/>
  <c r="H143" i="149"/>
  <c r="L143" i="149"/>
  <c r="P143" i="149"/>
  <c r="G206" i="149"/>
  <c r="K206" i="149"/>
  <c r="O206" i="149"/>
  <c r="H231" i="149"/>
  <c r="H266" i="149" s="1"/>
  <c r="L231" i="149"/>
  <c r="L266" i="149" s="1"/>
  <c r="P231" i="149"/>
  <c r="Q235" i="149"/>
  <c r="Q47" i="149" s="1"/>
  <c r="Q241" i="149"/>
  <c r="Q257" i="149"/>
  <c r="Q261" i="149"/>
  <c r="Q59" i="149" s="1"/>
  <c r="I266" i="149"/>
  <c r="H20" i="154"/>
  <c r="H30" i="154" s="1"/>
  <c r="L20" i="154"/>
  <c r="L30" i="154" s="1"/>
  <c r="P20" i="154"/>
  <c r="E59" i="154"/>
  <c r="I59" i="154"/>
  <c r="M59" i="154"/>
  <c r="E65" i="154"/>
  <c r="I65" i="154"/>
  <c r="M65" i="154"/>
  <c r="Q108" i="154"/>
  <c r="M108" i="146" s="1"/>
  <c r="E118" i="154"/>
  <c r="I118" i="154"/>
  <c r="M118" i="154"/>
  <c r="F143" i="154"/>
  <c r="J143" i="154"/>
  <c r="N143" i="154"/>
  <c r="F206" i="154"/>
  <c r="J206" i="154"/>
  <c r="N206" i="154"/>
  <c r="I231" i="155"/>
  <c r="M231" i="155"/>
  <c r="F143" i="157"/>
  <c r="J143" i="157"/>
  <c r="N143" i="157"/>
  <c r="N178" i="157" s="1"/>
  <c r="I53" i="139"/>
  <c r="I88" i="139" s="1"/>
  <c r="P88" i="139"/>
  <c r="H88" i="139"/>
  <c r="F29" i="140"/>
  <c r="F89" i="140" s="1"/>
  <c r="N29" i="140"/>
  <c r="F54" i="140"/>
  <c r="J54" i="140"/>
  <c r="F29" i="141"/>
  <c r="J29" i="141"/>
  <c r="F54" i="141"/>
  <c r="N54" i="141"/>
  <c r="F29" i="142"/>
  <c r="F89" i="142" s="1"/>
  <c r="N29" i="142"/>
  <c r="F54" i="142"/>
  <c r="J54" i="142"/>
  <c r="F29" i="143"/>
  <c r="J29" i="143"/>
  <c r="F54" i="143"/>
  <c r="J54" i="143"/>
  <c r="N54" i="143"/>
  <c r="F29" i="144"/>
  <c r="J29" i="144"/>
  <c r="N29" i="144"/>
  <c r="F54" i="144"/>
  <c r="J54" i="144"/>
  <c r="N54" i="144"/>
  <c r="F29" i="145"/>
  <c r="J29" i="145"/>
  <c r="N29" i="145"/>
  <c r="F54" i="145"/>
  <c r="J54" i="145"/>
  <c r="N54" i="145"/>
  <c r="G29" i="140"/>
  <c r="K29" i="140"/>
  <c r="O29" i="140"/>
  <c r="G54" i="140"/>
  <c r="K54" i="140"/>
  <c r="O54" i="140"/>
  <c r="G29" i="141"/>
  <c r="K29" i="141"/>
  <c r="K89" i="141" s="1"/>
  <c r="O29" i="141"/>
  <c r="G54" i="141"/>
  <c r="K54" i="141"/>
  <c r="O54" i="141"/>
  <c r="G29" i="142"/>
  <c r="K29" i="142"/>
  <c r="O29" i="142"/>
  <c r="G54" i="142"/>
  <c r="K54" i="142"/>
  <c r="O54" i="142"/>
  <c r="G29" i="143"/>
  <c r="K29" i="143"/>
  <c r="O29" i="143"/>
  <c r="G54" i="143"/>
  <c r="K54" i="143"/>
  <c r="O54" i="143"/>
  <c r="G29" i="144"/>
  <c r="K29" i="144"/>
  <c r="O29" i="144"/>
  <c r="G54" i="144"/>
  <c r="K54" i="144"/>
  <c r="O54" i="144"/>
  <c r="G29" i="145"/>
  <c r="K29" i="145"/>
  <c r="K89" i="145" s="1"/>
  <c r="O29" i="145"/>
  <c r="G54" i="145"/>
  <c r="K54" i="145"/>
  <c r="O54" i="145"/>
  <c r="H118" i="146"/>
  <c r="H143" i="146"/>
  <c r="H116" i="147"/>
  <c r="L116" i="147"/>
  <c r="P116" i="147"/>
  <c r="H141" i="147"/>
  <c r="H176" i="147" s="1"/>
  <c r="L141" i="147"/>
  <c r="P141" i="147"/>
  <c r="H203" i="147"/>
  <c r="L203" i="147"/>
  <c r="P203" i="147"/>
  <c r="H228" i="147"/>
  <c r="H263" i="147" s="1"/>
  <c r="L228" i="147"/>
  <c r="P228" i="147"/>
  <c r="P263" i="147" s="1"/>
  <c r="G28" i="147"/>
  <c r="K28" i="147"/>
  <c r="K29" i="147" s="1"/>
  <c r="O28" i="147"/>
  <c r="F28" i="147"/>
  <c r="J28" i="147"/>
  <c r="N28" i="147"/>
  <c r="E28" i="147"/>
  <c r="E29" i="147" s="1"/>
  <c r="I28" i="147"/>
  <c r="I29" i="147" s="1"/>
  <c r="I89" i="147" s="1"/>
  <c r="M28" i="147"/>
  <c r="G46" i="147"/>
  <c r="G54" i="147" s="1"/>
  <c r="K46" i="147"/>
  <c r="K54" i="147" s="1"/>
  <c r="O46" i="147"/>
  <c r="F46" i="147"/>
  <c r="M46" i="147"/>
  <c r="H46" i="147"/>
  <c r="H54" i="147" s="1"/>
  <c r="F88" i="147"/>
  <c r="J88" i="147"/>
  <c r="N88" i="147"/>
  <c r="M20" i="148"/>
  <c r="M30" i="148" s="1"/>
  <c r="F59" i="148"/>
  <c r="J59" i="148"/>
  <c r="N59" i="148"/>
  <c r="E178" i="148"/>
  <c r="H206" i="148"/>
  <c r="H266" i="148" s="1"/>
  <c r="L206" i="148"/>
  <c r="P206" i="148"/>
  <c r="P266" i="148" s="1"/>
  <c r="Q223" i="148"/>
  <c r="E231" i="148"/>
  <c r="I231" i="148"/>
  <c r="M231" i="148"/>
  <c r="E20" i="149"/>
  <c r="I20" i="149"/>
  <c r="M20" i="149"/>
  <c r="G29" i="149"/>
  <c r="K29" i="149"/>
  <c r="O29" i="149"/>
  <c r="O30" i="149" s="1"/>
  <c r="G47" i="149"/>
  <c r="K47" i="149"/>
  <c r="O47" i="149"/>
  <c r="E54" i="149"/>
  <c r="E55" i="149" s="1"/>
  <c r="I54" i="149"/>
  <c r="M54" i="149"/>
  <c r="G59" i="149"/>
  <c r="K59" i="149"/>
  <c r="O59" i="149"/>
  <c r="E65" i="149"/>
  <c r="I65" i="149"/>
  <c r="M65" i="149"/>
  <c r="H81" i="149"/>
  <c r="L81" i="149"/>
  <c r="P81" i="149"/>
  <c r="E89" i="149"/>
  <c r="I89" i="149"/>
  <c r="M89" i="149"/>
  <c r="Q108" i="149"/>
  <c r="E118" i="149"/>
  <c r="I118" i="149"/>
  <c r="M118" i="149"/>
  <c r="Q135" i="149"/>
  <c r="E143" i="149"/>
  <c r="E178" i="149" s="1"/>
  <c r="I143" i="149"/>
  <c r="M143" i="149"/>
  <c r="Q147" i="149"/>
  <c r="Q153" i="149"/>
  <c r="Q169" i="149"/>
  <c r="Q173" i="149"/>
  <c r="L265" i="146"/>
  <c r="L177" i="146"/>
  <c r="Q223" i="149"/>
  <c r="Q230" i="149"/>
  <c r="E231" i="149"/>
  <c r="E266" i="149" s="1"/>
  <c r="J266" i="149"/>
  <c r="E20" i="154"/>
  <c r="I20" i="154"/>
  <c r="M20" i="154"/>
  <c r="G29" i="154"/>
  <c r="G30" i="154" s="1"/>
  <c r="K29" i="154"/>
  <c r="O29" i="154"/>
  <c r="G47" i="154"/>
  <c r="K47" i="154"/>
  <c r="O47" i="154"/>
  <c r="E54" i="154"/>
  <c r="E55" i="154" s="1"/>
  <c r="I54" i="154"/>
  <c r="M54" i="154"/>
  <c r="H54" i="154"/>
  <c r="H55" i="154" s="1"/>
  <c r="L54" i="154"/>
  <c r="L55" i="154" s="1"/>
  <c r="P54" i="154"/>
  <c r="G59" i="154"/>
  <c r="K59" i="154"/>
  <c r="O59" i="154"/>
  <c r="F65" i="154"/>
  <c r="J65" i="154"/>
  <c r="N65" i="154"/>
  <c r="E81" i="154"/>
  <c r="I81" i="154"/>
  <c r="M81" i="154"/>
  <c r="E89" i="154"/>
  <c r="I89" i="154"/>
  <c r="M89" i="154"/>
  <c r="F118" i="154"/>
  <c r="J118" i="154"/>
  <c r="N118" i="154"/>
  <c r="G143" i="154"/>
  <c r="K143" i="154"/>
  <c r="O143" i="154"/>
  <c r="H29" i="155"/>
  <c r="L29" i="155"/>
  <c r="P29" i="155"/>
  <c r="H47" i="155"/>
  <c r="H55" i="155" s="1"/>
  <c r="L47" i="155"/>
  <c r="P47" i="155"/>
  <c r="F47" i="155"/>
  <c r="J47" i="155"/>
  <c r="N47" i="155"/>
  <c r="H143" i="155"/>
  <c r="L143" i="155"/>
  <c r="P143" i="155"/>
  <c r="P178" i="155" s="1"/>
  <c r="G231" i="157"/>
  <c r="G266" i="157" s="1"/>
  <c r="K231" i="157"/>
  <c r="O231" i="157"/>
  <c r="T54" i="136"/>
  <c r="G54" i="155"/>
  <c r="G55" i="155" s="1"/>
  <c r="K54" i="155"/>
  <c r="O54" i="155"/>
  <c r="H65" i="155"/>
  <c r="L65" i="155"/>
  <c r="P65" i="155"/>
  <c r="G81" i="155"/>
  <c r="K81" i="155"/>
  <c r="O81" i="155"/>
  <c r="H118" i="155"/>
  <c r="L118" i="155"/>
  <c r="P118" i="155"/>
  <c r="Q135" i="155"/>
  <c r="N135" i="146" s="1"/>
  <c r="E143" i="155"/>
  <c r="I143" i="155"/>
  <c r="M143" i="155"/>
  <c r="Q196" i="155"/>
  <c r="N196" i="146" s="1"/>
  <c r="E206" i="155"/>
  <c r="I206" i="155"/>
  <c r="M206" i="155"/>
  <c r="F231" i="155"/>
  <c r="J231" i="155"/>
  <c r="N231" i="155"/>
  <c r="F20" i="156"/>
  <c r="J20" i="156"/>
  <c r="N20" i="156"/>
  <c r="H29" i="156"/>
  <c r="L29" i="156"/>
  <c r="P29" i="156"/>
  <c r="H47" i="156"/>
  <c r="L47" i="156"/>
  <c r="P47" i="156"/>
  <c r="F54" i="156"/>
  <c r="F55" i="156" s="1"/>
  <c r="J54" i="156"/>
  <c r="N54" i="156"/>
  <c r="F65" i="156"/>
  <c r="J65" i="156"/>
  <c r="N65" i="156"/>
  <c r="E81" i="156"/>
  <c r="I81" i="156"/>
  <c r="M81" i="156"/>
  <c r="H118" i="156"/>
  <c r="L118" i="156"/>
  <c r="P118" i="156"/>
  <c r="P178" i="156" s="1"/>
  <c r="H143" i="156"/>
  <c r="L143" i="156"/>
  <c r="P143" i="156"/>
  <c r="G206" i="156"/>
  <c r="K206" i="156"/>
  <c r="O206" i="156"/>
  <c r="G231" i="156"/>
  <c r="G266" i="156" s="1"/>
  <c r="K231" i="156"/>
  <c r="O231" i="156"/>
  <c r="E20" i="157"/>
  <c r="I20" i="157"/>
  <c r="M20" i="157"/>
  <c r="G29" i="157"/>
  <c r="G30" i="157" s="1"/>
  <c r="K29" i="157"/>
  <c r="O29" i="157"/>
  <c r="G47" i="157"/>
  <c r="K47" i="157"/>
  <c r="O47" i="157"/>
  <c r="E54" i="157"/>
  <c r="I54" i="157"/>
  <c r="M54" i="157"/>
  <c r="H54" i="157"/>
  <c r="L54" i="157"/>
  <c r="P54" i="157"/>
  <c r="F65" i="157"/>
  <c r="J65" i="157"/>
  <c r="N65" i="157"/>
  <c r="E81" i="157"/>
  <c r="I81" i="157"/>
  <c r="M81" i="157"/>
  <c r="E89" i="157"/>
  <c r="I89" i="157"/>
  <c r="M89" i="157"/>
  <c r="F118" i="157"/>
  <c r="J118" i="157"/>
  <c r="N118" i="157"/>
  <c r="G143" i="157"/>
  <c r="G178" i="157" s="1"/>
  <c r="K143" i="157"/>
  <c r="O143" i="157"/>
  <c r="Q235" i="157"/>
  <c r="Q241" i="157"/>
  <c r="P241" i="146" s="1"/>
  <c r="Q257" i="157"/>
  <c r="P257" i="146" s="1"/>
  <c r="Q261" i="157"/>
  <c r="K175" i="146"/>
  <c r="K171" i="146"/>
  <c r="K151" i="146"/>
  <c r="H54" i="132"/>
  <c r="L54" i="132"/>
  <c r="L89" i="132" s="1"/>
  <c r="P54" i="132"/>
  <c r="T54" i="132"/>
  <c r="Q235" i="154"/>
  <c r="Q241" i="154"/>
  <c r="M241" i="146" s="1"/>
  <c r="Q257" i="154"/>
  <c r="M257" i="146" s="1"/>
  <c r="Q261" i="154"/>
  <c r="H20" i="155"/>
  <c r="L20" i="155"/>
  <c r="P20" i="155"/>
  <c r="E65" i="155"/>
  <c r="I65" i="155"/>
  <c r="M65" i="155"/>
  <c r="Q108" i="155"/>
  <c r="N108" i="146" s="1"/>
  <c r="E118" i="155"/>
  <c r="I118" i="155"/>
  <c r="M118" i="155"/>
  <c r="F143" i="155"/>
  <c r="J143" i="155"/>
  <c r="N143" i="155"/>
  <c r="F206" i="155"/>
  <c r="J206" i="155"/>
  <c r="N206" i="155"/>
  <c r="N266" i="155" s="1"/>
  <c r="G231" i="155"/>
  <c r="G266" i="155" s="1"/>
  <c r="K231" i="155"/>
  <c r="O231" i="155"/>
  <c r="G20" i="156"/>
  <c r="K20" i="156"/>
  <c r="O20" i="156"/>
  <c r="E29" i="156"/>
  <c r="E30" i="156" s="1"/>
  <c r="I29" i="156"/>
  <c r="I30" i="156" s="1"/>
  <c r="M29" i="156"/>
  <c r="M30" i="156" s="1"/>
  <c r="E47" i="156"/>
  <c r="I47" i="156"/>
  <c r="M47" i="156"/>
  <c r="G54" i="156"/>
  <c r="G55" i="156" s="1"/>
  <c r="K54" i="156"/>
  <c r="K55" i="156" s="1"/>
  <c r="O54" i="156"/>
  <c r="G65" i="156"/>
  <c r="K65" i="156"/>
  <c r="O65" i="156"/>
  <c r="F81" i="156"/>
  <c r="J81" i="156"/>
  <c r="N81" i="156"/>
  <c r="Q108" i="156"/>
  <c r="O108" i="146" s="1"/>
  <c r="E118" i="156"/>
  <c r="I118" i="156"/>
  <c r="M118" i="156"/>
  <c r="Q135" i="156"/>
  <c r="O135" i="146" s="1"/>
  <c r="E143" i="156"/>
  <c r="I143" i="156"/>
  <c r="M143" i="156"/>
  <c r="Q147" i="156"/>
  <c r="O147" i="146" s="1"/>
  <c r="Q153" i="156"/>
  <c r="O153" i="146" s="1"/>
  <c r="Q169" i="156"/>
  <c r="O169" i="146" s="1"/>
  <c r="Q173" i="156"/>
  <c r="O173" i="146" s="1"/>
  <c r="H206" i="156"/>
  <c r="L206" i="156"/>
  <c r="P206" i="156"/>
  <c r="H231" i="156"/>
  <c r="L231" i="156"/>
  <c r="P231" i="156"/>
  <c r="H29" i="157"/>
  <c r="L29" i="157"/>
  <c r="L30" i="157" s="1"/>
  <c r="P29" i="157"/>
  <c r="H47" i="157"/>
  <c r="L47" i="157"/>
  <c r="P47" i="157"/>
  <c r="F47" i="157"/>
  <c r="J47" i="157"/>
  <c r="N47" i="157"/>
  <c r="F54" i="157"/>
  <c r="F55" i="157" s="1"/>
  <c r="J54" i="157"/>
  <c r="N54" i="157"/>
  <c r="G65" i="157"/>
  <c r="K65" i="157"/>
  <c r="O65" i="157"/>
  <c r="F81" i="157"/>
  <c r="J81" i="157"/>
  <c r="N81" i="157"/>
  <c r="H81" i="157"/>
  <c r="L81" i="157"/>
  <c r="P81" i="157"/>
  <c r="Q147" i="157"/>
  <c r="P147" i="146" s="1"/>
  <c r="Q153" i="157"/>
  <c r="P153" i="146" s="1"/>
  <c r="Q169" i="157"/>
  <c r="P169" i="146" s="1"/>
  <c r="Q173" i="157"/>
  <c r="P173" i="146" s="1"/>
  <c r="I178" i="157"/>
  <c r="H206" i="157"/>
  <c r="L206" i="157"/>
  <c r="P206" i="157"/>
  <c r="Q223" i="157"/>
  <c r="Q230" i="157"/>
  <c r="P230" i="146" s="1"/>
  <c r="I231" i="157"/>
  <c r="M231" i="157"/>
  <c r="Q153" i="154"/>
  <c r="M153" i="146" s="1"/>
  <c r="Q169" i="154"/>
  <c r="M169" i="146" s="1"/>
  <c r="Q173" i="154"/>
  <c r="M173" i="146" s="1"/>
  <c r="M178" i="154"/>
  <c r="H206" i="154"/>
  <c r="L206" i="154"/>
  <c r="L266" i="154" s="1"/>
  <c r="P206" i="154"/>
  <c r="Q223" i="154"/>
  <c r="Q230" i="154"/>
  <c r="M230" i="146" s="1"/>
  <c r="I231" i="154"/>
  <c r="M231" i="154"/>
  <c r="E20" i="155"/>
  <c r="I20" i="155"/>
  <c r="M20" i="155"/>
  <c r="M30" i="155" s="1"/>
  <c r="G29" i="155"/>
  <c r="G30" i="155" s="1"/>
  <c r="K29" i="155"/>
  <c r="O29" i="155"/>
  <c r="O30" i="155" s="1"/>
  <c r="G47" i="155"/>
  <c r="K47" i="155"/>
  <c r="O47" i="155"/>
  <c r="E54" i="155"/>
  <c r="I54" i="155"/>
  <c r="I55" i="155" s="1"/>
  <c r="M54" i="155"/>
  <c r="H54" i="155"/>
  <c r="L54" i="155"/>
  <c r="P54" i="155"/>
  <c r="P55" i="155" s="1"/>
  <c r="G59" i="155"/>
  <c r="K59" i="155"/>
  <c r="O59" i="155"/>
  <c r="F65" i="155"/>
  <c r="J65" i="155"/>
  <c r="N65" i="155"/>
  <c r="E81" i="155"/>
  <c r="I81" i="155"/>
  <c r="M81" i="155"/>
  <c r="E89" i="155"/>
  <c r="I89" i="155"/>
  <c r="M89" i="155"/>
  <c r="F118" i="155"/>
  <c r="J118" i="155"/>
  <c r="N118" i="155"/>
  <c r="G143" i="155"/>
  <c r="K143" i="155"/>
  <c r="O143" i="155"/>
  <c r="Q235" i="155"/>
  <c r="Q241" i="155"/>
  <c r="N241" i="146" s="1"/>
  <c r="Q257" i="155"/>
  <c r="N257" i="146" s="1"/>
  <c r="Q261" i="155"/>
  <c r="H20" i="156"/>
  <c r="H30" i="156" s="1"/>
  <c r="L20" i="156"/>
  <c r="P20" i="156"/>
  <c r="F29" i="156"/>
  <c r="J29" i="156"/>
  <c r="N29" i="156"/>
  <c r="N30" i="156" s="1"/>
  <c r="F47" i="156"/>
  <c r="J47" i="156"/>
  <c r="N47" i="156"/>
  <c r="N55" i="156" s="1"/>
  <c r="H54" i="156"/>
  <c r="H55" i="156" s="1"/>
  <c r="L54" i="156"/>
  <c r="L55" i="156" s="1"/>
  <c r="P54" i="156"/>
  <c r="F59" i="156"/>
  <c r="J59" i="156"/>
  <c r="N59" i="156"/>
  <c r="H65" i="156"/>
  <c r="L65" i="156"/>
  <c r="P65" i="156"/>
  <c r="G81" i="156"/>
  <c r="K81" i="156"/>
  <c r="O81" i="156"/>
  <c r="F89" i="156"/>
  <c r="J89" i="156"/>
  <c r="N89" i="156"/>
  <c r="F118" i="156"/>
  <c r="F178" i="156" s="1"/>
  <c r="J118" i="156"/>
  <c r="J178" i="156" s="1"/>
  <c r="N118" i="156"/>
  <c r="F143" i="156"/>
  <c r="J143" i="156"/>
  <c r="N143" i="156"/>
  <c r="Q196" i="156"/>
  <c r="O196" i="146" s="1"/>
  <c r="E206" i="156"/>
  <c r="E266" i="156" s="1"/>
  <c r="I206" i="156"/>
  <c r="I266" i="156" s="1"/>
  <c r="M206" i="156"/>
  <c r="Q223" i="156"/>
  <c r="O223" i="146" s="1"/>
  <c r="E231" i="156"/>
  <c r="I231" i="156"/>
  <c r="M231" i="156"/>
  <c r="M266" i="156" s="1"/>
  <c r="Q235" i="156"/>
  <c r="Q241" i="156"/>
  <c r="O241" i="146" s="1"/>
  <c r="Q257" i="156"/>
  <c r="O257" i="146" s="1"/>
  <c r="Q261" i="156"/>
  <c r="G20" i="157"/>
  <c r="K20" i="157"/>
  <c r="O20" i="157"/>
  <c r="F20" i="157"/>
  <c r="F30" i="157" s="1"/>
  <c r="J20" i="157"/>
  <c r="N20" i="157"/>
  <c r="E29" i="157"/>
  <c r="E30" i="157" s="1"/>
  <c r="I29" i="157"/>
  <c r="I30" i="157" s="1"/>
  <c r="M29" i="157"/>
  <c r="F29" i="157"/>
  <c r="J29" i="157"/>
  <c r="N29" i="157"/>
  <c r="N30" i="157" s="1"/>
  <c r="E47" i="157"/>
  <c r="I47" i="157"/>
  <c r="M47" i="157"/>
  <c r="G54" i="157"/>
  <c r="K54" i="157"/>
  <c r="O54" i="157"/>
  <c r="E59" i="157"/>
  <c r="I59" i="157"/>
  <c r="M59" i="157"/>
  <c r="H65" i="157"/>
  <c r="L65" i="157"/>
  <c r="P65" i="157"/>
  <c r="G81" i="157"/>
  <c r="K81" i="157"/>
  <c r="O81" i="157"/>
  <c r="H118" i="157"/>
  <c r="L118" i="157"/>
  <c r="L178" i="157" s="1"/>
  <c r="P118" i="157"/>
  <c r="P178" i="157" s="1"/>
  <c r="Q135" i="157"/>
  <c r="Q142" i="157"/>
  <c r="I143" i="157"/>
  <c r="M143" i="157"/>
  <c r="Q196" i="157"/>
  <c r="P196" i="146" s="1"/>
  <c r="E206" i="157"/>
  <c r="I206" i="157"/>
  <c r="M206" i="157"/>
  <c r="F231" i="157"/>
  <c r="J231" i="157"/>
  <c r="J266" i="157" s="1"/>
  <c r="N231" i="157"/>
  <c r="N266" i="157" s="1"/>
  <c r="K165" i="146"/>
  <c r="K161" i="146"/>
  <c r="K157" i="146"/>
  <c r="K149" i="146"/>
  <c r="K145" i="146"/>
  <c r="K141" i="146"/>
  <c r="K137" i="146"/>
  <c r="K133" i="146"/>
  <c r="K129" i="146"/>
  <c r="K125" i="146"/>
  <c r="K121" i="146"/>
  <c r="K113" i="146"/>
  <c r="K109" i="146"/>
  <c r="K105" i="146"/>
  <c r="K101" i="146"/>
  <c r="K71" i="138"/>
  <c r="P88" i="125"/>
  <c r="L88" i="125"/>
  <c r="H29" i="132"/>
  <c r="L29" i="132"/>
  <c r="P29" i="132"/>
  <c r="P89" i="132" s="1"/>
  <c r="T29" i="132"/>
  <c r="H29" i="136"/>
  <c r="L29" i="136"/>
  <c r="P29" i="136"/>
  <c r="T29" i="136"/>
  <c r="T89" i="136" s="1"/>
  <c r="M16" i="175"/>
  <c r="L16" i="175"/>
  <c r="N16" i="175"/>
  <c r="K16" i="175"/>
  <c r="K123" i="146"/>
  <c r="K119" i="146"/>
  <c r="K115" i="146"/>
  <c r="K111" i="146"/>
  <c r="K107" i="146"/>
  <c r="K103" i="146"/>
  <c r="K60" i="138"/>
  <c r="E29" i="131"/>
  <c r="I29" i="131"/>
  <c r="M29" i="131"/>
  <c r="Q29" i="131"/>
  <c r="E54" i="131"/>
  <c r="E89" i="131" s="1"/>
  <c r="I54" i="131"/>
  <c r="M54" i="131"/>
  <c r="Q54" i="131"/>
  <c r="Q89" i="131" s="1"/>
  <c r="G29" i="133"/>
  <c r="K29" i="133"/>
  <c r="S29" i="133"/>
  <c r="K148" i="146"/>
  <c r="K144" i="146"/>
  <c r="K140" i="146"/>
  <c r="K136" i="146"/>
  <c r="K132" i="146"/>
  <c r="K128" i="146"/>
  <c r="K124" i="146"/>
  <c r="K120" i="146"/>
  <c r="K116" i="146"/>
  <c r="K112" i="146"/>
  <c r="K104" i="146"/>
  <c r="K100" i="146"/>
  <c r="H206" i="146"/>
  <c r="H231" i="146"/>
  <c r="G54" i="133"/>
  <c r="K54" i="133"/>
  <c r="O54" i="133"/>
  <c r="O89" i="133" s="1"/>
  <c r="S54" i="133"/>
  <c r="E54" i="135"/>
  <c r="I54" i="135"/>
  <c r="I89" i="135" s="1"/>
  <c r="M54" i="135"/>
  <c r="Q54" i="135"/>
  <c r="K13" i="138"/>
  <c r="K50" i="138"/>
  <c r="K61" i="138"/>
  <c r="K68" i="138"/>
  <c r="K72" i="138"/>
  <c r="K78" i="138"/>
  <c r="K79" i="138"/>
  <c r="K82" i="138"/>
  <c r="S53" i="125"/>
  <c r="S88" i="125" s="1"/>
  <c r="O53" i="125"/>
  <c r="O88" i="125" s="1"/>
  <c r="K53" i="125"/>
  <c r="G53" i="125"/>
  <c r="Q28" i="125"/>
  <c r="Q88" i="125" s="1"/>
  <c r="M28" i="125"/>
  <c r="M88" i="125" s="1"/>
  <c r="I28" i="125"/>
  <c r="I88" i="125" s="1"/>
  <c r="F54" i="131"/>
  <c r="J54" i="131"/>
  <c r="N54" i="131"/>
  <c r="R54" i="131"/>
  <c r="U19" i="132"/>
  <c r="U28" i="132"/>
  <c r="L28" i="124" s="1"/>
  <c r="U46" i="132"/>
  <c r="U54" i="132" s="1"/>
  <c r="L54" i="124" s="1"/>
  <c r="E54" i="132"/>
  <c r="U53" i="132"/>
  <c r="L53" i="124" s="1"/>
  <c r="M54" i="132"/>
  <c r="M89" i="132" s="1"/>
  <c r="Q54" i="132"/>
  <c r="Q89" i="132" s="1"/>
  <c r="U58" i="132"/>
  <c r="L58" i="124" s="1"/>
  <c r="U64" i="132"/>
  <c r="L64" i="124" s="1"/>
  <c r="U80" i="132"/>
  <c r="L80" i="124" s="1"/>
  <c r="U84" i="132"/>
  <c r="L84" i="124" s="1"/>
  <c r="H29" i="133"/>
  <c r="L29" i="133"/>
  <c r="P29" i="133"/>
  <c r="P89" i="133" s="1"/>
  <c r="T29" i="133"/>
  <c r="G54" i="134"/>
  <c r="G89" i="134" s="1"/>
  <c r="K54" i="134"/>
  <c r="K89" i="134" s="1"/>
  <c r="O54" i="134"/>
  <c r="O89" i="134" s="1"/>
  <c r="S54" i="134"/>
  <c r="S89" i="134" s="1"/>
  <c r="F29" i="135"/>
  <c r="J29" i="135"/>
  <c r="N29" i="135"/>
  <c r="R29" i="135"/>
  <c r="F54" i="135"/>
  <c r="J54" i="135"/>
  <c r="J89" i="135" s="1"/>
  <c r="N54" i="135"/>
  <c r="N89" i="135" s="1"/>
  <c r="R54" i="135"/>
  <c r="R89" i="135" s="1"/>
  <c r="U19" i="136"/>
  <c r="E29" i="136"/>
  <c r="I29" i="136"/>
  <c r="M29" i="136"/>
  <c r="Q29" i="136"/>
  <c r="Q89" i="136" s="1"/>
  <c r="U46" i="136"/>
  <c r="E54" i="136"/>
  <c r="E89" i="136" s="1"/>
  <c r="I54" i="136"/>
  <c r="M54" i="136"/>
  <c r="Q54" i="136"/>
  <c r="U58" i="136"/>
  <c r="P58" i="124" s="1"/>
  <c r="U64" i="136"/>
  <c r="P64" i="124" s="1"/>
  <c r="U80" i="136"/>
  <c r="P80" i="124" s="1"/>
  <c r="U84" i="136"/>
  <c r="P84" i="124" s="1"/>
  <c r="Z16" i="159"/>
  <c r="AB16" i="159" s="1"/>
  <c r="AB15" i="159"/>
  <c r="L43" i="169"/>
  <c r="O43" i="169" s="1"/>
  <c r="M12" i="175"/>
  <c r="L12" i="175"/>
  <c r="N12" i="175"/>
  <c r="K15" i="138"/>
  <c r="K35" i="138"/>
  <c r="K39" i="138"/>
  <c r="K43" i="138"/>
  <c r="K52" i="138"/>
  <c r="K63" i="138"/>
  <c r="K86" i="138"/>
  <c r="K87" i="138"/>
  <c r="K88" i="125"/>
  <c r="G89" i="131"/>
  <c r="K89" i="131"/>
  <c r="O89" i="131"/>
  <c r="S89" i="131"/>
  <c r="F29" i="132"/>
  <c r="F89" i="132" s="1"/>
  <c r="J29" i="132"/>
  <c r="N29" i="132"/>
  <c r="R29" i="132"/>
  <c r="U19" i="133"/>
  <c r="M19" i="124" s="1"/>
  <c r="E29" i="133"/>
  <c r="E89" i="133" s="1"/>
  <c r="I29" i="133"/>
  <c r="M29" i="133"/>
  <c r="Q29" i="133"/>
  <c r="U46" i="133"/>
  <c r="E54" i="133"/>
  <c r="I54" i="133"/>
  <c r="M54" i="133"/>
  <c r="M89" i="133" s="1"/>
  <c r="Q54" i="133"/>
  <c r="Q89" i="133" s="1"/>
  <c r="U58" i="133"/>
  <c r="M58" i="124" s="1"/>
  <c r="U64" i="133"/>
  <c r="M64" i="124" s="1"/>
  <c r="U80" i="133"/>
  <c r="M80" i="124" s="1"/>
  <c r="U84" i="133"/>
  <c r="M84" i="124" s="1"/>
  <c r="H29" i="134"/>
  <c r="L29" i="134"/>
  <c r="P29" i="134"/>
  <c r="P89" i="134" s="1"/>
  <c r="T29" i="134"/>
  <c r="T89" i="134" s="1"/>
  <c r="G54" i="135"/>
  <c r="K54" i="135"/>
  <c r="O54" i="135"/>
  <c r="O89" i="135" s="1"/>
  <c r="S54" i="135"/>
  <c r="F54" i="136"/>
  <c r="J54" i="136"/>
  <c r="N54" i="136"/>
  <c r="N89" i="136" s="1"/>
  <c r="R54" i="136"/>
  <c r="R89" i="136" s="1"/>
  <c r="L29" i="169"/>
  <c r="N29" i="169"/>
  <c r="N34" i="169"/>
  <c r="M34" i="169"/>
  <c r="M39" i="169"/>
  <c r="L39" i="169"/>
  <c r="N44" i="169"/>
  <c r="M44" i="169"/>
  <c r="N50" i="169"/>
  <c r="M50" i="169"/>
  <c r="N55" i="169"/>
  <c r="M55" i="169"/>
  <c r="K12" i="175"/>
  <c r="D25" i="171"/>
  <c r="K25" i="171" s="1"/>
  <c r="K24" i="172" s="1"/>
  <c r="M25" i="170"/>
  <c r="N25" i="170"/>
  <c r="H24" i="172" s="1"/>
  <c r="D30" i="171"/>
  <c r="K30" i="170"/>
  <c r="M30" i="170"/>
  <c r="M35" i="170"/>
  <c r="D35" i="171"/>
  <c r="N35" i="170"/>
  <c r="K35" i="170"/>
  <c r="D40" i="171"/>
  <c r="M40" i="170"/>
  <c r="G39" i="172" s="1"/>
  <c r="N40" i="170"/>
  <c r="K40" i="170"/>
  <c r="L40" i="170"/>
  <c r="D46" i="171"/>
  <c r="M46" i="170"/>
  <c r="N46" i="170"/>
  <c r="D51" i="171"/>
  <c r="M51" i="170"/>
  <c r="G50" i="172" s="1"/>
  <c r="N51" i="170"/>
  <c r="L51" i="170"/>
  <c r="D56" i="171"/>
  <c r="K56" i="170"/>
  <c r="L56" i="170"/>
  <c r="M56" i="170"/>
  <c r="K51" i="170"/>
  <c r="L35" i="170"/>
  <c r="K57" i="138"/>
  <c r="K66" i="138"/>
  <c r="K70" i="138"/>
  <c r="K74" i="138"/>
  <c r="H29" i="131"/>
  <c r="L29" i="131"/>
  <c r="L89" i="131" s="1"/>
  <c r="P29" i="131"/>
  <c r="P89" i="131" s="1"/>
  <c r="T29" i="131"/>
  <c r="G54" i="132"/>
  <c r="K54" i="132"/>
  <c r="K89" i="132" s="1"/>
  <c r="O54" i="132"/>
  <c r="S54" i="132"/>
  <c r="F29" i="133"/>
  <c r="J29" i="133"/>
  <c r="N29" i="133"/>
  <c r="R29" i="133"/>
  <c r="F54" i="133"/>
  <c r="J54" i="133"/>
  <c r="N54" i="133"/>
  <c r="R54" i="133"/>
  <c r="U19" i="134"/>
  <c r="N19" i="124" s="1"/>
  <c r="U28" i="134"/>
  <c r="U46" i="134"/>
  <c r="N46" i="124" s="1"/>
  <c r="E54" i="134"/>
  <c r="E89" i="134" s="1"/>
  <c r="U53" i="134"/>
  <c r="N53" i="124" s="1"/>
  <c r="M54" i="134"/>
  <c r="M89" i="134" s="1"/>
  <c r="Q54" i="134"/>
  <c r="Q89" i="134" s="1"/>
  <c r="U58" i="134"/>
  <c r="N58" i="124" s="1"/>
  <c r="U64" i="134"/>
  <c r="N64" i="124" s="1"/>
  <c r="U80" i="134"/>
  <c r="N80" i="124" s="1"/>
  <c r="U84" i="134"/>
  <c r="N84" i="124" s="1"/>
  <c r="H29" i="135"/>
  <c r="L29" i="135"/>
  <c r="P29" i="135"/>
  <c r="P89" i="135" s="1"/>
  <c r="T29" i="135"/>
  <c r="G54" i="136"/>
  <c r="G89" i="136" s="1"/>
  <c r="K54" i="136"/>
  <c r="K89" i="136" s="1"/>
  <c r="O54" i="136"/>
  <c r="O89" i="136" s="1"/>
  <c r="S54" i="136"/>
  <c r="S89" i="136" s="1"/>
  <c r="AB18" i="159"/>
  <c r="L25" i="175"/>
  <c r="N25" i="175"/>
  <c r="M30" i="175"/>
  <c r="N30" i="175"/>
  <c r="M40" i="175"/>
  <c r="N40" i="175"/>
  <c r="K40" i="175"/>
  <c r="M46" i="175"/>
  <c r="N46" i="175"/>
  <c r="M56" i="175"/>
  <c r="N56" i="175"/>
  <c r="K56" i="175"/>
  <c r="O12" i="170"/>
  <c r="N56" i="170"/>
  <c r="H55" i="172" s="1"/>
  <c r="K43" i="171"/>
  <c r="M43" i="171"/>
  <c r="N38" i="171"/>
  <c r="M27" i="169"/>
  <c r="L17" i="169"/>
  <c r="O17" i="169" s="1"/>
  <c r="L16" i="169"/>
  <c r="L15" i="169"/>
  <c r="L14" i="169"/>
  <c r="L13" i="169"/>
  <c r="L12" i="169"/>
  <c r="L11" i="169"/>
  <c r="K40" i="169"/>
  <c r="L46" i="169"/>
  <c r="L51" i="169"/>
  <c r="L51" i="175"/>
  <c r="L50" i="175"/>
  <c r="O50" i="175" s="1"/>
  <c r="L44" i="175"/>
  <c r="K17" i="175"/>
  <c r="N15" i="175"/>
  <c r="L14" i="175"/>
  <c r="K13" i="175"/>
  <c r="N11" i="175"/>
  <c r="D26" i="171"/>
  <c r="L26" i="171" s="1"/>
  <c r="L25" i="172" s="1"/>
  <c r="K26" i="170"/>
  <c r="M26" i="170"/>
  <c r="G25" i="172" s="1"/>
  <c r="D31" i="171"/>
  <c r="M31" i="170"/>
  <c r="N31" i="170"/>
  <c r="K31" i="170"/>
  <c r="D37" i="171"/>
  <c r="K37" i="171" s="1"/>
  <c r="L37" i="170"/>
  <c r="M37" i="170"/>
  <c r="D42" i="171"/>
  <c r="L42" i="171" s="1"/>
  <c r="L41" i="172" s="1"/>
  <c r="M42" i="170"/>
  <c r="N42" i="170"/>
  <c r="H41" i="172" s="1"/>
  <c r="D47" i="171"/>
  <c r="L47" i="171" s="1"/>
  <c r="K47" i="170"/>
  <c r="L47" i="170"/>
  <c r="D52" i="171"/>
  <c r="N52" i="170"/>
  <c r="K52" i="170"/>
  <c r="E51" i="172" s="1"/>
  <c r="L55" i="170"/>
  <c r="M47" i="170"/>
  <c r="G46" i="172" s="1"/>
  <c r="L46" i="170"/>
  <c r="N39" i="170"/>
  <c r="N37" i="170"/>
  <c r="H36" i="172" s="1"/>
  <c r="L31" i="170"/>
  <c r="N26" i="170"/>
  <c r="K25" i="170"/>
  <c r="K48" i="171"/>
  <c r="K47" i="172" s="1"/>
  <c r="K27" i="171"/>
  <c r="M27" i="171"/>
  <c r="N27" i="171"/>
  <c r="Z26" i="159"/>
  <c r="AB26" i="159" s="1"/>
  <c r="Z27" i="159"/>
  <c r="AB27" i="159" s="1"/>
  <c r="Z28" i="159"/>
  <c r="AB28" i="159" s="1"/>
  <c r="Z30" i="159"/>
  <c r="AB30" i="159" s="1"/>
  <c r="Z31" i="159"/>
  <c r="AB31" i="159" s="1"/>
  <c r="Z32" i="159"/>
  <c r="AB32" i="159" s="1"/>
  <c r="Z34" i="159"/>
  <c r="AB34" i="159" s="1"/>
  <c r="Z35" i="159"/>
  <c r="AB35" i="159" s="1"/>
  <c r="Z36" i="159"/>
  <c r="AB36" i="159" s="1"/>
  <c r="Z38" i="159"/>
  <c r="AB38" i="159" s="1"/>
  <c r="Z39" i="159"/>
  <c r="AB39" i="159" s="1"/>
  <c r="Z40" i="159"/>
  <c r="AB40" i="159" s="1"/>
  <c r="Z43" i="159"/>
  <c r="AB43" i="159" s="1"/>
  <c r="Z44" i="159"/>
  <c r="AB44" i="159" s="1"/>
  <c r="Z45" i="159"/>
  <c r="AB45" i="159" s="1"/>
  <c r="Z47" i="159"/>
  <c r="AB47" i="159" s="1"/>
  <c r="Z48" i="159"/>
  <c r="AB48" i="159" s="1"/>
  <c r="Z49" i="159"/>
  <c r="AB49" i="159" s="1"/>
  <c r="Z51" i="159"/>
  <c r="AB51" i="159" s="1"/>
  <c r="Z52" i="159"/>
  <c r="AB52" i="159" s="1"/>
  <c r="Z53" i="159"/>
  <c r="AB53" i="159" s="1"/>
  <c r="Z55" i="159"/>
  <c r="AB55" i="159" s="1"/>
  <c r="Z56" i="159"/>
  <c r="AB56" i="159" s="1"/>
  <c r="Z57" i="159"/>
  <c r="AB57" i="159" s="1"/>
  <c r="Z41" i="159"/>
  <c r="AB41" i="159" s="1"/>
  <c r="L38" i="169"/>
  <c r="K16" i="169"/>
  <c r="K14" i="169"/>
  <c r="K12" i="169"/>
  <c r="K26" i="169"/>
  <c r="K37" i="169"/>
  <c r="N29" i="175"/>
  <c r="L15" i="175"/>
  <c r="K14" i="175"/>
  <c r="L11" i="175"/>
  <c r="L48" i="175"/>
  <c r="K14" i="170"/>
  <c r="M52" i="170"/>
  <c r="M33" i="171"/>
  <c r="N33" i="171"/>
  <c r="L33" i="171"/>
  <c r="L32" i="172" s="1"/>
  <c r="L27" i="171"/>
  <c r="L26" i="172" s="1"/>
  <c r="L33" i="169"/>
  <c r="L48" i="169"/>
  <c r="L54" i="169"/>
  <c r="L46" i="175"/>
  <c r="N17" i="175"/>
  <c r="N13" i="175"/>
  <c r="O13" i="175" s="1"/>
  <c r="K11" i="170"/>
  <c r="E11" i="172" s="1"/>
  <c r="M11" i="170"/>
  <c r="M29" i="170"/>
  <c r="D29" i="171"/>
  <c r="N29" i="170"/>
  <c r="K34" i="170"/>
  <c r="D34" i="171"/>
  <c r="K34" i="171" s="1"/>
  <c r="M34" i="170"/>
  <c r="G33" i="172" s="1"/>
  <c r="D39" i="171"/>
  <c r="K39" i="170"/>
  <c r="N44" i="170"/>
  <c r="D44" i="171"/>
  <c r="K44" i="170"/>
  <c r="D50" i="171"/>
  <c r="L50" i="171" s="1"/>
  <c r="L49" i="172" s="1"/>
  <c r="K50" i="170"/>
  <c r="M55" i="170"/>
  <c r="G54" i="172" s="1"/>
  <c r="D55" i="171"/>
  <c r="L55" i="171" s="1"/>
  <c r="L54" i="172" s="1"/>
  <c r="N55" i="170"/>
  <c r="L52" i="170"/>
  <c r="N50" i="170"/>
  <c r="M44" i="170"/>
  <c r="L42" i="170"/>
  <c r="K37" i="170"/>
  <c r="N34" i="170"/>
  <c r="K16" i="171"/>
  <c r="K16" i="172" s="1"/>
  <c r="L16" i="171"/>
  <c r="M16" i="171"/>
  <c r="M13" i="171"/>
  <c r="M13" i="172" s="1"/>
  <c r="N13" i="171"/>
  <c r="K12" i="171"/>
  <c r="M12" i="171"/>
  <c r="N12" i="171"/>
  <c r="L11" i="171"/>
  <c r="L11" i="172" s="1"/>
  <c r="M11" i="171"/>
  <c r="N11" i="171"/>
  <c r="K13" i="171"/>
  <c r="K11" i="171"/>
  <c r="K30" i="175"/>
  <c r="K31" i="175"/>
  <c r="L52" i="175"/>
  <c r="K13" i="170"/>
  <c r="L50" i="170"/>
  <c r="L39" i="170"/>
  <c r="L38" i="170"/>
  <c r="N27" i="170"/>
  <c r="O27" i="170" s="1"/>
  <c r="M14" i="171"/>
  <c r="L39" i="171"/>
  <c r="L38" i="172" s="1"/>
  <c r="L38" i="171"/>
  <c r="K33" i="171"/>
  <c r="L34" i="170"/>
  <c r="L30" i="170"/>
  <c r="L29" i="170"/>
  <c r="L26" i="170"/>
  <c r="L25" i="170"/>
  <c r="F24" i="172" s="1"/>
  <c r="L15" i="171"/>
  <c r="L43" i="171"/>
  <c r="K38" i="171"/>
  <c r="O38" i="171"/>
  <c r="L17" i="170"/>
  <c r="O17" i="170" s="1"/>
  <c r="L15" i="170"/>
  <c r="L13" i="170"/>
  <c r="F13" i="172" s="1"/>
  <c r="L11" i="170"/>
  <c r="F11" i="172" s="1"/>
  <c r="N55" i="175"/>
  <c r="M55" i="175"/>
  <c r="O54" i="175"/>
  <c r="N52" i="175"/>
  <c r="M52" i="175"/>
  <c r="N51" i="175"/>
  <c r="M51" i="175"/>
  <c r="N48" i="175"/>
  <c r="M48" i="175"/>
  <c r="L47" i="175"/>
  <c r="N47" i="175"/>
  <c r="O46" i="175"/>
  <c r="K44" i="175"/>
  <c r="N44" i="175"/>
  <c r="K43" i="175"/>
  <c r="O43" i="175" s="1"/>
  <c r="L42" i="175"/>
  <c r="K42" i="175"/>
  <c r="L39" i="175"/>
  <c r="N39" i="175"/>
  <c r="O39" i="175" s="1"/>
  <c r="L38" i="175"/>
  <c r="K38" i="175"/>
  <c r="O38" i="175" s="1"/>
  <c r="N37" i="175"/>
  <c r="K37" i="175"/>
  <c r="N35" i="175"/>
  <c r="M35" i="175"/>
  <c r="N34" i="175"/>
  <c r="L34" i="175"/>
  <c r="M33" i="175"/>
  <c r="M31" i="175"/>
  <c r="L31" i="175"/>
  <c r="O31" i="175" s="1"/>
  <c r="K29" i="175"/>
  <c r="L27" i="175"/>
  <c r="N27" i="175"/>
  <c r="K26" i="175"/>
  <c r="N26" i="175"/>
  <c r="K25" i="175"/>
  <c r="O27" i="175"/>
  <c r="L55" i="169"/>
  <c r="K55" i="169"/>
  <c r="N54" i="169"/>
  <c r="M54" i="169"/>
  <c r="L52" i="169"/>
  <c r="K52" i="169"/>
  <c r="N51" i="169"/>
  <c r="M51" i="169"/>
  <c r="O51" i="169" s="1"/>
  <c r="L50" i="169"/>
  <c r="K50" i="169"/>
  <c r="N48" i="169"/>
  <c r="M48" i="169"/>
  <c r="L47" i="169"/>
  <c r="K47" i="169"/>
  <c r="N46" i="169"/>
  <c r="M46" i="169"/>
  <c r="O46" i="169" s="1"/>
  <c r="L44" i="169"/>
  <c r="K44" i="169"/>
  <c r="K42" i="169"/>
  <c r="N42" i="169"/>
  <c r="M40" i="169"/>
  <c r="L40" i="169"/>
  <c r="K39" i="169"/>
  <c r="N39" i="169"/>
  <c r="N38" i="169"/>
  <c r="L37" i="169"/>
  <c r="L34" i="169"/>
  <c r="K34" i="169"/>
  <c r="N33" i="169"/>
  <c r="M33" i="169"/>
  <c r="L31" i="169"/>
  <c r="K31" i="169"/>
  <c r="N30" i="169"/>
  <c r="O30" i="169" s="1"/>
  <c r="M29" i="169"/>
  <c r="O29" i="169" s="1"/>
  <c r="L27" i="169"/>
  <c r="K27" i="169"/>
  <c r="M26" i="169"/>
  <c r="N26" i="169"/>
  <c r="L26" i="169"/>
  <c r="K25" i="169"/>
  <c r="N25" i="169"/>
  <c r="K21" i="169"/>
  <c r="O21" i="169" s="1"/>
  <c r="AB13" i="159"/>
  <c r="AB14" i="159"/>
  <c r="AB12" i="159"/>
  <c r="F89" i="136"/>
  <c r="J89" i="136"/>
  <c r="H89" i="136"/>
  <c r="P19" i="124"/>
  <c r="P46" i="124"/>
  <c r="U53" i="136"/>
  <c r="P53" i="124" s="1"/>
  <c r="U28" i="136"/>
  <c r="P28" i="124" s="1"/>
  <c r="F89" i="135"/>
  <c r="G89" i="135"/>
  <c r="S89" i="135"/>
  <c r="H89" i="135"/>
  <c r="L89" i="135"/>
  <c r="O19" i="124"/>
  <c r="O46" i="124"/>
  <c r="E89" i="135"/>
  <c r="Q89" i="135"/>
  <c r="U53" i="135"/>
  <c r="O53" i="124" s="1"/>
  <c r="U28" i="135"/>
  <c r="O28" i="124" s="1"/>
  <c r="R89" i="134"/>
  <c r="H89" i="134"/>
  <c r="L89" i="134"/>
  <c r="F89" i="134"/>
  <c r="J89" i="134"/>
  <c r="I54" i="134"/>
  <c r="I29" i="134"/>
  <c r="R89" i="133"/>
  <c r="F89" i="133"/>
  <c r="H89" i="133"/>
  <c r="L89" i="133"/>
  <c r="S89" i="133"/>
  <c r="M46" i="124"/>
  <c r="I89" i="133"/>
  <c r="U53" i="133"/>
  <c r="M53" i="124" s="1"/>
  <c r="U28" i="133"/>
  <c r="M28" i="124" s="1"/>
  <c r="R89" i="132"/>
  <c r="G89" i="132"/>
  <c r="J89" i="132"/>
  <c r="N89" i="132"/>
  <c r="H89" i="132"/>
  <c r="L46" i="124"/>
  <c r="E89" i="132"/>
  <c r="I54" i="132"/>
  <c r="I29" i="132"/>
  <c r="F89" i="131"/>
  <c r="H89" i="131"/>
  <c r="I89" i="131"/>
  <c r="M89" i="131"/>
  <c r="U53" i="131"/>
  <c r="U54" i="131" s="1"/>
  <c r="U28" i="131"/>
  <c r="U29" i="131" s="1"/>
  <c r="R88" i="125"/>
  <c r="N88" i="125"/>
  <c r="J88" i="125"/>
  <c r="F88" i="125"/>
  <c r="E266" i="146"/>
  <c r="J55" i="157"/>
  <c r="N55" i="157"/>
  <c r="M30" i="157"/>
  <c r="J30" i="157"/>
  <c r="O55" i="157"/>
  <c r="F178" i="157"/>
  <c r="J178" i="157"/>
  <c r="K266" i="157"/>
  <c r="O266" i="157"/>
  <c r="K178" i="157"/>
  <c r="O178" i="157"/>
  <c r="L266" i="157"/>
  <c r="H55" i="157"/>
  <c r="L55" i="157"/>
  <c r="I266" i="157"/>
  <c r="Q117" i="157"/>
  <c r="E143" i="157"/>
  <c r="Q205" i="157"/>
  <c r="E231" i="157"/>
  <c r="G30" i="156"/>
  <c r="O30" i="156"/>
  <c r="E55" i="156"/>
  <c r="M55" i="156"/>
  <c r="G178" i="156"/>
  <c r="J266" i="156"/>
  <c r="N266" i="156"/>
  <c r="J55" i="156"/>
  <c r="L178" i="156"/>
  <c r="E90" i="156"/>
  <c r="E178" i="156"/>
  <c r="I178" i="156"/>
  <c r="H266" i="156"/>
  <c r="L266" i="156"/>
  <c r="P266" i="156"/>
  <c r="Q142" i="156"/>
  <c r="Q230" i="156"/>
  <c r="Q117" i="156"/>
  <c r="Q205" i="156"/>
  <c r="J55" i="155"/>
  <c r="E30" i="155"/>
  <c r="F30" i="155"/>
  <c r="J30" i="155"/>
  <c r="K55" i="155"/>
  <c r="O55" i="155"/>
  <c r="F178" i="155"/>
  <c r="J178" i="155"/>
  <c r="K266" i="155"/>
  <c r="O266" i="155"/>
  <c r="F55" i="155"/>
  <c r="O178" i="155"/>
  <c r="H266" i="155"/>
  <c r="L266" i="155"/>
  <c r="N55" i="155"/>
  <c r="K30" i="155"/>
  <c r="E55" i="155"/>
  <c r="M55" i="155"/>
  <c r="H178" i="155"/>
  <c r="L178" i="155"/>
  <c r="I266" i="155"/>
  <c r="Q142" i="155"/>
  <c r="Q117" i="155"/>
  <c r="Q205" i="155"/>
  <c r="E231" i="155"/>
  <c r="E266" i="155" s="1"/>
  <c r="J55" i="154"/>
  <c r="I30" i="154"/>
  <c r="M30" i="154"/>
  <c r="F30" i="154"/>
  <c r="G55" i="154"/>
  <c r="K55" i="154"/>
  <c r="O55" i="154"/>
  <c r="Q55" i="154"/>
  <c r="F178" i="154"/>
  <c r="K266" i="154"/>
  <c r="O266" i="154"/>
  <c r="F55" i="154"/>
  <c r="G178" i="154"/>
  <c r="K178" i="154"/>
  <c r="O178" i="154"/>
  <c r="H266" i="154"/>
  <c r="P266" i="154"/>
  <c r="N55" i="154"/>
  <c r="P55" i="154"/>
  <c r="I266" i="154"/>
  <c r="M266" i="154"/>
  <c r="Q117" i="154"/>
  <c r="E143" i="154"/>
  <c r="Q205" i="154"/>
  <c r="M205" i="146" s="1"/>
  <c r="E231" i="154"/>
  <c r="E266" i="154" s="1"/>
  <c r="I178" i="149"/>
  <c r="M178" i="149"/>
  <c r="L30" i="149"/>
  <c r="L90" i="149" s="1"/>
  <c r="P30" i="149"/>
  <c r="F55" i="149"/>
  <c r="J55" i="149"/>
  <c r="N55" i="149"/>
  <c r="F178" i="149"/>
  <c r="O266" i="149"/>
  <c r="E30" i="149"/>
  <c r="M30" i="149"/>
  <c r="G55" i="149"/>
  <c r="K55" i="149"/>
  <c r="G178" i="149"/>
  <c r="P266" i="149"/>
  <c r="H178" i="149"/>
  <c r="L178" i="149"/>
  <c r="Q142" i="149"/>
  <c r="Q117" i="149"/>
  <c r="Q205" i="149"/>
  <c r="Q206" i="149" s="1"/>
  <c r="L266" i="148"/>
  <c r="E266" i="148"/>
  <c r="I266" i="148"/>
  <c r="M266" i="148"/>
  <c r="Q230" i="148"/>
  <c r="K89" i="148"/>
  <c r="Q205" i="148"/>
  <c r="Q206" i="148" s="1"/>
  <c r="J30" i="148"/>
  <c r="F30" i="148"/>
  <c r="P89" i="148"/>
  <c r="G89" i="148"/>
  <c r="Q261" i="148"/>
  <c r="Q59" i="148" s="1"/>
  <c r="H54" i="148"/>
  <c r="L54" i="148"/>
  <c r="L55" i="148" s="1"/>
  <c r="P54" i="148"/>
  <c r="P55" i="148" s="1"/>
  <c r="G54" i="148"/>
  <c r="G55" i="148" s="1"/>
  <c r="K54" i="148"/>
  <c r="K55" i="148" s="1"/>
  <c r="O54" i="148"/>
  <c r="O55" i="148" s="1"/>
  <c r="F54" i="148"/>
  <c r="F55" i="148" s="1"/>
  <c r="J54" i="148"/>
  <c r="J55" i="148" s="1"/>
  <c r="N54" i="148"/>
  <c r="N55" i="148" s="1"/>
  <c r="G59" i="148"/>
  <c r="K59" i="148"/>
  <c r="O59" i="148"/>
  <c r="H65" i="148"/>
  <c r="L65" i="148"/>
  <c r="L90" i="148" s="1"/>
  <c r="P65" i="148"/>
  <c r="G65" i="148"/>
  <c r="K65" i="148"/>
  <c r="O65" i="148"/>
  <c r="F89" i="148"/>
  <c r="J89" i="148"/>
  <c r="J90" i="148" s="1"/>
  <c r="N89" i="148"/>
  <c r="M55" i="148"/>
  <c r="E55" i="148"/>
  <c r="P30" i="148"/>
  <c r="L30" i="148"/>
  <c r="N30" i="148"/>
  <c r="I20" i="148"/>
  <c r="K30" i="148"/>
  <c r="E20" i="148"/>
  <c r="E30" i="148" s="1"/>
  <c r="H30" i="148"/>
  <c r="L54" i="147"/>
  <c r="F54" i="147"/>
  <c r="M54" i="147"/>
  <c r="I54" i="147"/>
  <c r="N29" i="147"/>
  <c r="O29" i="147"/>
  <c r="G29" i="147"/>
  <c r="M29" i="147"/>
  <c r="P29" i="147"/>
  <c r="L29" i="147"/>
  <c r="L89" i="147" s="1"/>
  <c r="H29" i="147"/>
  <c r="N263" i="147"/>
  <c r="G263" i="147"/>
  <c r="E263" i="147"/>
  <c r="I263" i="147"/>
  <c r="E176" i="147"/>
  <c r="I176" i="147"/>
  <c r="F176" i="147"/>
  <c r="O176" i="147"/>
  <c r="L176" i="147"/>
  <c r="F30" i="146"/>
  <c r="F90" i="146" s="1"/>
  <c r="G29" i="146"/>
  <c r="J30" i="146"/>
  <c r="J90" i="146" s="1"/>
  <c r="I44" i="104" s="1"/>
  <c r="N30" i="146"/>
  <c r="L30" i="146"/>
  <c r="L90" i="146" s="1"/>
  <c r="K44" i="104" s="1"/>
  <c r="E30" i="146"/>
  <c r="I30" i="146"/>
  <c r="I90" i="146" s="1"/>
  <c r="H44" i="104" s="1"/>
  <c r="M30" i="146"/>
  <c r="M90" i="146" s="1"/>
  <c r="L44" i="104" s="1"/>
  <c r="G20" i="146"/>
  <c r="K30" i="146"/>
  <c r="K90" i="146" s="1"/>
  <c r="O30" i="146"/>
  <c r="O90" i="146" s="1"/>
  <c r="N44" i="104" s="1"/>
  <c r="H30" i="146"/>
  <c r="H90" i="146" s="1"/>
  <c r="J88" i="124"/>
  <c r="J84" i="124"/>
  <c r="J80" i="124"/>
  <c r="J64" i="124"/>
  <c r="J58" i="124"/>
  <c r="J53" i="124"/>
  <c r="J46" i="124"/>
  <c r="J28" i="124"/>
  <c r="J19" i="124"/>
  <c r="I84" i="124"/>
  <c r="I88" i="124"/>
  <c r="K88" i="124" s="1"/>
  <c r="I80" i="124"/>
  <c r="K80" i="124" s="1"/>
  <c r="I64" i="124"/>
  <c r="I58" i="124"/>
  <c r="I53" i="124"/>
  <c r="I46" i="124"/>
  <c r="I28" i="124"/>
  <c r="I19" i="124"/>
  <c r="H80" i="124"/>
  <c r="E80" i="124"/>
  <c r="H64" i="124"/>
  <c r="E64" i="124"/>
  <c r="H53" i="124"/>
  <c r="E53" i="124"/>
  <c r="H46" i="124"/>
  <c r="E28" i="124"/>
  <c r="H19" i="124"/>
  <c r="E19" i="124"/>
  <c r="Q607" i="123"/>
  <c r="S54" i="123" s="1"/>
  <c r="Q606" i="123"/>
  <c r="S53" i="123" s="1"/>
  <c r="Q605" i="123"/>
  <c r="S52" i="123" s="1"/>
  <c r="Q604" i="123"/>
  <c r="S51" i="123" s="1"/>
  <c r="Q603" i="123"/>
  <c r="S50" i="123" s="1"/>
  <c r="Q602" i="123"/>
  <c r="S49" i="123" s="1"/>
  <c r="Q601" i="123"/>
  <c r="S48" i="123" s="1"/>
  <c r="Q600" i="123"/>
  <c r="S47" i="123" s="1"/>
  <c r="Q594" i="123"/>
  <c r="S41" i="123" s="1"/>
  <c r="Q593" i="123"/>
  <c r="S40" i="123" s="1"/>
  <c r="Q592" i="123"/>
  <c r="S39" i="123" s="1"/>
  <c r="Q591" i="123"/>
  <c r="Q590" i="123"/>
  <c r="S37" i="123" s="1"/>
  <c r="Q589" i="123"/>
  <c r="S36" i="123" s="1"/>
  <c r="Q588" i="123"/>
  <c r="S35" i="123" s="1"/>
  <c r="Q582" i="123"/>
  <c r="Q581" i="123"/>
  <c r="S28" i="123" s="1"/>
  <c r="Q580" i="123"/>
  <c r="Q579" i="123"/>
  <c r="S26" i="123" s="1"/>
  <c r="Q578" i="123"/>
  <c r="Q577" i="123"/>
  <c r="S24" i="123" s="1"/>
  <c r="Q576" i="123"/>
  <c r="S23" i="123" s="1"/>
  <c r="Q570" i="123"/>
  <c r="S17" i="123" s="1"/>
  <c r="Q569" i="123"/>
  <c r="S16" i="123" s="1"/>
  <c r="Q568" i="123"/>
  <c r="S15" i="123" s="1"/>
  <c r="Q567" i="123"/>
  <c r="S14" i="123" s="1"/>
  <c r="Q566" i="123"/>
  <c r="S13" i="123" s="1"/>
  <c r="Q565" i="123"/>
  <c r="S12" i="123" s="1"/>
  <c r="Q564" i="123"/>
  <c r="S11" i="123" s="1"/>
  <c r="Q552" i="123"/>
  <c r="Q551" i="123"/>
  <c r="R53" i="123" s="1"/>
  <c r="Q550" i="123"/>
  <c r="R52" i="123" s="1"/>
  <c r="Q549" i="123"/>
  <c r="R51" i="123" s="1"/>
  <c r="Q548" i="123"/>
  <c r="Q547" i="123"/>
  <c r="R49" i="123" s="1"/>
  <c r="Q546" i="123"/>
  <c r="Q545" i="123"/>
  <c r="R47" i="123" s="1"/>
  <c r="Q539" i="123"/>
  <c r="R41" i="123" s="1"/>
  <c r="Q538" i="123"/>
  <c r="R40" i="123" s="1"/>
  <c r="Q537" i="123"/>
  <c r="R39" i="123" s="1"/>
  <c r="Q536" i="123"/>
  <c r="R38" i="123" s="1"/>
  <c r="Q535" i="123"/>
  <c r="R37" i="123" s="1"/>
  <c r="Q534" i="123"/>
  <c r="R36" i="123" s="1"/>
  <c r="Q533" i="123"/>
  <c r="Q527" i="123"/>
  <c r="R29" i="123" s="1"/>
  <c r="Q526" i="123"/>
  <c r="R28" i="123" s="1"/>
  <c r="Q525" i="123"/>
  <c r="R27" i="123" s="1"/>
  <c r="Q524" i="123"/>
  <c r="R26" i="123" s="1"/>
  <c r="Q523" i="123"/>
  <c r="R25" i="123" s="1"/>
  <c r="Q522" i="123"/>
  <c r="R24" i="123" s="1"/>
  <c r="Q521" i="123"/>
  <c r="R23" i="123" s="1"/>
  <c r="Q515" i="123"/>
  <c r="Q514" i="123"/>
  <c r="R16" i="123" s="1"/>
  <c r="Q513" i="123"/>
  <c r="R15" i="123" s="1"/>
  <c r="Q512" i="123"/>
  <c r="R14" i="123" s="1"/>
  <c r="Q511" i="123"/>
  <c r="R13" i="123" s="1"/>
  <c r="Q510" i="123"/>
  <c r="R12" i="123" s="1"/>
  <c r="Q509" i="123"/>
  <c r="Q497" i="123"/>
  <c r="Q54" i="123" s="1"/>
  <c r="Q496" i="123"/>
  <c r="Q495" i="123"/>
  <c r="Q52" i="123" s="1"/>
  <c r="Q494" i="123"/>
  <c r="Q51" i="123" s="1"/>
  <c r="Q493" i="123"/>
  <c r="Q50" i="123" s="1"/>
  <c r="Q492" i="123"/>
  <c r="Q49" i="123" s="1"/>
  <c r="Q491" i="123"/>
  <c r="Q48" i="123" s="1"/>
  <c r="Q490" i="123"/>
  <c r="Q47" i="123" s="1"/>
  <c r="Q484" i="123"/>
  <c r="Q41" i="123" s="1"/>
  <c r="Q483" i="123"/>
  <c r="Q482" i="123"/>
  <c r="Q481" i="123"/>
  <c r="Q38" i="123" s="1"/>
  <c r="Q480" i="123"/>
  <c r="Q37" i="123" s="1"/>
  <c r="Q479" i="123"/>
  <c r="Q478" i="123"/>
  <c r="Q35" i="123" s="1"/>
  <c r="Q472" i="123"/>
  <c r="Q471" i="123"/>
  <c r="Q28" i="123" s="1"/>
  <c r="Q470" i="123"/>
  <c r="Q469" i="123"/>
  <c r="Q26" i="123" s="1"/>
  <c r="Q468" i="123"/>
  <c r="Q25" i="123" s="1"/>
  <c r="Q467" i="123"/>
  <c r="Q24" i="123" s="1"/>
  <c r="Q466" i="123"/>
  <c r="Q23" i="123" s="1"/>
  <c r="Q460" i="123"/>
  <c r="Q17" i="123" s="1"/>
  <c r="Q459" i="123"/>
  <c r="Q16" i="123" s="1"/>
  <c r="Q458" i="123"/>
  <c r="Q15" i="123" s="1"/>
  <c r="Q457" i="123"/>
  <c r="Q14" i="123" s="1"/>
  <c r="Q456" i="123"/>
  <c r="Q455" i="123"/>
  <c r="Q12" i="123" s="1"/>
  <c r="Q454" i="123"/>
  <c r="Q11" i="123" s="1"/>
  <c r="Q442" i="123"/>
  <c r="P54" i="123" s="1"/>
  <c r="Q441" i="123"/>
  <c r="P53" i="123" s="1"/>
  <c r="Q440" i="123"/>
  <c r="Q439" i="123"/>
  <c r="P51" i="123" s="1"/>
  <c r="Q438" i="123"/>
  <c r="Q437" i="123"/>
  <c r="P49" i="123" s="1"/>
  <c r="Q436" i="123"/>
  <c r="P48" i="123" s="1"/>
  <c r="Q435" i="123"/>
  <c r="P47" i="123" s="1"/>
  <c r="Q429" i="123"/>
  <c r="Q428" i="123"/>
  <c r="P40" i="123" s="1"/>
  <c r="Q427" i="123"/>
  <c r="P39" i="123" s="1"/>
  <c r="Q426" i="123"/>
  <c r="P38" i="123" s="1"/>
  <c r="Q425" i="123"/>
  <c r="Q424" i="123"/>
  <c r="Q423" i="123"/>
  <c r="P35" i="123" s="1"/>
  <c r="Q417" i="123"/>
  <c r="P29" i="123" s="1"/>
  <c r="Q416" i="123"/>
  <c r="P28" i="123" s="1"/>
  <c r="Q415" i="123"/>
  <c r="P27" i="123" s="1"/>
  <c r="Q414" i="123"/>
  <c r="P26" i="123" s="1"/>
  <c r="Q413" i="123"/>
  <c r="P25" i="123" s="1"/>
  <c r="Q412" i="123"/>
  <c r="Q411" i="123"/>
  <c r="Q405" i="123"/>
  <c r="P17" i="123" s="1"/>
  <c r="Q404" i="123"/>
  <c r="P16" i="123" s="1"/>
  <c r="Q403" i="123"/>
  <c r="P15" i="123" s="1"/>
  <c r="Q402" i="123"/>
  <c r="P14" i="123" s="1"/>
  <c r="Q401" i="123"/>
  <c r="P13" i="123" s="1"/>
  <c r="Q400" i="123"/>
  <c r="P12" i="123" s="1"/>
  <c r="Q399" i="123"/>
  <c r="Q387" i="123"/>
  <c r="O54" i="123" s="1"/>
  <c r="Q386" i="123"/>
  <c r="O53" i="123" s="1"/>
  <c r="Q385" i="123"/>
  <c r="O52" i="123" s="1"/>
  <c r="Q384" i="123"/>
  <c r="O51" i="123" s="1"/>
  <c r="Q383" i="123"/>
  <c r="O50" i="123" s="1"/>
  <c r="Q382" i="123"/>
  <c r="O49" i="123" s="1"/>
  <c r="Q381" i="123"/>
  <c r="O48" i="123" s="1"/>
  <c r="Q380" i="123"/>
  <c r="O47" i="123" s="1"/>
  <c r="Q374" i="123"/>
  <c r="O41" i="123" s="1"/>
  <c r="Q373" i="123"/>
  <c r="O40" i="123" s="1"/>
  <c r="Q372" i="123"/>
  <c r="O39" i="123" s="1"/>
  <c r="Q371" i="123"/>
  <c r="O38" i="123" s="1"/>
  <c r="Q370" i="123"/>
  <c r="O37" i="123" s="1"/>
  <c r="Q369" i="123"/>
  <c r="Q368" i="123"/>
  <c r="O35" i="123" s="1"/>
  <c r="Q362" i="123"/>
  <c r="O29" i="123" s="1"/>
  <c r="Q361" i="123"/>
  <c r="O28" i="123" s="1"/>
  <c r="Q360" i="123"/>
  <c r="O27" i="123" s="1"/>
  <c r="Q359" i="123"/>
  <c r="O26" i="123" s="1"/>
  <c r="Q358" i="123"/>
  <c r="O25" i="123" s="1"/>
  <c r="Q357" i="123"/>
  <c r="O24" i="123" s="1"/>
  <c r="Q356" i="123"/>
  <c r="O23" i="123" s="1"/>
  <c r="Q350" i="123"/>
  <c r="O17" i="123" s="1"/>
  <c r="Q349" i="123"/>
  <c r="Q348" i="123"/>
  <c r="Q347" i="123"/>
  <c r="Q346" i="123"/>
  <c r="O13" i="123" s="1"/>
  <c r="Q345" i="123"/>
  <c r="O12" i="123" s="1"/>
  <c r="Q344" i="123"/>
  <c r="O11" i="123" s="1"/>
  <c r="Q332" i="123"/>
  <c r="Q331" i="123"/>
  <c r="Q330" i="123"/>
  <c r="Q329" i="123"/>
  <c r="Q328" i="123"/>
  <c r="Q327" i="123"/>
  <c r="Q326" i="123"/>
  <c r="Q325" i="123"/>
  <c r="Q319" i="123"/>
  <c r="Q318" i="123"/>
  <c r="Q317" i="123"/>
  <c r="Q316" i="123"/>
  <c r="Q315" i="123"/>
  <c r="Q314" i="123"/>
  <c r="Q313" i="123"/>
  <c r="Q307" i="123"/>
  <c r="Q306" i="123"/>
  <c r="Q305" i="123"/>
  <c r="Q304" i="123"/>
  <c r="Q303" i="123"/>
  <c r="Q302" i="123"/>
  <c r="Q301" i="123"/>
  <c r="Q295" i="123"/>
  <c r="Q294" i="123"/>
  <c r="Q293" i="123"/>
  <c r="Q292" i="123"/>
  <c r="Q291" i="123"/>
  <c r="Q290" i="123"/>
  <c r="Q289" i="123"/>
  <c r="Q276" i="123"/>
  <c r="I54" i="123" s="1"/>
  <c r="J54" i="123" s="1"/>
  <c r="Q275" i="123"/>
  <c r="Q274" i="123"/>
  <c r="I52" i="123" s="1"/>
  <c r="J52" i="123" s="1"/>
  <c r="Q273" i="123"/>
  <c r="I51" i="123" s="1"/>
  <c r="J51" i="123" s="1"/>
  <c r="Q272" i="123"/>
  <c r="I50" i="123" s="1"/>
  <c r="J50" i="123" s="1"/>
  <c r="Q271" i="123"/>
  <c r="Q270" i="123"/>
  <c r="I48" i="123" s="1"/>
  <c r="J48" i="123" s="1"/>
  <c r="Q269" i="123"/>
  <c r="I47" i="123" s="1"/>
  <c r="J47" i="123" s="1"/>
  <c r="Q263" i="123"/>
  <c r="I41" i="123" s="1"/>
  <c r="J41" i="123" s="1"/>
  <c r="Q262" i="123"/>
  <c r="Q261" i="123"/>
  <c r="I39" i="123" s="1"/>
  <c r="J39" i="123" s="1"/>
  <c r="Q260" i="123"/>
  <c r="I38" i="123" s="1"/>
  <c r="J38" i="123" s="1"/>
  <c r="Q259" i="123"/>
  <c r="I37" i="123" s="1"/>
  <c r="J37" i="123" s="1"/>
  <c r="Q258" i="123"/>
  <c r="Q257" i="123"/>
  <c r="I35" i="123" s="1"/>
  <c r="J35" i="123" s="1"/>
  <c r="Q251" i="123"/>
  <c r="I29" i="123" s="1"/>
  <c r="J29" i="123" s="1"/>
  <c r="Q250" i="123"/>
  <c r="I28" i="123" s="1"/>
  <c r="J28" i="123" s="1"/>
  <c r="Q249" i="123"/>
  <c r="Q248" i="123"/>
  <c r="I26" i="123" s="1"/>
  <c r="J26" i="123" s="1"/>
  <c r="Q247" i="123"/>
  <c r="I25" i="123" s="1"/>
  <c r="J25" i="123" s="1"/>
  <c r="Q246" i="123"/>
  <c r="I24" i="123" s="1"/>
  <c r="J24" i="123" s="1"/>
  <c r="Q245" i="123"/>
  <c r="Q239" i="123"/>
  <c r="Q238" i="123"/>
  <c r="Q237" i="123"/>
  <c r="I15" i="123" s="1"/>
  <c r="J15" i="123" s="1"/>
  <c r="Q236" i="123"/>
  <c r="I14" i="123" s="1"/>
  <c r="J14" i="123" s="1"/>
  <c r="Q235" i="123"/>
  <c r="I13" i="123" s="1"/>
  <c r="J13" i="123" s="1"/>
  <c r="Q234" i="123"/>
  <c r="I12" i="123" s="1"/>
  <c r="J12" i="123" s="1"/>
  <c r="Q233" i="123"/>
  <c r="I11" i="123" s="1"/>
  <c r="J11" i="123" s="1"/>
  <c r="Q221" i="123"/>
  <c r="Q220" i="123"/>
  <c r="G53" i="123" s="1"/>
  <c r="Q219" i="123"/>
  <c r="G52" i="123" s="1"/>
  <c r="Q218" i="123"/>
  <c r="G51" i="123" s="1"/>
  <c r="Q217" i="123"/>
  <c r="Q216" i="123"/>
  <c r="G49" i="123" s="1"/>
  <c r="Q215" i="123"/>
  <c r="Q214" i="123"/>
  <c r="G47" i="123" s="1"/>
  <c r="Q208" i="123"/>
  <c r="Q207" i="123"/>
  <c r="G40" i="123" s="1"/>
  <c r="Q206" i="123"/>
  <c r="Q205" i="123"/>
  <c r="G38" i="123" s="1"/>
  <c r="Q204" i="123"/>
  <c r="Q203" i="123"/>
  <c r="G36" i="123" s="1"/>
  <c r="Q202" i="123"/>
  <c r="G35" i="123" s="1"/>
  <c r="Q196" i="123"/>
  <c r="G29" i="123" s="1"/>
  <c r="Q195" i="123"/>
  <c r="Q194" i="123"/>
  <c r="Q193" i="123"/>
  <c r="G26" i="123" s="1"/>
  <c r="Q192" i="123"/>
  <c r="G25" i="123" s="1"/>
  <c r="Q191" i="123"/>
  <c r="G24" i="123" s="1"/>
  <c r="Q190" i="123"/>
  <c r="G23" i="123" s="1"/>
  <c r="Q184" i="123"/>
  <c r="G17" i="123" s="1"/>
  <c r="Q183" i="123"/>
  <c r="G16" i="123" s="1"/>
  <c r="Q182" i="123"/>
  <c r="Q181" i="123"/>
  <c r="G14" i="123" s="1"/>
  <c r="Q180" i="123"/>
  <c r="Q179" i="123"/>
  <c r="G12" i="123" s="1"/>
  <c r="Q178" i="123"/>
  <c r="G11" i="123" s="1"/>
  <c r="Q166" i="123"/>
  <c r="F54" i="123" s="1"/>
  <c r="Q165" i="123"/>
  <c r="F53" i="123" s="1"/>
  <c r="Q164" i="123"/>
  <c r="F52" i="123" s="1"/>
  <c r="Q163" i="123"/>
  <c r="Q162" i="123"/>
  <c r="Q161" i="123"/>
  <c r="F49" i="123" s="1"/>
  <c r="Q160" i="123"/>
  <c r="F48" i="123" s="1"/>
  <c r="Q159" i="123"/>
  <c r="Q153" i="123"/>
  <c r="F41" i="123" s="1"/>
  <c r="Q152" i="123"/>
  <c r="Q151" i="123"/>
  <c r="F39" i="123" s="1"/>
  <c r="Q150" i="123"/>
  <c r="F38" i="123" s="1"/>
  <c r="Q149" i="123"/>
  <c r="F37" i="123" s="1"/>
  <c r="Q148" i="123"/>
  <c r="F36" i="123" s="1"/>
  <c r="Q147" i="123"/>
  <c r="F35" i="123" s="1"/>
  <c r="Q141" i="123"/>
  <c r="F29" i="123" s="1"/>
  <c r="Q140" i="123"/>
  <c r="F28" i="123" s="1"/>
  <c r="Q139" i="123"/>
  <c r="F27" i="123" s="1"/>
  <c r="Q138" i="123"/>
  <c r="F26" i="123" s="1"/>
  <c r="Q137" i="123"/>
  <c r="Q136" i="123"/>
  <c r="F24" i="123" s="1"/>
  <c r="Q135" i="123"/>
  <c r="F23" i="123" s="1"/>
  <c r="Q129" i="123"/>
  <c r="F17" i="123" s="1"/>
  <c r="Q128" i="123"/>
  <c r="F16" i="123" s="1"/>
  <c r="Q127" i="123"/>
  <c r="F15" i="123" s="1"/>
  <c r="Q126" i="123"/>
  <c r="F14" i="123" s="1"/>
  <c r="Q125" i="123"/>
  <c r="F13" i="123" s="1"/>
  <c r="Q124" i="123"/>
  <c r="Q123" i="123"/>
  <c r="F11" i="123" s="1"/>
  <c r="Q111" i="123"/>
  <c r="E54" i="123" s="1"/>
  <c r="Q110" i="123"/>
  <c r="E53" i="123" s="1"/>
  <c r="Q109" i="123"/>
  <c r="E52" i="123" s="1"/>
  <c r="Q108" i="123"/>
  <c r="E51" i="123" s="1"/>
  <c r="Q107" i="123"/>
  <c r="Q106" i="123"/>
  <c r="E49" i="123" s="1"/>
  <c r="Q105" i="123"/>
  <c r="Q104" i="123"/>
  <c r="Q103" i="123"/>
  <c r="E46" i="123" s="1"/>
  <c r="Q98" i="123"/>
  <c r="E41" i="123" s="1"/>
  <c r="Q97" i="123"/>
  <c r="E40" i="123" s="1"/>
  <c r="Q96" i="123"/>
  <c r="E39" i="123" s="1"/>
  <c r="Q95" i="123"/>
  <c r="Q94" i="123"/>
  <c r="E37" i="123" s="1"/>
  <c r="Q93" i="123"/>
  <c r="E36" i="123" s="1"/>
  <c r="Q92" i="123"/>
  <c r="E35" i="123" s="1"/>
  <c r="Q91" i="123"/>
  <c r="E34" i="123" s="1"/>
  <c r="Q86" i="123"/>
  <c r="E29" i="123" s="1"/>
  <c r="Q85" i="123"/>
  <c r="Q84" i="123"/>
  <c r="E27" i="123" s="1"/>
  <c r="Q83" i="123"/>
  <c r="E26" i="123" s="1"/>
  <c r="Q82" i="123"/>
  <c r="E25" i="123" s="1"/>
  <c r="Q81" i="123"/>
  <c r="Q80" i="123"/>
  <c r="E23" i="123" s="1"/>
  <c r="Q79" i="123"/>
  <c r="E22" i="123" s="1"/>
  <c r="Q74" i="123"/>
  <c r="E17" i="123" s="1"/>
  <c r="Q73" i="123"/>
  <c r="E16" i="123" s="1"/>
  <c r="Q72" i="123"/>
  <c r="E15" i="123" s="1"/>
  <c r="Q71" i="123"/>
  <c r="E14" i="123" s="1"/>
  <c r="Q70" i="123"/>
  <c r="E13" i="123" s="1"/>
  <c r="Q69" i="123"/>
  <c r="Q68" i="123"/>
  <c r="M55" i="123"/>
  <c r="L55" i="123"/>
  <c r="R54" i="123"/>
  <c r="M54" i="123"/>
  <c r="L54" i="123"/>
  <c r="G54" i="123"/>
  <c r="Q53" i="123"/>
  <c r="M53" i="123"/>
  <c r="L53" i="123"/>
  <c r="I53" i="123"/>
  <c r="J53" i="123" s="1"/>
  <c r="P52" i="123"/>
  <c r="M52" i="123"/>
  <c r="L52" i="123"/>
  <c r="N51" i="123"/>
  <c r="M51" i="123"/>
  <c r="L51" i="123"/>
  <c r="F51" i="123"/>
  <c r="R50" i="123"/>
  <c r="P50" i="123"/>
  <c r="M50" i="123"/>
  <c r="L50" i="123"/>
  <c r="G50" i="123"/>
  <c r="F50" i="123"/>
  <c r="E50" i="123"/>
  <c r="M49" i="123"/>
  <c r="L49" i="123"/>
  <c r="I49" i="123"/>
  <c r="J49" i="123" s="1"/>
  <c r="R48" i="123"/>
  <c r="M48" i="123"/>
  <c r="L48" i="123"/>
  <c r="G48" i="123"/>
  <c r="E48" i="123"/>
  <c r="M47" i="123"/>
  <c r="L47" i="123"/>
  <c r="N47" i="123" s="1"/>
  <c r="F47" i="123"/>
  <c r="E47" i="123"/>
  <c r="M46" i="123"/>
  <c r="L46" i="123"/>
  <c r="N46" i="123" s="1"/>
  <c r="M45" i="123"/>
  <c r="L45" i="123"/>
  <c r="M42" i="123"/>
  <c r="L42" i="123"/>
  <c r="P41" i="123"/>
  <c r="M41" i="123"/>
  <c r="N41" i="123" s="1"/>
  <c r="L41" i="123"/>
  <c r="G41" i="123"/>
  <c r="Q40" i="123"/>
  <c r="M40" i="123"/>
  <c r="L40" i="123"/>
  <c r="I40" i="123"/>
  <c r="J40" i="123" s="1"/>
  <c r="F40" i="123"/>
  <c r="Q39" i="123"/>
  <c r="M39" i="123"/>
  <c r="L39" i="123"/>
  <c r="G39" i="123"/>
  <c r="S38" i="123"/>
  <c r="M38" i="123"/>
  <c r="L38" i="123"/>
  <c r="N38" i="123" s="1"/>
  <c r="E38" i="123"/>
  <c r="P37" i="123"/>
  <c r="M37" i="123"/>
  <c r="L37" i="123"/>
  <c r="G37" i="123"/>
  <c r="Q36" i="123"/>
  <c r="P36" i="123"/>
  <c r="O36" i="123"/>
  <c r="M36" i="123"/>
  <c r="L36" i="123"/>
  <c r="I36" i="123"/>
  <c r="J36" i="123" s="1"/>
  <c r="R35" i="123"/>
  <c r="M35" i="123"/>
  <c r="L35" i="123"/>
  <c r="M34" i="123"/>
  <c r="L34" i="123"/>
  <c r="M33" i="123"/>
  <c r="L33" i="123"/>
  <c r="M30" i="123"/>
  <c r="L30" i="123"/>
  <c r="S29" i="123"/>
  <c r="Q29" i="123"/>
  <c r="M29" i="123"/>
  <c r="L29" i="123"/>
  <c r="M28" i="123"/>
  <c r="L28" i="123"/>
  <c r="G28" i="123"/>
  <c r="E28" i="123"/>
  <c r="S27" i="123"/>
  <c r="Q27" i="123"/>
  <c r="M27" i="123"/>
  <c r="L27" i="123"/>
  <c r="I27" i="123"/>
  <c r="J27" i="123" s="1"/>
  <c r="G27" i="123"/>
  <c r="M26" i="123"/>
  <c r="L26" i="123"/>
  <c r="S25" i="123"/>
  <c r="M25" i="123"/>
  <c r="L25" i="123"/>
  <c r="F25" i="123"/>
  <c r="P24" i="123"/>
  <c r="M24" i="123"/>
  <c r="L24" i="123"/>
  <c r="E24" i="123"/>
  <c r="P23" i="123"/>
  <c r="M23" i="123"/>
  <c r="L23" i="123"/>
  <c r="N23" i="123" s="1"/>
  <c r="I23" i="123"/>
  <c r="J23" i="123" s="1"/>
  <c r="M22" i="123"/>
  <c r="L22" i="123"/>
  <c r="M21" i="123"/>
  <c r="L21" i="123"/>
  <c r="M18" i="123"/>
  <c r="L18" i="123"/>
  <c r="R17" i="123"/>
  <c r="M17" i="123"/>
  <c r="L17" i="123"/>
  <c r="I17" i="123"/>
  <c r="J17" i="123" s="1"/>
  <c r="O16" i="123"/>
  <c r="M16" i="123"/>
  <c r="L16" i="123"/>
  <c r="N16" i="123" s="1"/>
  <c r="I16" i="123"/>
  <c r="J16" i="123" s="1"/>
  <c r="O15" i="123"/>
  <c r="M15" i="123"/>
  <c r="L15" i="123"/>
  <c r="N15" i="123" s="1"/>
  <c r="G15" i="123"/>
  <c r="O14" i="123"/>
  <c r="M14" i="123"/>
  <c r="L14" i="123"/>
  <c r="Q13" i="123"/>
  <c r="M13" i="123"/>
  <c r="L13" i="123"/>
  <c r="G13" i="123"/>
  <c r="N12" i="123"/>
  <c r="M12" i="123"/>
  <c r="L12" i="123"/>
  <c r="F12" i="123"/>
  <c r="E12" i="123"/>
  <c r="R11" i="123"/>
  <c r="P11" i="123"/>
  <c r="M11" i="123"/>
  <c r="L11" i="123"/>
  <c r="E11" i="123"/>
  <c r="M10" i="123"/>
  <c r="L10" i="123"/>
  <c r="N10" i="123" s="1"/>
  <c r="M9" i="123"/>
  <c r="L9" i="123"/>
  <c r="Q608" i="122"/>
  <c r="Q607" i="122"/>
  <c r="S54" i="122" s="1"/>
  <c r="Q606" i="122"/>
  <c r="S53" i="122" s="1"/>
  <c r="Q605" i="122"/>
  <c r="S52" i="122" s="1"/>
  <c r="Q604" i="122"/>
  <c r="Q603" i="122"/>
  <c r="S50" i="122" s="1"/>
  <c r="Q602" i="122"/>
  <c r="S49" i="122" s="1"/>
  <c r="Q601" i="122"/>
  <c r="S48" i="122" s="1"/>
  <c r="Q600" i="122"/>
  <c r="Q599" i="122"/>
  <c r="S46" i="122" s="1"/>
  <c r="Q598" i="122"/>
  <c r="S45" i="122" s="1"/>
  <c r="Q595" i="122"/>
  <c r="Q594" i="122"/>
  <c r="S41" i="122" s="1"/>
  <c r="Q593" i="122"/>
  <c r="S40" i="122" s="1"/>
  <c r="Q592" i="122"/>
  <c r="S39" i="122" s="1"/>
  <c r="Q591" i="122"/>
  <c r="S38" i="122" s="1"/>
  <c r="Q590" i="122"/>
  <c r="Q589" i="122"/>
  <c r="S36" i="122" s="1"/>
  <c r="Q588" i="122"/>
  <c r="S35" i="122" s="1"/>
  <c r="Q587" i="122"/>
  <c r="S34" i="122" s="1"/>
  <c r="Q586" i="122"/>
  <c r="Q583" i="122"/>
  <c r="S30" i="122" s="1"/>
  <c r="Q582" i="122"/>
  <c r="S29" i="122" s="1"/>
  <c r="Q581" i="122"/>
  <c r="Q580" i="122"/>
  <c r="Q579" i="122"/>
  <c r="S26" i="122" s="1"/>
  <c r="Q578" i="122"/>
  <c r="S25" i="122" s="1"/>
  <c r="Q577" i="122"/>
  <c r="S24" i="122" s="1"/>
  <c r="Q576" i="122"/>
  <c r="S23" i="122" s="1"/>
  <c r="Q575" i="122"/>
  <c r="Q574" i="122"/>
  <c r="S21" i="122" s="1"/>
  <c r="Q571" i="122"/>
  <c r="S18" i="122" s="1"/>
  <c r="Q570" i="122"/>
  <c r="Q569" i="122"/>
  <c r="Q568" i="122"/>
  <c r="S15" i="122" s="1"/>
  <c r="Q567" i="122"/>
  <c r="S14" i="122" s="1"/>
  <c r="Q566" i="122"/>
  <c r="S13" i="122" s="1"/>
  <c r="Q565" i="122"/>
  <c r="S12" i="122" s="1"/>
  <c r="Q564" i="122"/>
  <c r="S11" i="122" s="1"/>
  <c r="Q563" i="122"/>
  <c r="S10" i="122" s="1"/>
  <c r="Q562" i="122"/>
  <c r="Q553" i="122"/>
  <c r="Q552" i="122"/>
  <c r="R54" i="122" s="1"/>
  <c r="Q551" i="122"/>
  <c r="R53" i="122" s="1"/>
  <c r="Q550" i="122"/>
  <c r="R52" i="122" s="1"/>
  <c r="Q549" i="122"/>
  <c r="R51" i="122" s="1"/>
  <c r="Q548" i="122"/>
  <c r="R50" i="122" s="1"/>
  <c r="Q547" i="122"/>
  <c r="R49" i="122" s="1"/>
  <c r="Q546" i="122"/>
  <c r="R48" i="122" s="1"/>
  <c r="Q545" i="122"/>
  <c r="R47" i="122" s="1"/>
  <c r="Q544" i="122"/>
  <c r="R46" i="122" s="1"/>
  <c r="Q543" i="122"/>
  <c r="R45" i="122" s="1"/>
  <c r="Q540" i="122"/>
  <c r="Q539" i="122"/>
  <c r="R41" i="122" s="1"/>
  <c r="Q538" i="122"/>
  <c r="R40" i="122" s="1"/>
  <c r="Q537" i="122"/>
  <c r="R39" i="122" s="1"/>
  <c r="Q536" i="122"/>
  <c r="Q535" i="122"/>
  <c r="Q534" i="122"/>
  <c r="R36" i="122" s="1"/>
  <c r="Q533" i="122"/>
  <c r="R35" i="122" s="1"/>
  <c r="Q532" i="122"/>
  <c r="R34" i="122" s="1"/>
  <c r="Q531" i="122"/>
  <c r="R33" i="122" s="1"/>
  <c r="Q528" i="122"/>
  <c r="R30" i="122" s="1"/>
  <c r="Q527" i="122"/>
  <c r="R29" i="122" s="1"/>
  <c r="Q526" i="122"/>
  <c r="R28" i="122" s="1"/>
  <c r="Q525" i="122"/>
  <c r="R27" i="122" s="1"/>
  <c r="Q524" i="122"/>
  <c r="R26" i="122" s="1"/>
  <c r="Q523" i="122"/>
  <c r="R25" i="122" s="1"/>
  <c r="Q522" i="122"/>
  <c r="R24" i="122" s="1"/>
  <c r="Q521" i="122"/>
  <c r="R23" i="122" s="1"/>
  <c r="Q520" i="122"/>
  <c r="R22" i="122" s="1"/>
  <c r="Q519" i="122"/>
  <c r="Q516" i="122"/>
  <c r="Q515" i="122"/>
  <c r="Q514" i="122"/>
  <c r="R16" i="122" s="1"/>
  <c r="Q513" i="122"/>
  <c r="R15" i="122" s="1"/>
  <c r="Q512" i="122"/>
  <c r="R14" i="122" s="1"/>
  <c r="Q511" i="122"/>
  <c r="R13" i="122" s="1"/>
  <c r="Q510" i="122"/>
  <c r="R12" i="122" s="1"/>
  <c r="Q509" i="122"/>
  <c r="R11" i="122" s="1"/>
  <c r="Q508" i="122"/>
  <c r="Q507" i="122"/>
  <c r="R9" i="122" s="1"/>
  <c r="Q498" i="122"/>
  <c r="Q55" i="122" s="1"/>
  <c r="Q497" i="122"/>
  <c r="Q54" i="122" s="1"/>
  <c r="Q496" i="122"/>
  <c r="Q495" i="122"/>
  <c r="Q52" i="122" s="1"/>
  <c r="Q494" i="122"/>
  <c r="Q51" i="122" s="1"/>
  <c r="Q493" i="122"/>
  <c r="Q492" i="122"/>
  <c r="Q491" i="122"/>
  <c r="Q48" i="122" s="1"/>
  <c r="Q490" i="122"/>
  <c r="Q47" i="122" s="1"/>
  <c r="Q489" i="122"/>
  <c r="Q46" i="122" s="1"/>
  <c r="Q488" i="122"/>
  <c r="Q45" i="122" s="1"/>
  <c r="Q485" i="122"/>
  <c r="Q42" i="122" s="1"/>
  <c r="Q484" i="122"/>
  <c r="Q41" i="122" s="1"/>
  <c r="Q483" i="122"/>
  <c r="Q40" i="122" s="1"/>
  <c r="Q482" i="122"/>
  <c r="Q39" i="122" s="1"/>
  <c r="Q481" i="122"/>
  <c r="Q38" i="122" s="1"/>
  <c r="Q480" i="122"/>
  <c r="Q37" i="122" s="1"/>
  <c r="Q479" i="122"/>
  <c r="Q36" i="122" s="1"/>
  <c r="Q478" i="122"/>
  <c r="Q477" i="122"/>
  <c r="Q34" i="122" s="1"/>
  <c r="Q476" i="122"/>
  <c r="Q33" i="122" s="1"/>
  <c r="Q473" i="122"/>
  <c r="Q30" i="122" s="1"/>
  <c r="Q472" i="122"/>
  <c r="Q471" i="122"/>
  <c r="Q28" i="122" s="1"/>
  <c r="Q470" i="122"/>
  <c r="Q27" i="122" s="1"/>
  <c r="Q469" i="122"/>
  <c r="Q26" i="122" s="1"/>
  <c r="Q468" i="122"/>
  <c r="Q25" i="122" s="1"/>
  <c r="Q467" i="122"/>
  <c r="Q466" i="122"/>
  <c r="Q23" i="122" s="1"/>
  <c r="Q465" i="122"/>
  <c r="Q464" i="122"/>
  <c r="Q461" i="122"/>
  <c r="Q18" i="122" s="1"/>
  <c r="Q460" i="122"/>
  <c r="Q17" i="122" s="1"/>
  <c r="Q459" i="122"/>
  <c r="Q458" i="122"/>
  <c r="Q15" i="122" s="1"/>
  <c r="Q457" i="122"/>
  <c r="Q14" i="122" s="1"/>
  <c r="Q456" i="122"/>
  <c r="Q13" i="122" s="1"/>
  <c r="Q455" i="122"/>
  <c r="Q454" i="122"/>
  <c r="Q11" i="122" s="1"/>
  <c r="Q453" i="122"/>
  <c r="Q452" i="122"/>
  <c r="Q9" i="122" s="1"/>
  <c r="Q443" i="122"/>
  <c r="Q442" i="122"/>
  <c r="P54" i="122" s="1"/>
  <c r="Q441" i="122"/>
  <c r="Q440" i="122"/>
  <c r="P52" i="122" s="1"/>
  <c r="Q439" i="122"/>
  <c r="P51" i="122" s="1"/>
  <c r="Q438" i="122"/>
  <c r="Q437" i="122"/>
  <c r="P49" i="122" s="1"/>
  <c r="Q436" i="122"/>
  <c r="P48" i="122" s="1"/>
  <c r="Q435" i="122"/>
  <c r="P47" i="122" s="1"/>
  <c r="Q434" i="122"/>
  <c r="P46" i="122" s="1"/>
  <c r="Q433" i="122"/>
  <c r="P45" i="122" s="1"/>
  <c r="Q430" i="122"/>
  <c r="P42" i="122" s="1"/>
  <c r="Q429" i="122"/>
  <c r="P41" i="122" s="1"/>
  <c r="Q428" i="122"/>
  <c r="Q427" i="122"/>
  <c r="P39" i="122" s="1"/>
  <c r="Q426" i="122"/>
  <c r="P38" i="122" s="1"/>
  <c r="Q425" i="122"/>
  <c r="P37" i="122" s="1"/>
  <c r="Q424" i="122"/>
  <c r="P36" i="122" s="1"/>
  <c r="Q423" i="122"/>
  <c r="P35" i="122" s="1"/>
  <c r="Q422" i="122"/>
  <c r="P34" i="122" s="1"/>
  <c r="Q421" i="122"/>
  <c r="P33" i="122" s="1"/>
  <c r="Q418" i="122"/>
  <c r="Q417" i="122"/>
  <c r="P29" i="122" s="1"/>
  <c r="Q416" i="122"/>
  <c r="P28" i="122" s="1"/>
  <c r="Q415" i="122"/>
  <c r="P27" i="122" s="1"/>
  <c r="Q414" i="122"/>
  <c r="Q413" i="122"/>
  <c r="P25" i="122" s="1"/>
  <c r="Q412" i="122"/>
  <c r="P24" i="122" s="1"/>
  <c r="Q411" i="122"/>
  <c r="P23" i="122" s="1"/>
  <c r="Q410" i="122"/>
  <c r="Q409" i="122"/>
  <c r="P21" i="122" s="1"/>
  <c r="Q406" i="122"/>
  <c r="P18" i="122" s="1"/>
  <c r="Q405" i="122"/>
  <c r="P17" i="122" s="1"/>
  <c r="Q404" i="122"/>
  <c r="Q403" i="122"/>
  <c r="P15" i="122" s="1"/>
  <c r="Q402" i="122"/>
  <c r="P14" i="122" s="1"/>
  <c r="Q401" i="122"/>
  <c r="P13" i="122" s="1"/>
  <c r="Q400" i="122"/>
  <c r="Q399" i="122"/>
  <c r="P11" i="122" s="1"/>
  <c r="Q398" i="122"/>
  <c r="P10" i="122" s="1"/>
  <c r="Q397" i="122"/>
  <c r="P9" i="122" s="1"/>
  <c r="Q388" i="122"/>
  <c r="Q387" i="122"/>
  <c r="O54" i="122" s="1"/>
  <c r="Q386" i="122"/>
  <c r="O53" i="122" s="1"/>
  <c r="Q385" i="122"/>
  <c r="O52" i="122" s="1"/>
  <c r="Q384" i="122"/>
  <c r="Q383" i="122"/>
  <c r="O50" i="122" s="1"/>
  <c r="Q382" i="122"/>
  <c r="O49" i="122" s="1"/>
  <c r="Q381" i="122"/>
  <c r="O48" i="122" s="1"/>
  <c r="Q380" i="122"/>
  <c r="Q379" i="122"/>
  <c r="O46" i="122" s="1"/>
  <c r="Q378" i="122"/>
  <c r="O45" i="122" s="1"/>
  <c r="Q375" i="122"/>
  <c r="O42" i="122" s="1"/>
  <c r="Q374" i="122"/>
  <c r="Q373" i="122"/>
  <c r="O40" i="122" s="1"/>
  <c r="Q372" i="122"/>
  <c r="O39" i="122" s="1"/>
  <c r="Q371" i="122"/>
  <c r="O38" i="122" s="1"/>
  <c r="Q370" i="122"/>
  <c r="Q369" i="122"/>
  <c r="O36" i="122" s="1"/>
  <c r="Q368" i="122"/>
  <c r="O35" i="122" s="1"/>
  <c r="Q367" i="122"/>
  <c r="O34" i="122" s="1"/>
  <c r="Q366" i="122"/>
  <c r="Q363" i="122"/>
  <c r="O30" i="122" s="1"/>
  <c r="Q362" i="122"/>
  <c r="Q361" i="122"/>
  <c r="O28" i="122" s="1"/>
  <c r="Q360" i="122"/>
  <c r="O27" i="122" s="1"/>
  <c r="Q359" i="122"/>
  <c r="O26" i="122" s="1"/>
  <c r="Q358" i="122"/>
  <c r="O25" i="122" s="1"/>
  <c r="Q357" i="122"/>
  <c r="Q356" i="122"/>
  <c r="O23" i="122" s="1"/>
  <c r="Q355" i="122"/>
  <c r="Q354" i="122"/>
  <c r="O21" i="122" s="1"/>
  <c r="Q351" i="122"/>
  <c r="O18" i="122" s="1"/>
  <c r="Q350" i="122"/>
  <c r="O17" i="122" s="1"/>
  <c r="Q349" i="122"/>
  <c r="O16" i="122" s="1"/>
  <c r="Q348" i="122"/>
  <c r="O15" i="122" s="1"/>
  <c r="Q347" i="122"/>
  <c r="Q346" i="122"/>
  <c r="Q345" i="122"/>
  <c r="O12" i="122" s="1"/>
  <c r="Q344" i="122"/>
  <c r="O11" i="122" s="1"/>
  <c r="Q343" i="122"/>
  <c r="O10" i="122" s="1"/>
  <c r="Q342" i="122"/>
  <c r="Q333" i="122"/>
  <c r="Q332" i="122"/>
  <c r="Q331" i="122"/>
  <c r="Q330" i="122"/>
  <c r="Q329" i="122"/>
  <c r="Q328" i="122"/>
  <c r="Q327" i="122"/>
  <c r="Q326" i="122"/>
  <c r="Q325" i="122"/>
  <c r="Q324" i="122"/>
  <c r="Q323" i="122"/>
  <c r="Q320" i="122"/>
  <c r="Q319" i="122"/>
  <c r="Q318" i="122"/>
  <c r="Q317" i="122"/>
  <c r="Q316" i="122"/>
  <c r="Q315" i="122"/>
  <c r="Q314" i="122"/>
  <c r="Q313" i="122"/>
  <c r="Q312" i="122"/>
  <c r="Q311" i="122"/>
  <c r="Q308" i="122"/>
  <c r="Q307" i="122"/>
  <c r="Q306" i="122"/>
  <c r="Q305" i="122"/>
  <c r="Q304" i="122"/>
  <c r="Q303" i="122"/>
  <c r="Q302" i="122"/>
  <c r="Q301" i="122"/>
  <c r="Q300" i="122"/>
  <c r="Q299" i="122"/>
  <c r="Q296" i="122"/>
  <c r="Q295" i="122"/>
  <c r="Q294" i="122"/>
  <c r="Q293" i="122"/>
  <c r="Q292" i="122"/>
  <c r="Q291" i="122"/>
  <c r="Q290" i="122"/>
  <c r="Q289" i="122"/>
  <c r="Q288" i="122"/>
  <c r="Q287" i="122"/>
  <c r="Q277" i="122"/>
  <c r="I55" i="122" s="1"/>
  <c r="J55" i="122" s="1"/>
  <c r="Q276" i="122"/>
  <c r="I54" i="122" s="1"/>
  <c r="J54" i="122" s="1"/>
  <c r="Q275" i="122"/>
  <c r="Q274" i="122"/>
  <c r="I52" i="122" s="1"/>
  <c r="J52" i="122" s="1"/>
  <c r="Q273" i="122"/>
  <c r="I51" i="122" s="1"/>
  <c r="J51" i="122" s="1"/>
  <c r="Q272" i="122"/>
  <c r="Q271" i="122"/>
  <c r="I49" i="122" s="1"/>
  <c r="J49" i="122" s="1"/>
  <c r="Q270" i="122"/>
  <c r="I48" i="122" s="1"/>
  <c r="J48" i="122" s="1"/>
  <c r="Q269" i="122"/>
  <c r="I47" i="122" s="1"/>
  <c r="J47" i="122" s="1"/>
  <c r="Q268" i="122"/>
  <c r="Q267" i="122"/>
  <c r="Q264" i="122"/>
  <c r="I42" i="122" s="1"/>
  <c r="J42" i="122" s="1"/>
  <c r="Q263" i="122"/>
  <c r="I41" i="122" s="1"/>
  <c r="J41" i="122" s="1"/>
  <c r="Q262" i="122"/>
  <c r="I40" i="122" s="1"/>
  <c r="J40" i="122" s="1"/>
  <c r="Q261" i="122"/>
  <c r="I39" i="122" s="1"/>
  <c r="J39" i="122" s="1"/>
  <c r="Q260" i="122"/>
  <c r="I38" i="122" s="1"/>
  <c r="J38" i="122" s="1"/>
  <c r="Q259" i="122"/>
  <c r="I37" i="122" s="1"/>
  <c r="J37" i="122" s="1"/>
  <c r="Q258" i="122"/>
  <c r="I36" i="122" s="1"/>
  <c r="J36" i="122" s="1"/>
  <c r="Q257" i="122"/>
  <c r="Q256" i="122"/>
  <c r="I34" i="122" s="1"/>
  <c r="J34" i="122" s="1"/>
  <c r="Q255" i="122"/>
  <c r="I33" i="122" s="1"/>
  <c r="J33" i="122" s="1"/>
  <c r="Q252" i="122"/>
  <c r="I30" i="122" s="1"/>
  <c r="J30" i="122" s="1"/>
  <c r="Q251" i="122"/>
  <c r="I29" i="122" s="1"/>
  <c r="J29" i="122" s="1"/>
  <c r="Q250" i="122"/>
  <c r="I28" i="122" s="1"/>
  <c r="J28" i="122" s="1"/>
  <c r="Q249" i="122"/>
  <c r="I27" i="122" s="1"/>
  <c r="J27" i="122" s="1"/>
  <c r="Q248" i="122"/>
  <c r="I26" i="122" s="1"/>
  <c r="J26" i="122" s="1"/>
  <c r="Q247" i="122"/>
  <c r="Q246" i="122"/>
  <c r="I24" i="122" s="1"/>
  <c r="J24" i="122" s="1"/>
  <c r="Q245" i="122"/>
  <c r="I23" i="122" s="1"/>
  <c r="J23" i="122" s="1"/>
  <c r="Q244" i="122"/>
  <c r="I22" i="122" s="1"/>
  <c r="J22" i="122" s="1"/>
  <c r="Q243" i="122"/>
  <c r="I21" i="122" s="1"/>
  <c r="J21" i="122" s="1"/>
  <c r="Q240" i="122"/>
  <c r="I18" i="122" s="1"/>
  <c r="J18" i="122" s="1"/>
  <c r="Q239" i="122"/>
  <c r="I17" i="122" s="1"/>
  <c r="J17" i="122" s="1"/>
  <c r="Q238" i="122"/>
  <c r="I16" i="122" s="1"/>
  <c r="J16" i="122" s="1"/>
  <c r="Q237" i="122"/>
  <c r="Q236" i="122"/>
  <c r="I14" i="122" s="1"/>
  <c r="J14" i="122" s="1"/>
  <c r="Q235" i="122"/>
  <c r="I13" i="122" s="1"/>
  <c r="J13" i="122" s="1"/>
  <c r="Q234" i="122"/>
  <c r="Q233" i="122"/>
  <c r="I11" i="122" s="1"/>
  <c r="J11" i="122" s="1"/>
  <c r="Q232" i="122"/>
  <c r="I10" i="122" s="1"/>
  <c r="J10" i="122" s="1"/>
  <c r="Q231" i="122"/>
  <c r="I9" i="122" s="1"/>
  <c r="J9" i="122" s="1"/>
  <c r="Q222" i="122"/>
  <c r="Q221" i="122"/>
  <c r="Q220" i="122"/>
  <c r="G53" i="122" s="1"/>
  <c r="Q219" i="122"/>
  <c r="G52" i="122" s="1"/>
  <c r="Q218" i="122"/>
  <c r="G51" i="122" s="1"/>
  <c r="Q217" i="122"/>
  <c r="Q216" i="122"/>
  <c r="G49" i="122" s="1"/>
  <c r="Q215" i="122"/>
  <c r="G48" i="122" s="1"/>
  <c r="Q214" i="122"/>
  <c r="G47" i="122" s="1"/>
  <c r="Q213" i="122"/>
  <c r="Q212" i="122"/>
  <c r="G45" i="122" s="1"/>
  <c r="Q209" i="122"/>
  <c r="G42" i="122" s="1"/>
  <c r="Q208" i="122"/>
  <c r="Q207" i="122"/>
  <c r="Q206" i="122"/>
  <c r="G39" i="122" s="1"/>
  <c r="Q205" i="122"/>
  <c r="G38" i="122" s="1"/>
  <c r="Q204" i="122"/>
  <c r="G37" i="122" s="1"/>
  <c r="Q203" i="122"/>
  <c r="Q202" i="122"/>
  <c r="G35" i="122" s="1"/>
  <c r="Q201" i="122"/>
  <c r="G34" i="122" s="1"/>
  <c r="Q200" i="122"/>
  <c r="G33" i="122" s="1"/>
  <c r="Q197" i="122"/>
  <c r="Q196" i="122"/>
  <c r="G29" i="122" s="1"/>
  <c r="Q195" i="122"/>
  <c r="G28" i="122" s="1"/>
  <c r="Q194" i="122"/>
  <c r="G27" i="122" s="1"/>
  <c r="Q193" i="122"/>
  <c r="Q192" i="122"/>
  <c r="G25" i="122" s="1"/>
  <c r="Q191" i="122"/>
  <c r="Q190" i="122"/>
  <c r="G23" i="122" s="1"/>
  <c r="Q189" i="122"/>
  <c r="Q188" i="122"/>
  <c r="G21" i="122" s="1"/>
  <c r="Q185" i="122"/>
  <c r="G18" i="122" s="1"/>
  <c r="Q184" i="122"/>
  <c r="G17" i="122" s="1"/>
  <c r="Q183" i="122"/>
  <c r="Q182" i="122"/>
  <c r="G15" i="122" s="1"/>
  <c r="Q181" i="122"/>
  <c r="G14" i="122" s="1"/>
  <c r="Q180" i="122"/>
  <c r="G13" i="122" s="1"/>
  <c r="Q179" i="122"/>
  <c r="Q178" i="122"/>
  <c r="G11" i="122" s="1"/>
  <c r="Q177" i="122"/>
  <c r="G10" i="122" s="1"/>
  <c r="Q176" i="122"/>
  <c r="G9" i="122" s="1"/>
  <c r="Q167" i="122"/>
  <c r="F55" i="122" s="1"/>
  <c r="Q166" i="122"/>
  <c r="F54" i="122" s="1"/>
  <c r="Q165" i="122"/>
  <c r="F53" i="122" s="1"/>
  <c r="Q164" i="122"/>
  <c r="F52" i="122" s="1"/>
  <c r="Q163" i="122"/>
  <c r="F51" i="122" s="1"/>
  <c r="Q162" i="122"/>
  <c r="F50" i="122" s="1"/>
  <c r="Q161" i="122"/>
  <c r="F49" i="122" s="1"/>
  <c r="Q160" i="122"/>
  <c r="F48" i="122" s="1"/>
  <c r="Q159" i="122"/>
  <c r="F47" i="122" s="1"/>
  <c r="Q158" i="122"/>
  <c r="F46" i="122" s="1"/>
  <c r="Q157" i="122"/>
  <c r="Q154" i="122"/>
  <c r="F42" i="122" s="1"/>
  <c r="Q153" i="122"/>
  <c r="F41" i="122" s="1"/>
  <c r="Q152" i="122"/>
  <c r="Q151" i="122"/>
  <c r="F39" i="122" s="1"/>
  <c r="Q150" i="122"/>
  <c r="F38" i="122" s="1"/>
  <c r="Q149" i="122"/>
  <c r="Q148" i="122"/>
  <c r="F36" i="122" s="1"/>
  <c r="Q147" i="122"/>
  <c r="F35" i="122" s="1"/>
  <c r="Q146" i="122"/>
  <c r="F34" i="122" s="1"/>
  <c r="Q145" i="122"/>
  <c r="F33" i="122" s="1"/>
  <c r="Q142" i="122"/>
  <c r="F30" i="122" s="1"/>
  <c r="Q141" i="122"/>
  <c r="F29" i="122" s="1"/>
  <c r="Q140" i="122"/>
  <c r="Q139" i="122"/>
  <c r="Q138" i="122"/>
  <c r="F26" i="122" s="1"/>
  <c r="Q137" i="122"/>
  <c r="F25" i="122" s="1"/>
  <c r="Q136" i="122"/>
  <c r="F24" i="122" s="1"/>
  <c r="Q135" i="122"/>
  <c r="Q134" i="122"/>
  <c r="F22" i="122" s="1"/>
  <c r="Q133" i="122"/>
  <c r="F21" i="122" s="1"/>
  <c r="Q130" i="122"/>
  <c r="F18" i="122" s="1"/>
  <c r="Q129" i="122"/>
  <c r="Q128" i="122"/>
  <c r="F16" i="122" s="1"/>
  <c r="Q127" i="122"/>
  <c r="F15" i="122" s="1"/>
  <c r="Q126" i="122"/>
  <c r="F14" i="122" s="1"/>
  <c r="Q125" i="122"/>
  <c r="Q124" i="122"/>
  <c r="F12" i="122" s="1"/>
  <c r="Q123" i="122"/>
  <c r="F11" i="122" s="1"/>
  <c r="Q122" i="122"/>
  <c r="Q121" i="122"/>
  <c r="S55" i="122"/>
  <c r="R55" i="122"/>
  <c r="P55" i="122"/>
  <c r="O55" i="122"/>
  <c r="M55" i="122"/>
  <c r="L55" i="122"/>
  <c r="G55" i="122"/>
  <c r="M54" i="122"/>
  <c r="L54" i="122"/>
  <c r="G54" i="122"/>
  <c r="Q53" i="122"/>
  <c r="P53" i="122"/>
  <c r="M53" i="122"/>
  <c r="L53" i="122"/>
  <c r="I53" i="122"/>
  <c r="J53" i="122" s="1"/>
  <c r="M52" i="122"/>
  <c r="L52" i="122"/>
  <c r="N52" i="122" s="1"/>
  <c r="S51" i="122"/>
  <c r="O51" i="122"/>
  <c r="M51" i="122"/>
  <c r="L51" i="122"/>
  <c r="N51" i="122" s="1"/>
  <c r="Q50" i="122"/>
  <c r="P50" i="122"/>
  <c r="M50" i="122"/>
  <c r="L50" i="122"/>
  <c r="I50" i="122"/>
  <c r="J50" i="122" s="1"/>
  <c r="G50" i="122"/>
  <c r="Q49" i="122"/>
  <c r="M49" i="122"/>
  <c r="L49" i="122"/>
  <c r="M48" i="122"/>
  <c r="L48" i="122"/>
  <c r="S47" i="122"/>
  <c r="O47" i="122"/>
  <c r="M47" i="122"/>
  <c r="L47" i="122"/>
  <c r="M46" i="122"/>
  <c r="L46" i="122"/>
  <c r="I46" i="122"/>
  <c r="J46" i="122" s="1"/>
  <c r="G46" i="122"/>
  <c r="M45" i="122"/>
  <c r="L45" i="122"/>
  <c r="I45" i="122"/>
  <c r="J45" i="122" s="1"/>
  <c r="F45" i="122"/>
  <c r="S42" i="122"/>
  <c r="R42" i="122"/>
  <c r="M42" i="122"/>
  <c r="L42" i="122"/>
  <c r="O41" i="122"/>
  <c r="M41" i="122"/>
  <c r="L41" i="122"/>
  <c r="G41" i="122"/>
  <c r="P40" i="122"/>
  <c r="M40" i="122"/>
  <c r="L40" i="122"/>
  <c r="G40" i="122"/>
  <c r="F40" i="122"/>
  <c r="M39" i="122"/>
  <c r="L39" i="122"/>
  <c r="N39" i="122" s="1"/>
  <c r="R38" i="122"/>
  <c r="M38" i="122"/>
  <c r="L38" i="122"/>
  <c r="S37" i="122"/>
  <c r="R37" i="122"/>
  <c r="O37" i="122"/>
  <c r="M37" i="122"/>
  <c r="L37" i="122"/>
  <c r="F37" i="122"/>
  <c r="M36" i="122"/>
  <c r="L36" i="122"/>
  <c r="N36" i="122" s="1"/>
  <c r="G36" i="122"/>
  <c r="Q35" i="122"/>
  <c r="M35" i="122"/>
  <c r="L35" i="122"/>
  <c r="I35" i="122"/>
  <c r="J35" i="122" s="1"/>
  <c r="M34" i="122"/>
  <c r="L34" i="122"/>
  <c r="N34" i="122" s="1"/>
  <c r="S33" i="122"/>
  <c r="O33" i="122"/>
  <c r="M33" i="122"/>
  <c r="L33" i="122"/>
  <c r="P30" i="122"/>
  <c r="M30" i="122"/>
  <c r="L30" i="122"/>
  <c r="N30" i="122" s="1"/>
  <c r="G30" i="122"/>
  <c r="Q29" i="122"/>
  <c r="O29" i="122"/>
  <c r="M29" i="122"/>
  <c r="L29" i="122"/>
  <c r="N29" i="122" s="1"/>
  <c r="S28" i="122"/>
  <c r="M28" i="122"/>
  <c r="L28" i="122"/>
  <c r="F28" i="122"/>
  <c r="S27" i="122"/>
  <c r="M27" i="122"/>
  <c r="L27" i="122"/>
  <c r="F27" i="122"/>
  <c r="P26" i="122"/>
  <c r="M26" i="122"/>
  <c r="L26" i="122"/>
  <c r="N26" i="122" s="1"/>
  <c r="G26" i="122"/>
  <c r="M25" i="122"/>
  <c r="L25" i="122"/>
  <c r="N25" i="122" s="1"/>
  <c r="I25" i="122"/>
  <c r="J25" i="122" s="1"/>
  <c r="Q24" i="122"/>
  <c r="O24" i="122"/>
  <c r="M24" i="122"/>
  <c r="L24" i="122"/>
  <c r="G24" i="122"/>
  <c r="M23" i="122"/>
  <c r="N23" i="122" s="1"/>
  <c r="L23" i="122"/>
  <c r="F23" i="122"/>
  <c r="S22" i="122"/>
  <c r="Q22" i="122"/>
  <c r="P22" i="122"/>
  <c r="O22" i="122"/>
  <c r="M22" i="122"/>
  <c r="L22" i="122"/>
  <c r="G22" i="122"/>
  <c r="R21" i="122"/>
  <c r="Q21" i="122"/>
  <c r="M21" i="122"/>
  <c r="L21" i="122"/>
  <c r="R18" i="122"/>
  <c r="M18" i="122"/>
  <c r="L18" i="122"/>
  <c r="N18" i="122" s="1"/>
  <c r="S17" i="122"/>
  <c r="R17" i="122"/>
  <c r="M17" i="122"/>
  <c r="L17" i="122"/>
  <c r="F17" i="122"/>
  <c r="S16" i="122"/>
  <c r="Q16" i="122"/>
  <c r="P16" i="122"/>
  <c r="M16" i="122"/>
  <c r="L16" i="122"/>
  <c r="N16" i="122" s="1"/>
  <c r="G16" i="122"/>
  <c r="M15" i="122"/>
  <c r="L15" i="122"/>
  <c r="I15" i="122"/>
  <c r="J15" i="122" s="1"/>
  <c r="O14" i="122"/>
  <c r="M14" i="122"/>
  <c r="L14" i="122"/>
  <c r="N14" i="122" s="1"/>
  <c r="O13" i="122"/>
  <c r="M13" i="122"/>
  <c r="L13" i="122"/>
  <c r="F13" i="122"/>
  <c r="Q12" i="122"/>
  <c r="P12" i="122"/>
  <c r="M12" i="122"/>
  <c r="L12" i="122"/>
  <c r="I12" i="122"/>
  <c r="J12" i="122" s="1"/>
  <c r="G12" i="122"/>
  <c r="M11" i="122"/>
  <c r="L11" i="122"/>
  <c r="N11" i="122" s="1"/>
  <c r="R10" i="122"/>
  <c r="Q10" i="122"/>
  <c r="M10" i="122"/>
  <c r="L10" i="122"/>
  <c r="F10" i="122"/>
  <c r="S9" i="122"/>
  <c r="O9" i="122"/>
  <c r="M9" i="122"/>
  <c r="L9" i="122"/>
  <c r="Q112" i="122"/>
  <c r="E55" i="122" s="1"/>
  <c r="Q111" i="122"/>
  <c r="E54" i="122" s="1"/>
  <c r="Q110" i="122"/>
  <c r="Q109" i="122"/>
  <c r="E52" i="122" s="1"/>
  <c r="Q108" i="122"/>
  <c r="E51" i="122" s="1"/>
  <c r="Q107" i="122"/>
  <c r="E50" i="122" s="1"/>
  <c r="Q106" i="122"/>
  <c r="Q105" i="122"/>
  <c r="E48" i="122" s="1"/>
  <c r="Q104" i="122"/>
  <c r="E47" i="122" s="1"/>
  <c r="Q103" i="122"/>
  <c r="E46" i="122" s="1"/>
  <c r="Q102" i="122"/>
  <c r="E45" i="122" s="1"/>
  <c r="Q99" i="122"/>
  <c r="E42" i="122" s="1"/>
  <c r="Q98" i="122"/>
  <c r="E41" i="122" s="1"/>
  <c r="Q97" i="122"/>
  <c r="E40" i="122" s="1"/>
  <c r="Q96" i="122"/>
  <c r="E39" i="122" s="1"/>
  <c r="Q95" i="122"/>
  <c r="E38" i="122" s="1"/>
  <c r="Q94" i="122"/>
  <c r="E37" i="122" s="1"/>
  <c r="Q93" i="122"/>
  <c r="Q92" i="122"/>
  <c r="E35" i="122" s="1"/>
  <c r="Q91" i="122"/>
  <c r="E34" i="122" s="1"/>
  <c r="Q90" i="122"/>
  <c r="E33" i="122" s="1"/>
  <c r="Q75" i="122"/>
  <c r="E18" i="122" s="1"/>
  <c r="Q74" i="122"/>
  <c r="Q73" i="122"/>
  <c r="E16" i="122" s="1"/>
  <c r="Q72" i="122"/>
  <c r="Q71" i="122"/>
  <c r="E14" i="122" s="1"/>
  <c r="Q70" i="122"/>
  <c r="E13" i="122" s="1"/>
  <c r="Q69" i="122"/>
  <c r="E12" i="122" s="1"/>
  <c r="Q68" i="122"/>
  <c r="Q67" i="122"/>
  <c r="E10" i="122" s="1"/>
  <c r="Q66" i="122"/>
  <c r="E9" i="122" s="1"/>
  <c r="Q87" i="122"/>
  <c r="Q86" i="122"/>
  <c r="E29" i="122" s="1"/>
  <c r="Q85" i="122"/>
  <c r="E28" i="122" s="1"/>
  <c r="Q84" i="122"/>
  <c r="E27" i="122" s="1"/>
  <c r="Q83" i="122"/>
  <c r="E26" i="122" s="1"/>
  <c r="Q82" i="122"/>
  <c r="E25" i="122" s="1"/>
  <c r="Q81" i="122"/>
  <c r="E24" i="122" s="1"/>
  <c r="Q80" i="122"/>
  <c r="E23" i="122" s="1"/>
  <c r="Q79" i="122"/>
  <c r="Q78" i="122"/>
  <c r="E21" i="122" s="1"/>
  <c r="F9" i="122"/>
  <c r="E53" i="122"/>
  <c r="E49" i="122"/>
  <c r="E36" i="122"/>
  <c r="E30" i="122"/>
  <c r="E22" i="122"/>
  <c r="E11" i="122"/>
  <c r="E15" i="122"/>
  <c r="E17" i="122"/>
  <c r="O46" i="64"/>
  <c r="F27" i="170" s="1"/>
  <c r="F27" i="171" s="1"/>
  <c r="P45" i="64"/>
  <c r="Q41" i="64"/>
  <c r="R40" i="64"/>
  <c r="S39" i="64"/>
  <c r="O36" i="64"/>
  <c r="F34" i="170" s="1"/>
  <c r="F34" i="171" s="1"/>
  <c r="Q33" i="64"/>
  <c r="S21" i="64"/>
  <c r="R21" i="64"/>
  <c r="P13" i="64"/>
  <c r="Q607" i="64"/>
  <c r="Q606" i="64"/>
  <c r="S54" i="64" s="1"/>
  <c r="Q605" i="64"/>
  <c r="S53" i="64" s="1"/>
  <c r="Q604" i="64"/>
  <c r="S52" i="64" s="1"/>
  <c r="Q603" i="64"/>
  <c r="S51" i="64" s="1"/>
  <c r="Q602" i="64"/>
  <c r="S50" i="64" s="1"/>
  <c r="Q601" i="64"/>
  <c r="S49" i="64" s="1"/>
  <c r="Q600" i="64"/>
  <c r="S48" i="64" s="1"/>
  <c r="Q599" i="64"/>
  <c r="S47" i="64" s="1"/>
  <c r="Q598" i="64"/>
  <c r="S46" i="64" s="1"/>
  <c r="Q597" i="64"/>
  <c r="S45" i="64" s="1"/>
  <c r="Q594" i="64"/>
  <c r="Q593" i="64"/>
  <c r="S41" i="64" s="1"/>
  <c r="Q592" i="64"/>
  <c r="S40" i="64" s="1"/>
  <c r="Q591" i="64"/>
  <c r="Q590" i="64"/>
  <c r="S38" i="64" s="1"/>
  <c r="Q589" i="64"/>
  <c r="S37" i="64" s="1"/>
  <c r="Q588" i="64"/>
  <c r="S36" i="64" s="1"/>
  <c r="Q587" i="64"/>
  <c r="S35" i="64" s="1"/>
  <c r="Q586" i="64"/>
  <c r="S34" i="64" s="1"/>
  <c r="Q585" i="64"/>
  <c r="S33" i="64" s="1"/>
  <c r="Q582" i="64"/>
  <c r="Q581" i="64"/>
  <c r="S29" i="64" s="1"/>
  <c r="Q580" i="64"/>
  <c r="S28" i="64" s="1"/>
  <c r="Q579" i="64"/>
  <c r="S27" i="64" s="1"/>
  <c r="Q578" i="64"/>
  <c r="S26" i="64" s="1"/>
  <c r="Q577" i="64"/>
  <c r="S25" i="64" s="1"/>
  <c r="Q576" i="64"/>
  <c r="S24" i="64" s="1"/>
  <c r="Q575" i="64"/>
  <c r="S23" i="64" s="1"/>
  <c r="Q574" i="64"/>
  <c r="S22" i="64" s="1"/>
  <c r="Q573" i="64"/>
  <c r="Q570" i="64"/>
  <c r="Q569" i="64"/>
  <c r="S17" i="64" s="1"/>
  <c r="Q568" i="64"/>
  <c r="S16" i="64" s="1"/>
  <c r="Q567" i="64"/>
  <c r="S15" i="64" s="1"/>
  <c r="Q566" i="64"/>
  <c r="S14" i="64" s="1"/>
  <c r="Q565" i="64"/>
  <c r="S13" i="64" s="1"/>
  <c r="Q564" i="64"/>
  <c r="S12" i="64" s="1"/>
  <c r="Q563" i="64"/>
  <c r="S11" i="64" s="1"/>
  <c r="Q562" i="64"/>
  <c r="S10" i="64" s="1"/>
  <c r="Q561" i="64"/>
  <c r="S9" i="64" s="1"/>
  <c r="Q552" i="64"/>
  <c r="Q551" i="64"/>
  <c r="R54" i="64" s="1"/>
  <c r="Q550" i="64"/>
  <c r="R53" i="64" s="1"/>
  <c r="Q549" i="64"/>
  <c r="R52" i="64" s="1"/>
  <c r="Q548" i="64"/>
  <c r="R51" i="64" s="1"/>
  <c r="Q547" i="64"/>
  <c r="R50" i="64" s="1"/>
  <c r="Q546" i="64"/>
  <c r="R49" i="64" s="1"/>
  <c r="Q545" i="64"/>
  <c r="R48" i="64" s="1"/>
  <c r="Q544" i="64"/>
  <c r="R47" i="64" s="1"/>
  <c r="Q543" i="64"/>
  <c r="R46" i="64" s="1"/>
  <c r="Q542" i="64"/>
  <c r="R45" i="64" s="1"/>
  <c r="Q539" i="64"/>
  <c r="Q538" i="64"/>
  <c r="R41" i="64" s="1"/>
  <c r="Q537" i="64"/>
  <c r="Q536" i="64"/>
  <c r="R39" i="64" s="1"/>
  <c r="Q535" i="64"/>
  <c r="R38" i="64" s="1"/>
  <c r="Q534" i="64"/>
  <c r="R37" i="64" s="1"/>
  <c r="Q533" i="64"/>
  <c r="R36" i="64" s="1"/>
  <c r="Q532" i="64"/>
  <c r="R35" i="64" s="1"/>
  <c r="Q531" i="64"/>
  <c r="R34" i="64" s="1"/>
  <c r="Q530" i="64"/>
  <c r="R33" i="64" s="1"/>
  <c r="Q527" i="64"/>
  <c r="Q526" i="64"/>
  <c r="R29" i="64" s="1"/>
  <c r="Q525" i="64"/>
  <c r="R28" i="64" s="1"/>
  <c r="Q524" i="64"/>
  <c r="R27" i="64" s="1"/>
  <c r="Q523" i="64"/>
  <c r="R26" i="64" s="1"/>
  <c r="Q522" i="64"/>
  <c r="R25" i="64" s="1"/>
  <c r="Q521" i="64"/>
  <c r="R24" i="64" s="1"/>
  <c r="Q520" i="64"/>
  <c r="R23" i="64" s="1"/>
  <c r="Q519" i="64"/>
  <c r="R22" i="64" s="1"/>
  <c r="Q518" i="64"/>
  <c r="Q515" i="64"/>
  <c r="Q514" i="64"/>
  <c r="R17" i="64" s="1"/>
  <c r="Q513" i="64"/>
  <c r="R16" i="64" s="1"/>
  <c r="Q512" i="64"/>
  <c r="R15" i="64" s="1"/>
  <c r="Q511" i="64"/>
  <c r="R14" i="64" s="1"/>
  <c r="Q510" i="64"/>
  <c r="R13" i="64" s="1"/>
  <c r="Q509" i="64"/>
  <c r="R12" i="64" s="1"/>
  <c r="Q508" i="64"/>
  <c r="R11" i="64" s="1"/>
  <c r="Q507" i="64"/>
  <c r="R10" i="64" s="1"/>
  <c r="Q506" i="64"/>
  <c r="R9" i="64" s="1"/>
  <c r="Q497" i="64"/>
  <c r="Q496" i="64"/>
  <c r="Q54" i="64" s="1"/>
  <c r="Q495" i="64"/>
  <c r="Q53" i="64" s="1"/>
  <c r="Q494" i="64"/>
  <c r="Q52" i="64" s="1"/>
  <c r="Q493" i="64"/>
  <c r="Q51" i="64" s="1"/>
  <c r="Q492" i="64"/>
  <c r="Q50" i="64" s="1"/>
  <c r="Q491" i="64"/>
  <c r="Q49" i="64" s="1"/>
  <c r="Q490" i="64"/>
  <c r="Q48" i="64" s="1"/>
  <c r="Q489" i="64"/>
  <c r="Q47" i="64" s="1"/>
  <c r="Q488" i="64"/>
  <c r="Q46" i="64" s="1"/>
  <c r="Q487" i="64"/>
  <c r="Q45" i="64" s="1"/>
  <c r="Q484" i="64"/>
  <c r="Q483" i="64"/>
  <c r="Q482" i="64"/>
  <c r="Q40" i="64" s="1"/>
  <c r="Q481" i="64"/>
  <c r="Q39" i="64" s="1"/>
  <c r="Q480" i="64"/>
  <c r="Q38" i="64" s="1"/>
  <c r="Q479" i="64"/>
  <c r="Q37" i="64" s="1"/>
  <c r="Q478" i="64"/>
  <c r="Q36" i="64" s="1"/>
  <c r="Q477" i="64"/>
  <c r="Q35" i="64" s="1"/>
  <c r="Q476" i="64"/>
  <c r="Q34" i="64" s="1"/>
  <c r="Q475" i="64"/>
  <c r="Q472" i="64"/>
  <c r="Q471" i="64"/>
  <c r="Q29" i="64" s="1"/>
  <c r="Q470" i="64"/>
  <c r="Q28" i="64" s="1"/>
  <c r="Q469" i="64"/>
  <c r="Q27" i="64" s="1"/>
  <c r="Q468" i="64"/>
  <c r="Q26" i="64" s="1"/>
  <c r="Q467" i="64"/>
  <c r="Q25" i="64" s="1"/>
  <c r="Q466" i="64"/>
  <c r="Q24" i="64" s="1"/>
  <c r="Q465" i="64"/>
  <c r="Q23" i="64" s="1"/>
  <c r="Q464" i="64"/>
  <c r="Q22" i="64" s="1"/>
  <c r="Q463" i="64"/>
  <c r="Q21" i="64" s="1"/>
  <c r="Q460" i="64"/>
  <c r="Q459" i="64"/>
  <c r="Q17" i="64" s="1"/>
  <c r="Q458" i="64"/>
  <c r="Q16" i="64" s="1"/>
  <c r="Q457" i="64"/>
  <c r="Q15" i="64" s="1"/>
  <c r="Q456" i="64"/>
  <c r="Q14" i="64" s="1"/>
  <c r="Q455" i="64"/>
  <c r="Q13" i="64" s="1"/>
  <c r="Q454" i="64"/>
  <c r="Q12" i="64" s="1"/>
  <c r="Q453" i="64"/>
  <c r="Q11" i="64" s="1"/>
  <c r="Q452" i="64"/>
  <c r="Q10" i="64" s="1"/>
  <c r="Q451" i="64"/>
  <c r="Q9" i="64"/>
  <c r="Q442" i="64"/>
  <c r="Q441" i="64"/>
  <c r="P54" i="64" s="1"/>
  <c r="Q440" i="64"/>
  <c r="P53" i="64" s="1"/>
  <c r="Q439" i="64"/>
  <c r="P52" i="64" s="1"/>
  <c r="Q438" i="64"/>
  <c r="P51" i="64" s="1"/>
  <c r="Q437" i="64"/>
  <c r="P50" i="64" s="1"/>
  <c r="Q436" i="64"/>
  <c r="P49" i="64" s="1"/>
  <c r="Q435" i="64"/>
  <c r="P48" i="64" s="1"/>
  <c r="Q434" i="64"/>
  <c r="P47" i="64" s="1"/>
  <c r="Q433" i="64"/>
  <c r="P46" i="64" s="1"/>
  <c r="Q432" i="64"/>
  <c r="Q429" i="64"/>
  <c r="Q428" i="64"/>
  <c r="P41" i="64" s="1"/>
  <c r="Q427" i="64"/>
  <c r="P40" i="64" s="1"/>
  <c r="Q426" i="64"/>
  <c r="P39" i="64" s="1"/>
  <c r="Q425" i="64"/>
  <c r="P38" i="64" s="1"/>
  <c r="Q424" i="64"/>
  <c r="P37" i="64" s="1"/>
  <c r="Q423" i="64"/>
  <c r="P36" i="64" s="1"/>
  <c r="Q422" i="64"/>
  <c r="P35" i="64" s="1"/>
  <c r="Q421" i="64"/>
  <c r="P34" i="64" s="1"/>
  <c r="Q420" i="64"/>
  <c r="P33" i="64" s="1"/>
  <c r="Q417" i="64"/>
  <c r="Q416" i="64"/>
  <c r="P29" i="64" s="1"/>
  <c r="Q415" i="64"/>
  <c r="P28" i="64" s="1"/>
  <c r="Q414" i="64"/>
  <c r="P27" i="64" s="1"/>
  <c r="Q413" i="64"/>
  <c r="P26" i="64" s="1"/>
  <c r="Q412" i="64"/>
  <c r="P25" i="64" s="1"/>
  <c r="Q411" i="64"/>
  <c r="P24" i="64" s="1"/>
  <c r="Q410" i="64"/>
  <c r="P23" i="64" s="1"/>
  <c r="Q409" i="64"/>
  <c r="P22" i="64" s="1"/>
  <c r="Q408" i="64"/>
  <c r="P21" i="64" s="1"/>
  <c r="Q405" i="64"/>
  <c r="Q404" i="64"/>
  <c r="P17" i="64" s="1"/>
  <c r="Q403" i="64"/>
  <c r="P16" i="64" s="1"/>
  <c r="Q402" i="64"/>
  <c r="P15" i="64" s="1"/>
  <c r="Q401" i="64"/>
  <c r="P14" i="64" s="1"/>
  <c r="Q400" i="64"/>
  <c r="Q399" i="64"/>
  <c r="P12" i="64" s="1"/>
  <c r="Q398" i="64"/>
  <c r="P11" i="64" s="1"/>
  <c r="Q397" i="64"/>
  <c r="P10" i="64" s="1"/>
  <c r="Q396" i="64"/>
  <c r="P9" i="64" s="1"/>
  <c r="Q387" i="64"/>
  <c r="Q386" i="64"/>
  <c r="O54" i="64" s="1"/>
  <c r="F56" i="170" s="1"/>
  <c r="F56" i="171" s="1"/>
  <c r="Q385" i="64"/>
  <c r="O53" i="64" s="1"/>
  <c r="F52" i="170" s="1"/>
  <c r="F52" i="171" s="1"/>
  <c r="Q384" i="64"/>
  <c r="O52" i="64" s="1"/>
  <c r="F48" i="170" s="1"/>
  <c r="F48" i="171" s="1"/>
  <c r="Q383" i="64"/>
  <c r="O51" i="64" s="1"/>
  <c r="F44" i="170" s="1"/>
  <c r="F44" i="171" s="1"/>
  <c r="Q382" i="64"/>
  <c r="O50" i="64" s="1"/>
  <c r="F40" i="170" s="1"/>
  <c r="F40" i="171" s="1"/>
  <c r="Q381" i="64"/>
  <c r="O49" i="64" s="1"/>
  <c r="F39" i="170" s="1"/>
  <c r="F39" i="171" s="1"/>
  <c r="Q380" i="64"/>
  <c r="O48" i="64" s="1"/>
  <c r="F35" i="170" s="1"/>
  <c r="F35" i="171" s="1"/>
  <c r="Q379" i="64"/>
  <c r="O47" i="64" s="1"/>
  <c r="F31" i="170" s="1"/>
  <c r="F31" i="171" s="1"/>
  <c r="Q378" i="64"/>
  <c r="Q377" i="64"/>
  <c r="O45" i="64" s="1"/>
  <c r="Q374" i="64"/>
  <c r="Q373" i="64"/>
  <c r="O41" i="64" s="1"/>
  <c r="F55" i="170" s="1"/>
  <c r="F55" i="171" s="1"/>
  <c r="Q372" i="64"/>
  <c r="O40" i="64" s="1"/>
  <c r="F51" i="170" s="1"/>
  <c r="F51" i="171" s="1"/>
  <c r="Q371" i="64"/>
  <c r="O39" i="64" s="1"/>
  <c r="F47" i="170" s="1"/>
  <c r="F47" i="171" s="1"/>
  <c r="Q370" i="64"/>
  <c r="O38" i="64" s="1"/>
  <c r="F43" i="170" s="1"/>
  <c r="F43" i="171" s="1"/>
  <c r="Q369" i="64"/>
  <c r="O37" i="64" s="1"/>
  <c r="F38" i="170" s="1"/>
  <c r="F38" i="171" s="1"/>
  <c r="Q368" i="64"/>
  <c r="Q367" i="64"/>
  <c r="O35" i="64" s="1"/>
  <c r="F30" i="170" s="1"/>
  <c r="F30" i="171" s="1"/>
  <c r="Q366" i="64"/>
  <c r="O34" i="64" s="1"/>
  <c r="F26" i="170" s="1"/>
  <c r="F26" i="171" s="1"/>
  <c r="Q365" i="64"/>
  <c r="O33" i="64" s="1"/>
  <c r="Q362" i="64"/>
  <c r="Q361" i="64"/>
  <c r="O29" i="64" s="1"/>
  <c r="F54" i="170" s="1"/>
  <c r="F54" i="171" s="1"/>
  <c r="Q360" i="64"/>
  <c r="O28" i="64" s="1"/>
  <c r="F50" i="170" s="1"/>
  <c r="F50" i="171" s="1"/>
  <c r="Q359" i="64"/>
  <c r="O27" i="64" s="1"/>
  <c r="F46" i="170" s="1"/>
  <c r="F46" i="171" s="1"/>
  <c r="Q358" i="64"/>
  <c r="O26" i="64" s="1"/>
  <c r="F42" i="170" s="1"/>
  <c r="F42" i="171" s="1"/>
  <c r="Q357" i="64"/>
  <c r="O25" i="64" s="1"/>
  <c r="F37" i="170" s="1"/>
  <c r="F37" i="171" s="1"/>
  <c r="Q356" i="64"/>
  <c r="O24" i="64" s="1"/>
  <c r="F33" i="170" s="1"/>
  <c r="F33" i="171" s="1"/>
  <c r="Q355" i="64"/>
  <c r="O23" i="64" s="1"/>
  <c r="F29" i="170" s="1"/>
  <c r="F29" i="171" s="1"/>
  <c r="Q354" i="64"/>
  <c r="O22" i="64" s="1"/>
  <c r="F25" i="170" s="1"/>
  <c r="F25" i="171" s="1"/>
  <c r="Q353" i="64"/>
  <c r="O21" i="64" s="1"/>
  <c r="Q342" i="64"/>
  <c r="O10" i="64" s="1"/>
  <c r="Q343" i="64"/>
  <c r="O11" i="64" s="1"/>
  <c r="Q344" i="64"/>
  <c r="O12" i="64" s="1"/>
  <c r="Q345" i="64"/>
  <c r="O13" i="64" s="1"/>
  <c r="Q346" i="64"/>
  <c r="O14" i="64" s="1"/>
  <c r="Q347" i="64"/>
  <c r="O15" i="64" s="1"/>
  <c r="Q348" i="64"/>
  <c r="O16" i="64" s="1"/>
  <c r="Q349" i="64"/>
  <c r="O17" i="64" s="1"/>
  <c r="Q350" i="64"/>
  <c r="Q341" i="64"/>
  <c r="O9" i="64" s="1"/>
  <c r="Q332" i="64"/>
  <c r="Q331" i="64"/>
  <c r="Q330" i="64"/>
  <c r="Q329" i="64"/>
  <c r="Q328" i="64"/>
  <c r="Q327" i="64"/>
  <c r="Q326" i="64"/>
  <c r="Q325" i="64"/>
  <c r="Q324" i="64"/>
  <c r="Q323" i="64"/>
  <c r="Q322" i="64"/>
  <c r="Q319" i="64"/>
  <c r="Q318" i="64"/>
  <c r="Q317" i="64"/>
  <c r="Q316" i="64"/>
  <c r="Q315" i="64"/>
  <c r="Q314" i="64"/>
  <c r="Q313" i="64"/>
  <c r="Q312" i="64"/>
  <c r="Q311" i="64"/>
  <c r="Q310" i="64"/>
  <c r="Q307" i="64"/>
  <c r="Q306" i="64"/>
  <c r="Q305" i="64"/>
  <c r="Q304" i="64"/>
  <c r="Q303" i="64"/>
  <c r="Q302" i="64"/>
  <c r="Q301" i="64"/>
  <c r="Q300" i="64"/>
  <c r="Q299" i="64"/>
  <c r="Q298" i="64"/>
  <c r="Q295" i="64"/>
  <c r="Q294" i="64"/>
  <c r="Q293" i="64"/>
  <c r="Q292" i="64"/>
  <c r="Q291" i="64"/>
  <c r="Q290" i="64"/>
  <c r="Q289" i="64"/>
  <c r="Q288" i="64"/>
  <c r="Q287" i="64"/>
  <c r="Q286" i="64"/>
  <c r="M54" i="64"/>
  <c r="L54" i="64"/>
  <c r="M53" i="64"/>
  <c r="L53" i="64"/>
  <c r="M52" i="64"/>
  <c r="L52" i="64"/>
  <c r="M51" i="64"/>
  <c r="L51" i="64"/>
  <c r="M50" i="64"/>
  <c r="L50" i="64"/>
  <c r="M49" i="64"/>
  <c r="L49" i="64"/>
  <c r="M48" i="64"/>
  <c r="L48" i="64"/>
  <c r="M47" i="64"/>
  <c r="L47" i="64"/>
  <c r="N47" i="64" s="1"/>
  <c r="M46" i="64"/>
  <c r="L46" i="64"/>
  <c r="M45" i="64"/>
  <c r="L45" i="64"/>
  <c r="M41" i="64"/>
  <c r="L41" i="64"/>
  <c r="N41" i="64" s="1"/>
  <c r="M40" i="64"/>
  <c r="L40" i="64"/>
  <c r="M39" i="64"/>
  <c r="L39" i="64"/>
  <c r="M38" i="64"/>
  <c r="L38" i="64"/>
  <c r="M37" i="64"/>
  <c r="L37" i="64"/>
  <c r="M36" i="64"/>
  <c r="L36" i="64"/>
  <c r="M35" i="64"/>
  <c r="L35" i="64"/>
  <c r="M34" i="64"/>
  <c r="L34" i="64"/>
  <c r="M33" i="64"/>
  <c r="L33" i="64"/>
  <c r="M29" i="64"/>
  <c r="L29" i="64"/>
  <c r="M28" i="64"/>
  <c r="L28" i="64"/>
  <c r="M27" i="64"/>
  <c r="L27" i="64"/>
  <c r="M26" i="64"/>
  <c r="L26" i="64"/>
  <c r="M25" i="64"/>
  <c r="L25" i="64"/>
  <c r="M24" i="64"/>
  <c r="L24" i="64"/>
  <c r="M23" i="64"/>
  <c r="L23" i="64"/>
  <c r="M22" i="64"/>
  <c r="L22" i="64"/>
  <c r="M21" i="64"/>
  <c r="L21" i="64"/>
  <c r="L10" i="64"/>
  <c r="M10" i="64"/>
  <c r="L11" i="64"/>
  <c r="N11" i="64" s="1"/>
  <c r="AC12" i="159" s="1"/>
  <c r="D12" i="162" s="1"/>
  <c r="M11" i="64"/>
  <c r="L12" i="64"/>
  <c r="M12" i="64"/>
  <c r="L13" i="64"/>
  <c r="M13" i="64"/>
  <c r="N13" i="64"/>
  <c r="AC14" i="159" s="1"/>
  <c r="D14" i="162" s="1"/>
  <c r="L14" i="64"/>
  <c r="M14" i="64"/>
  <c r="L15" i="64"/>
  <c r="M15" i="64"/>
  <c r="L16" i="64"/>
  <c r="M16" i="64"/>
  <c r="L17" i="64"/>
  <c r="M17" i="64"/>
  <c r="M9" i="64"/>
  <c r="L9" i="64"/>
  <c r="J54" i="64"/>
  <c r="J50" i="64"/>
  <c r="J46" i="64"/>
  <c r="Q276" i="64"/>
  <c r="Q275" i="64"/>
  <c r="I54" i="64" s="1"/>
  <c r="F56" i="169" s="1"/>
  <c r="Q274" i="64"/>
  <c r="I53" i="64" s="1"/>
  <c r="Q273" i="64"/>
  <c r="I52" i="64" s="1"/>
  <c r="Q272" i="64"/>
  <c r="I51" i="64" s="1"/>
  <c r="Q271" i="64"/>
  <c r="I50" i="64" s="1"/>
  <c r="F40" i="169" s="1"/>
  <c r="Q270" i="64"/>
  <c r="I49" i="64" s="1"/>
  <c r="F39" i="169" s="1"/>
  <c r="D39" i="172" s="1"/>
  <c r="Q269" i="64"/>
  <c r="I48" i="64" s="1"/>
  <c r="Q268" i="64"/>
  <c r="I47" i="64" s="1"/>
  <c r="Q267" i="64"/>
  <c r="I46" i="64" s="1"/>
  <c r="F27" i="169" s="1"/>
  <c r="Q266" i="64"/>
  <c r="I45" i="64" s="1"/>
  <c r="Q263" i="64"/>
  <c r="Q262" i="64"/>
  <c r="I41" i="64" s="1"/>
  <c r="Q261" i="64"/>
  <c r="I40" i="64" s="1"/>
  <c r="F51" i="169" s="1"/>
  <c r="D51" i="172" s="1"/>
  <c r="Q260" i="64"/>
  <c r="I39" i="64" s="1"/>
  <c r="F47" i="169" s="1"/>
  <c r="D47" i="172" s="1"/>
  <c r="Q259" i="64"/>
  <c r="I38" i="64" s="1"/>
  <c r="Q258" i="64"/>
  <c r="I37" i="64" s="1"/>
  <c r="Q257" i="64"/>
  <c r="Q256" i="64"/>
  <c r="I35" i="64" s="1"/>
  <c r="F30" i="169" s="1"/>
  <c r="D30" i="172" s="1"/>
  <c r="Q255" i="64"/>
  <c r="I34" i="64" s="1"/>
  <c r="F26" i="169" s="1"/>
  <c r="D26" i="172" s="1"/>
  <c r="Q254" i="64"/>
  <c r="I33" i="64" s="1"/>
  <c r="Q251" i="64"/>
  <c r="Q250" i="64"/>
  <c r="I29" i="64" s="1"/>
  <c r="Q249" i="64"/>
  <c r="I28" i="64" s="1"/>
  <c r="F50" i="169" s="1"/>
  <c r="D50" i="172" s="1"/>
  <c r="Q248" i="64"/>
  <c r="I27" i="64" s="1"/>
  <c r="F46" i="169" s="1"/>
  <c r="D46" i="172" s="1"/>
  <c r="Q247" i="64"/>
  <c r="Q246" i="64"/>
  <c r="I25" i="64" s="1"/>
  <c r="Q245" i="64"/>
  <c r="I24" i="64" s="1"/>
  <c r="Q244" i="64"/>
  <c r="I23" i="64" s="1"/>
  <c r="F29" i="169" s="1"/>
  <c r="D29" i="172" s="1"/>
  <c r="Q243" i="64"/>
  <c r="Q242" i="64"/>
  <c r="I21" i="64" s="1"/>
  <c r="F21" i="169" s="1"/>
  <c r="D21" i="172" s="1"/>
  <c r="Q239" i="64"/>
  <c r="Q238" i="64"/>
  <c r="Q237" i="64"/>
  <c r="Q236" i="64"/>
  <c r="I15" i="64" s="1"/>
  <c r="J15" i="64" s="1"/>
  <c r="Q235" i="64"/>
  <c r="I14" i="64" s="1"/>
  <c r="Q234" i="64"/>
  <c r="I13" i="64" s="1"/>
  <c r="Q233" i="64"/>
  <c r="I12" i="64" s="1"/>
  <c r="Q232" i="64"/>
  <c r="I11" i="64" s="1"/>
  <c r="J11" i="64" s="1"/>
  <c r="Q231" i="64"/>
  <c r="I10" i="64" s="1"/>
  <c r="J10" i="64" s="1"/>
  <c r="Q230" i="64"/>
  <c r="I9" i="64" s="1"/>
  <c r="J9" i="64" s="1"/>
  <c r="I36" i="64"/>
  <c r="F34" i="169" s="1"/>
  <c r="D34" i="172" s="1"/>
  <c r="I26" i="64"/>
  <c r="F42" i="169" s="1"/>
  <c r="D42" i="172" s="1"/>
  <c r="I22" i="64"/>
  <c r="F25" i="169" s="1"/>
  <c r="D25" i="172" s="1"/>
  <c r="I17" i="64"/>
  <c r="I16" i="64"/>
  <c r="Q222" i="64"/>
  <c r="Q221" i="64"/>
  <c r="Q220" i="64"/>
  <c r="Q219" i="64"/>
  <c r="G52" i="64" s="1"/>
  <c r="Q218" i="64"/>
  <c r="G51" i="64" s="1"/>
  <c r="Q217" i="64"/>
  <c r="G50" i="64" s="1"/>
  <c r="Q216" i="64"/>
  <c r="G49" i="64" s="1"/>
  <c r="Q215" i="64"/>
  <c r="G48" i="64" s="1"/>
  <c r="Q214" i="64"/>
  <c r="G47" i="64" s="1"/>
  <c r="Q213" i="64"/>
  <c r="G46" i="64" s="1"/>
  <c r="Q212" i="64"/>
  <c r="G45" i="64" s="1"/>
  <c r="Q209" i="64"/>
  <c r="Q208" i="64"/>
  <c r="G41" i="64" s="1"/>
  <c r="Q207" i="64"/>
  <c r="G40" i="64" s="1"/>
  <c r="Q206" i="64"/>
  <c r="G39" i="64" s="1"/>
  <c r="Q205" i="64"/>
  <c r="Q204" i="64"/>
  <c r="G37" i="64" s="1"/>
  <c r="Q203" i="64"/>
  <c r="G36" i="64" s="1"/>
  <c r="Q202" i="64"/>
  <c r="G35" i="64" s="1"/>
  <c r="Q201" i="64"/>
  <c r="G34" i="64" s="1"/>
  <c r="Q200" i="64"/>
  <c r="G33" i="64" s="1"/>
  <c r="Q197" i="64"/>
  <c r="Q196" i="64"/>
  <c r="G29" i="64" s="1"/>
  <c r="Q195" i="64"/>
  <c r="G28" i="64" s="1"/>
  <c r="Q194" i="64"/>
  <c r="Q193" i="64"/>
  <c r="G26" i="64" s="1"/>
  <c r="Q192" i="64"/>
  <c r="G25" i="64" s="1"/>
  <c r="Q191" i="64"/>
  <c r="G24" i="64" s="1"/>
  <c r="Q190" i="64"/>
  <c r="G23" i="64" s="1"/>
  <c r="Q189" i="64"/>
  <c r="Q188" i="64"/>
  <c r="G21" i="64" s="1"/>
  <c r="Q185" i="64"/>
  <c r="Q184" i="64"/>
  <c r="G17" i="64" s="1"/>
  <c r="Q183" i="64"/>
  <c r="G16" i="64" s="1"/>
  <c r="Q182" i="64"/>
  <c r="G15" i="64" s="1"/>
  <c r="Q181" i="64"/>
  <c r="G14" i="64" s="1"/>
  <c r="Q180" i="64"/>
  <c r="G13" i="64" s="1"/>
  <c r="Q179" i="64"/>
  <c r="G12" i="64" s="1"/>
  <c r="Q178" i="64"/>
  <c r="G11" i="64" s="1"/>
  <c r="Q177" i="64"/>
  <c r="Q176" i="64"/>
  <c r="G9" i="64" s="1"/>
  <c r="G54" i="64"/>
  <c r="G53" i="64"/>
  <c r="G38" i="64"/>
  <c r="G27" i="64"/>
  <c r="G22" i="64"/>
  <c r="G10" i="64"/>
  <c r="Q167" i="64"/>
  <c r="Q166" i="64"/>
  <c r="Q165" i="64"/>
  <c r="F53" i="64" s="1"/>
  <c r="Q164" i="64"/>
  <c r="F52" i="64" s="1"/>
  <c r="Q163" i="64"/>
  <c r="F51" i="64" s="1"/>
  <c r="Q162" i="64"/>
  <c r="F50" i="64" s="1"/>
  <c r="Q161" i="64"/>
  <c r="Q160" i="64"/>
  <c r="F48" i="64" s="1"/>
  <c r="Q159" i="64"/>
  <c r="F47" i="64" s="1"/>
  <c r="Q158" i="64"/>
  <c r="Q157" i="64"/>
  <c r="F45" i="64" s="1"/>
  <c r="Q154" i="64"/>
  <c r="Q153" i="64"/>
  <c r="F41" i="64" s="1"/>
  <c r="Q152" i="64"/>
  <c r="F40" i="64" s="1"/>
  <c r="Q151" i="64"/>
  <c r="F39" i="64" s="1"/>
  <c r="Q150" i="64"/>
  <c r="F38" i="64" s="1"/>
  <c r="Q149" i="64"/>
  <c r="F37" i="64" s="1"/>
  <c r="Q148" i="64"/>
  <c r="Q147" i="64"/>
  <c r="F35" i="64" s="1"/>
  <c r="Q146" i="64"/>
  <c r="F34" i="64" s="1"/>
  <c r="Q145" i="64"/>
  <c r="F33" i="64" s="1"/>
  <c r="Q142" i="64"/>
  <c r="Q141" i="64"/>
  <c r="Q140" i="64"/>
  <c r="F28" i="64" s="1"/>
  <c r="Q139" i="64"/>
  <c r="F27" i="64" s="1"/>
  <c r="Q138" i="64"/>
  <c r="Q137" i="64"/>
  <c r="F25" i="64" s="1"/>
  <c r="Q136" i="64"/>
  <c r="F24" i="64" s="1"/>
  <c r="Q135" i="64"/>
  <c r="F23" i="64" s="1"/>
  <c r="Q134" i="64"/>
  <c r="F22" i="64" s="1"/>
  <c r="Q133" i="64"/>
  <c r="Q130" i="64"/>
  <c r="Q129" i="64"/>
  <c r="F17" i="64" s="1"/>
  <c r="Q128" i="64"/>
  <c r="Q127" i="64"/>
  <c r="Q126" i="64"/>
  <c r="F14" i="64" s="1"/>
  <c r="Q125" i="64"/>
  <c r="F13" i="64" s="1"/>
  <c r="Q124" i="64"/>
  <c r="Q123" i="64"/>
  <c r="F11" i="64" s="1"/>
  <c r="Q122" i="64"/>
  <c r="F54" i="64"/>
  <c r="F49" i="64"/>
  <c r="F46" i="64"/>
  <c r="F36" i="64"/>
  <c r="F29" i="64"/>
  <c r="F26" i="64"/>
  <c r="F21" i="64"/>
  <c r="F16" i="64"/>
  <c r="F15" i="64"/>
  <c r="F12" i="64"/>
  <c r="F10" i="64"/>
  <c r="Q121" i="64"/>
  <c r="F9" i="64" s="1"/>
  <c r="Q112" i="64"/>
  <c r="Q111" i="64"/>
  <c r="E54" i="64" s="1"/>
  <c r="Q110" i="64"/>
  <c r="E53" i="64" s="1"/>
  <c r="Q109" i="64"/>
  <c r="E52" i="64" s="1"/>
  <c r="Q108" i="64"/>
  <c r="E51" i="64" s="1"/>
  <c r="Q107" i="64"/>
  <c r="E50" i="64" s="1"/>
  <c r="Q106" i="64"/>
  <c r="E49" i="64" s="1"/>
  <c r="Q105" i="64"/>
  <c r="E48" i="64" s="1"/>
  <c r="Q104" i="64"/>
  <c r="E47" i="64" s="1"/>
  <c r="Q103" i="64"/>
  <c r="E46" i="64" s="1"/>
  <c r="Q102" i="64"/>
  <c r="E45" i="64" s="1"/>
  <c r="Q101" i="64"/>
  <c r="Q99" i="64"/>
  <c r="Q98" i="64"/>
  <c r="E41" i="64" s="1"/>
  <c r="Q97" i="64"/>
  <c r="E40" i="64" s="1"/>
  <c r="Q96" i="64"/>
  <c r="E39" i="64" s="1"/>
  <c r="Q95" i="64"/>
  <c r="E38" i="64" s="1"/>
  <c r="Q94" i="64"/>
  <c r="E37" i="64" s="1"/>
  <c r="Q93" i="64"/>
  <c r="E36" i="64" s="1"/>
  <c r="Q92" i="64"/>
  <c r="E35" i="64" s="1"/>
  <c r="Q91" i="64"/>
  <c r="E34" i="64" s="1"/>
  <c r="Q90" i="64"/>
  <c r="E33" i="64" s="1"/>
  <c r="Q79" i="64"/>
  <c r="E22" i="64" s="1"/>
  <c r="Q80" i="64"/>
  <c r="E23" i="64" s="1"/>
  <c r="Q81" i="64"/>
  <c r="E24" i="64" s="1"/>
  <c r="Q82" i="64"/>
  <c r="E25" i="64" s="1"/>
  <c r="Q83" i="64"/>
  <c r="E26" i="64" s="1"/>
  <c r="Q84" i="64"/>
  <c r="E27" i="64" s="1"/>
  <c r="Q85" i="64"/>
  <c r="E28" i="64" s="1"/>
  <c r="Q86" i="64"/>
  <c r="E29" i="64" s="1"/>
  <c r="Q87" i="64"/>
  <c r="Q78" i="64"/>
  <c r="E21" i="64" s="1"/>
  <c r="E12" i="64"/>
  <c r="Q67" i="64"/>
  <c r="E10" i="64" s="1"/>
  <c r="Q68" i="64"/>
  <c r="E11" i="64" s="1"/>
  <c r="Q69" i="64"/>
  <c r="Q70" i="64"/>
  <c r="E13" i="64" s="1"/>
  <c r="Q71" i="64"/>
  <c r="E14" i="64" s="1"/>
  <c r="Q72" i="64"/>
  <c r="E15" i="64" s="1"/>
  <c r="Q73" i="64"/>
  <c r="E16" i="64" s="1"/>
  <c r="Q74" i="64"/>
  <c r="E17" i="64" s="1"/>
  <c r="Q75" i="64"/>
  <c r="Q66" i="64"/>
  <c r="E9" i="64" s="1"/>
  <c r="H19" i="121"/>
  <c r="H31" i="121"/>
  <c r="H43" i="121"/>
  <c r="H56" i="121"/>
  <c r="E43" i="121"/>
  <c r="F43" i="121"/>
  <c r="G43" i="121"/>
  <c r="I43" i="121"/>
  <c r="J43" i="121"/>
  <c r="K43" i="121"/>
  <c r="L43" i="121"/>
  <c r="M43" i="121"/>
  <c r="N43" i="121"/>
  <c r="E56" i="121"/>
  <c r="F56" i="121"/>
  <c r="G56" i="121"/>
  <c r="I56" i="121"/>
  <c r="J56" i="121"/>
  <c r="K56" i="121"/>
  <c r="L56" i="121"/>
  <c r="M56" i="121"/>
  <c r="N56" i="121"/>
  <c r="G24" i="172"/>
  <c r="E25" i="172"/>
  <c r="F25" i="172"/>
  <c r="H25" i="172"/>
  <c r="E26" i="172"/>
  <c r="F26" i="172"/>
  <c r="G26" i="172"/>
  <c r="H26" i="172"/>
  <c r="K26" i="172"/>
  <c r="M26" i="172"/>
  <c r="E28" i="172"/>
  <c r="F28" i="172"/>
  <c r="G28" i="172"/>
  <c r="H28" i="172"/>
  <c r="E29" i="172"/>
  <c r="F29" i="172"/>
  <c r="G29" i="172"/>
  <c r="H29" i="172"/>
  <c r="E30" i="172"/>
  <c r="F30" i="172"/>
  <c r="G30" i="172"/>
  <c r="H30" i="172"/>
  <c r="E32" i="172"/>
  <c r="F32" i="172"/>
  <c r="G32" i="172"/>
  <c r="H32" i="172"/>
  <c r="M32" i="172"/>
  <c r="E33" i="172"/>
  <c r="H33" i="172"/>
  <c r="K33" i="172"/>
  <c r="E34" i="172"/>
  <c r="F34" i="172"/>
  <c r="G34" i="172"/>
  <c r="H34" i="172"/>
  <c r="E36" i="172"/>
  <c r="F36" i="172"/>
  <c r="G36" i="172"/>
  <c r="E37" i="172"/>
  <c r="G37" i="172"/>
  <c r="H37" i="172"/>
  <c r="K37" i="172"/>
  <c r="L37" i="172"/>
  <c r="M37" i="172"/>
  <c r="E38" i="172"/>
  <c r="F38" i="172"/>
  <c r="G38" i="172"/>
  <c r="H38" i="172"/>
  <c r="E39" i="172"/>
  <c r="F39" i="172"/>
  <c r="H39" i="172"/>
  <c r="E41" i="172"/>
  <c r="F41" i="172"/>
  <c r="G41" i="172"/>
  <c r="E42" i="172"/>
  <c r="F42" i="172"/>
  <c r="G42" i="172"/>
  <c r="H42" i="172"/>
  <c r="K42" i="172"/>
  <c r="L42" i="172"/>
  <c r="M42" i="172"/>
  <c r="E43" i="172"/>
  <c r="F43" i="172"/>
  <c r="G43" i="172"/>
  <c r="H43" i="172"/>
  <c r="E45" i="172"/>
  <c r="F45" i="172"/>
  <c r="I45" i="172" s="1"/>
  <c r="J45" i="172" s="1"/>
  <c r="G45" i="172"/>
  <c r="H45" i="172"/>
  <c r="E46" i="172"/>
  <c r="F46" i="172"/>
  <c r="H46" i="172"/>
  <c r="L46" i="172"/>
  <c r="E47" i="172"/>
  <c r="F47" i="172"/>
  <c r="G47" i="172"/>
  <c r="H47" i="172"/>
  <c r="E49" i="172"/>
  <c r="F49" i="172"/>
  <c r="G49" i="172"/>
  <c r="H49" i="172"/>
  <c r="E50" i="172"/>
  <c r="F50" i="172"/>
  <c r="H50" i="172"/>
  <c r="F51" i="172"/>
  <c r="G51" i="172"/>
  <c r="H51" i="172"/>
  <c r="F53" i="172"/>
  <c r="H53" i="172"/>
  <c r="E54" i="172"/>
  <c r="F54" i="172"/>
  <c r="H54" i="172"/>
  <c r="E55" i="172"/>
  <c r="F55" i="172"/>
  <c r="G55" i="172"/>
  <c r="G11" i="172"/>
  <c r="H11" i="172"/>
  <c r="M11" i="172"/>
  <c r="E12" i="172"/>
  <c r="F12" i="172"/>
  <c r="G12" i="172"/>
  <c r="H12" i="172"/>
  <c r="K12" i="172"/>
  <c r="L12" i="172"/>
  <c r="M12" i="172"/>
  <c r="E13" i="172"/>
  <c r="G13" i="172"/>
  <c r="H13" i="172"/>
  <c r="K13" i="172"/>
  <c r="L13" i="172"/>
  <c r="F14" i="172"/>
  <c r="G14" i="172"/>
  <c r="H14" i="172"/>
  <c r="K14" i="172"/>
  <c r="L14" i="172"/>
  <c r="M14" i="172"/>
  <c r="E15" i="172"/>
  <c r="F15" i="172"/>
  <c r="G15" i="172"/>
  <c r="H15" i="172"/>
  <c r="K15" i="172"/>
  <c r="L15" i="172"/>
  <c r="M15" i="172"/>
  <c r="E16" i="172"/>
  <c r="F16" i="172"/>
  <c r="G16" i="172"/>
  <c r="H16" i="172"/>
  <c r="L16" i="172"/>
  <c r="M16" i="172"/>
  <c r="E17" i="172"/>
  <c r="F17" i="172"/>
  <c r="G17" i="172"/>
  <c r="H17" i="172"/>
  <c r="K17" i="172"/>
  <c r="L17" i="172"/>
  <c r="M17" i="172"/>
  <c r="N33" i="64" l="1"/>
  <c r="N48" i="123"/>
  <c r="J54" i="124"/>
  <c r="P89" i="147"/>
  <c r="M89" i="147"/>
  <c r="E90" i="155"/>
  <c r="O25" i="169"/>
  <c r="K50" i="171"/>
  <c r="K49" i="172" s="1"/>
  <c r="H30" i="157"/>
  <c r="P55" i="149"/>
  <c r="F30" i="149"/>
  <c r="L89" i="143"/>
  <c r="N90" i="154"/>
  <c r="N34" i="64"/>
  <c r="N28" i="122"/>
  <c r="N48" i="122"/>
  <c r="N50" i="123"/>
  <c r="N55" i="123"/>
  <c r="I30" i="148"/>
  <c r="I90" i="148" s="1"/>
  <c r="G90" i="154"/>
  <c r="O30" i="175"/>
  <c r="O15" i="169"/>
  <c r="F89" i="143"/>
  <c r="F89" i="141"/>
  <c r="K147" i="146"/>
  <c r="F178" i="148"/>
  <c r="J178" i="148"/>
  <c r="H90" i="157"/>
  <c r="O34" i="175"/>
  <c r="K42" i="171"/>
  <c r="K41" i="172" s="1"/>
  <c r="M55" i="157"/>
  <c r="K266" i="156"/>
  <c r="O33" i="175"/>
  <c r="N9" i="64"/>
  <c r="N39" i="64"/>
  <c r="N46" i="64"/>
  <c r="N50" i="64"/>
  <c r="N22" i="122"/>
  <c r="N21" i="123"/>
  <c r="K28" i="124"/>
  <c r="O26" i="175"/>
  <c r="O12" i="169"/>
  <c r="N89" i="133"/>
  <c r="O89" i="132"/>
  <c r="M89" i="136"/>
  <c r="T89" i="133"/>
  <c r="K89" i="133"/>
  <c r="J29" i="124"/>
  <c r="P55" i="157"/>
  <c r="M178" i="156"/>
  <c r="K30" i="156"/>
  <c r="N178" i="155"/>
  <c r="M178" i="155"/>
  <c r="K30" i="149"/>
  <c r="O178" i="156"/>
  <c r="O178" i="149"/>
  <c r="O266" i="148"/>
  <c r="J176" i="147"/>
  <c r="M89" i="143"/>
  <c r="F88" i="139"/>
  <c r="L89" i="142"/>
  <c r="H89" i="140"/>
  <c r="M176" i="147"/>
  <c r="P266" i="155"/>
  <c r="E53" i="172"/>
  <c r="N27" i="122"/>
  <c r="N11" i="123"/>
  <c r="N33" i="123"/>
  <c r="Q206" i="154"/>
  <c r="N90" i="155"/>
  <c r="O48" i="169"/>
  <c r="O54" i="169"/>
  <c r="O46" i="170"/>
  <c r="J89" i="133"/>
  <c r="J89" i="131"/>
  <c r="M178" i="157"/>
  <c r="H89" i="142"/>
  <c r="P178" i="148"/>
  <c r="N17" i="64"/>
  <c r="AC18" i="159" s="1"/>
  <c r="D18" i="162" s="1"/>
  <c r="N21" i="122"/>
  <c r="N42" i="122"/>
  <c r="N47" i="122"/>
  <c r="N14" i="123"/>
  <c r="F90" i="149"/>
  <c r="J90" i="155"/>
  <c r="O55" i="175"/>
  <c r="O29" i="170"/>
  <c r="O16" i="169"/>
  <c r="O15" i="175"/>
  <c r="K89" i="143"/>
  <c r="J89" i="145"/>
  <c r="I89" i="142"/>
  <c r="R89" i="131"/>
  <c r="G178" i="148"/>
  <c r="N9" i="123"/>
  <c r="N90" i="146"/>
  <c r="M44" i="104" s="1"/>
  <c r="N90" i="157"/>
  <c r="O37" i="169"/>
  <c r="O37" i="175"/>
  <c r="O15" i="171"/>
  <c r="G55" i="157"/>
  <c r="L30" i="156"/>
  <c r="M90" i="157"/>
  <c r="K55" i="157"/>
  <c r="O266" i="156"/>
  <c r="H178" i="156"/>
  <c r="P30" i="156"/>
  <c r="F266" i="155"/>
  <c r="L55" i="155"/>
  <c r="N178" i="154"/>
  <c r="O30" i="154"/>
  <c r="O90" i="154" s="1"/>
  <c r="N266" i="154"/>
  <c r="P30" i="154"/>
  <c r="O43" i="170"/>
  <c r="S89" i="132"/>
  <c r="F23" i="169"/>
  <c r="J45" i="64"/>
  <c r="F52" i="169"/>
  <c r="J53" i="64"/>
  <c r="N17" i="172"/>
  <c r="I39" i="172"/>
  <c r="J39" i="172" s="1"/>
  <c r="N14" i="64"/>
  <c r="AC15" i="159" s="1"/>
  <c r="D15" i="162" s="1"/>
  <c r="N12" i="64"/>
  <c r="AC13" i="159" s="1"/>
  <c r="D13" i="162" s="1"/>
  <c r="N22" i="64"/>
  <c r="N24" i="64"/>
  <c r="AC34" i="159" s="1"/>
  <c r="N26" i="64"/>
  <c r="N28" i="64"/>
  <c r="AC51" i="159" s="1"/>
  <c r="N40" i="64"/>
  <c r="N45" i="64"/>
  <c r="N51" i="64"/>
  <c r="N53" i="64"/>
  <c r="N9" i="122"/>
  <c r="N24" i="122"/>
  <c r="N35" i="122"/>
  <c r="N13" i="123"/>
  <c r="N28" i="123"/>
  <c r="N35" i="123"/>
  <c r="N45" i="123"/>
  <c r="N49" i="123"/>
  <c r="N52" i="123"/>
  <c r="K19" i="124"/>
  <c r="K53" i="124"/>
  <c r="F90" i="148"/>
  <c r="O14" i="171"/>
  <c r="O52" i="170"/>
  <c r="J35" i="64"/>
  <c r="J49" i="64"/>
  <c r="N29" i="64"/>
  <c r="N37" i="64"/>
  <c r="F38" i="175" s="1"/>
  <c r="N10" i="122"/>
  <c r="N12" i="122"/>
  <c r="N38" i="122"/>
  <c r="N41" i="122"/>
  <c r="N53" i="122"/>
  <c r="N24" i="123"/>
  <c r="N29" i="123"/>
  <c r="N34" i="123"/>
  <c r="N36" i="123"/>
  <c r="N37" i="123"/>
  <c r="N40" i="123"/>
  <c r="N53" i="123"/>
  <c r="K64" i="124"/>
  <c r="M90" i="156"/>
  <c r="O90" i="155"/>
  <c r="G90" i="155"/>
  <c r="L90" i="154"/>
  <c r="K90" i="149"/>
  <c r="I16" i="172"/>
  <c r="J39" i="64"/>
  <c r="K46" i="124"/>
  <c r="O89" i="147"/>
  <c r="O90" i="148"/>
  <c r="N90" i="149"/>
  <c r="F90" i="154"/>
  <c r="N28" i="124"/>
  <c r="U29" i="134"/>
  <c r="N90" i="156"/>
  <c r="G90" i="156"/>
  <c r="F89" i="147"/>
  <c r="J266" i="148"/>
  <c r="M48" i="171"/>
  <c r="M47" i="172" s="1"/>
  <c r="N48" i="171"/>
  <c r="L48" i="171"/>
  <c r="M54" i="171"/>
  <c r="M53" i="172" s="1"/>
  <c r="L54" i="171"/>
  <c r="O54" i="171" s="1"/>
  <c r="K54" i="171"/>
  <c r="K53" i="172" s="1"/>
  <c r="N54" i="171"/>
  <c r="T88" i="125"/>
  <c r="Q231" i="155"/>
  <c r="N231" i="146" s="1"/>
  <c r="N223" i="146"/>
  <c r="U54" i="133"/>
  <c r="M54" i="124" s="1"/>
  <c r="O33" i="169"/>
  <c r="O40" i="169"/>
  <c r="O47" i="169"/>
  <c r="O44" i="175"/>
  <c r="O48" i="175"/>
  <c r="O15" i="170"/>
  <c r="O30" i="170"/>
  <c r="O39" i="170"/>
  <c r="O13" i="169"/>
  <c r="O40" i="175"/>
  <c r="T89" i="135"/>
  <c r="U54" i="134"/>
  <c r="N54" i="124" s="1"/>
  <c r="O51" i="170"/>
  <c r="M89" i="135"/>
  <c r="H266" i="146"/>
  <c r="G89" i="133"/>
  <c r="P30" i="157"/>
  <c r="P90" i="157" s="1"/>
  <c r="J266" i="155"/>
  <c r="E178" i="155"/>
  <c r="I55" i="154"/>
  <c r="Q231" i="149"/>
  <c r="Q266" i="149" s="1"/>
  <c r="I55" i="149"/>
  <c r="L263" i="147"/>
  <c r="P176" i="147"/>
  <c r="H178" i="146"/>
  <c r="O89" i="145"/>
  <c r="G89" i="144"/>
  <c r="O89" i="143"/>
  <c r="G89" i="142"/>
  <c r="O89" i="141"/>
  <c r="G89" i="140"/>
  <c r="N89" i="145"/>
  <c r="F89" i="144"/>
  <c r="J89" i="143"/>
  <c r="N89" i="142"/>
  <c r="J89" i="141"/>
  <c r="N89" i="140"/>
  <c r="M266" i="155"/>
  <c r="J178" i="154"/>
  <c r="H55" i="149"/>
  <c r="H90" i="149" s="1"/>
  <c r="N30" i="149"/>
  <c r="K178" i="155"/>
  <c r="P178" i="154"/>
  <c r="H90" i="154"/>
  <c r="J30" i="154"/>
  <c r="J90" i="154" s="1"/>
  <c r="E30" i="154"/>
  <c r="E90" i="154" s="1"/>
  <c r="K266" i="149"/>
  <c r="J90" i="149"/>
  <c r="J263" i="147"/>
  <c r="F263" i="147"/>
  <c r="N176" i="147"/>
  <c r="E89" i="145"/>
  <c r="M89" i="144"/>
  <c r="J266" i="154"/>
  <c r="N178" i="149"/>
  <c r="J178" i="149"/>
  <c r="G30" i="148"/>
  <c r="G90" i="148" s="1"/>
  <c r="E89" i="142"/>
  <c r="M89" i="141"/>
  <c r="E89" i="140"/>
  <c r="L89" i="141"/>
  <c r="N266" i="148"/>
  <c r="K142" i="146"/>
  <c r="O48" i="170"/>
  <c r="O42" i="169"/>
  <c r="O26" i="170"/>
  <c r="O12" i="171"/>
  <c r="O14" i="169"/>
  <c r="I46" i="172"/>
  <c r="J46" i="172" s="1"/>
  <c r="O51" i="175"/>
  <c r="O11" i="169"/>
  <c r="I89" i="136"/>
  <c r="H178" i="157"/>
  <c r="N178" i="156"/>
  <c r="L90" i="156"/>
  <c r="G178" i="155"/>
  <c r="M90" i="155"/>
  <c r="M266" i="157"/>
  <c r="P266" i="157"/>
  <c r="I55" i="157"/>
  <c r="I90" i="157" s="1"/>
  <c r="K30" i="154"/>
  <c r="K90" i="154" s="1"/>
  <c r="G89" i="145"/>
  <c r="O89" i="144"/>
  <c r="G89" i="143"/>
  <c r="P178" i="149"/>
  <c r="P90" i="149"/>
  <c r="K241" i="146"/>
  <c r="O263" i="147"/>
  <c r="K263" i="147"/>
  <c r="G176" i="147"/>
  <c r="E178" i="146"/>
  <c r="J89" i="142"/>
  <c r="J89" i="140"/>
  <c r="L89" i="136"/>
  <c r="F266" i="156"/>
  <c r="K178" i="156"/>
  <c r="P89" i="144"/>
  <c r="L178" i="154"/>
  <c r="M263" i="147"/>
  <c r="O35" i="175"/>
  <c r="O13" i="170"/>
  <c r="O44" i="170"/>
  <c r="O14" i="175"/>
  <c r="O55" i="170"/>
  <c r="O11" i="175"/>
  <c r="O17" i="175"/>
  <c r="F266" i="157"/>
  <c r="O55" i="156"/>
  <c r="O90" i="156" s="1"/>
  <c r="K177" i="146"/>
  <c r="K196" i="146"/>
  <c r="P89" i="141"/>
  <c r="O33" i="170"/>
  <c r="F33" i="169"/>
  <c r="D33" i="172" s="1"/>
  <c r="J24" i="64"/>
  <c r="F43" i="169"/>
  <c r="D43" i="172" s="1"/>
  <c r="J38" i="64"/>
  <c r="F22" i="169"/>
  <c r="D22" i="172" s="1"/>
  <c r="J33" i="64"/>
  <c r="F38" i="169"/>
  <c r="D38" i="172" s="1"/>
  <c r="J37" i="64"/>
  <c r="F13" i="171"/>
  <c r="F13" i="170"/>
  <c r="F37" i="169"/>
  <c r="D37" i="172" s="1"/>
  <c r="J25" i="64"/>
  <c r="F44" i="169"/>
  <c r="J51" i="64"/>
  <c r="AC48" i="159"/>
  <c r="F47" i="175"/>
  <c r="F15" i="171"/>
  <c r="F15" i="170"/>
  <c r="F31" i="169"/>
  <c r="J47" i="64"/>
  <c r="J27" i="64"/>
  <c r="F54" i="175"/>
  <c r="AC55" i="159"/>
  <c r="F55" i="175"/>
  <c r="AC56" i="159"/>
  <c r="F14" i="171"/>
  <c r="F14" i="170"/>
  <c r="Q55" i="156"/>
  <c r="O142" i="146"/>
  <c r="I36" i="172"/>
  <c r="J36" i="172" s="1"/>
  <c r="F35" i="169"/>
  <c r="J48" i="64"/>
  <c r="F48" i="169"/>
  <c r="J52" i="64"/>
  <c r="I54" i="124"/>
  <c r="K54" i="124" s="1"/>
  <c r="N89" i="131"/>
  <c r="I89" i="124" s="1"/>
  <c r="Q47" i="154"/>
  <c r="M235" i="146"/>
  <c r="L241" i="146"/>
  <c r="L153" i="146"/>
  <c r="I55" i="172"/>
  <c r="J34" i="64"/>
  <c r="L90" i="157"/>
  <c r="O33" i="171"/>
  <c r="K32" i="172"/>
  <c r="L53" i="172"/>
  <c r="N53" i="172" s="1"/>
  <c r="O53" i="172" s="1"/>
  <c r="F37" i="172"/>
  <c r="I37" i="172" s="1"/>
  <c r="O38" i="170"/>
  <c r="K36" i="172"/>
  <c r="O27" i="171"/>
  <c r="O25" i="170"/>
  <c r="E24" i="172"/>
  <c r="O42" i="170"/>
  <c r="P142" i="146"/>
  <c r="Q55" i="157"/>
  <c r="G90" i="157"/>
  <c r="Q59" i="156"/>
  <c r="O261" i="146"/>
  <c r="H90" i="156"/>
  <c r="H89" i="143"/>
  <c r="F17" i="175"/>
  <c r="F17" i="169"/>
  <c r="D17" i="172" s="1"/>
  <c r="O17" i="172" s="1"/>
  <c r="J17" i="64"/>
  <c r="F13" i="175"/>
  <c r="F13" i="169"/>
  <c r="D13" i="172" s="1"/>
  <c r="J13" i="64"/>
  <c r="F55" i="169"/>
  <c r="D55" i="172" s="1"/>
  <c r="J41" i="64"/>
  <c r="AC28" i="159"/>
  <c r="F27" i="175"/>
  <c r="F11" i="171"/>
  <c r="F11" i="170"/>
  <c r="F17" i="171"/>
  <c r="F17" i="170"/>
  <c r="F14" i="175"/>
  <c r="F14" i="169"/>
  <c r="D14" i="172" s="1"/>
  <c r="J28" i="64"/>
  <c r="AC27" i="159"/>
  <c r="F26" i="175"/>
  <c r="Q206" i="157"/>
  <c r="P205" i="146"/>
  <c r="K52" i="171"/>
  <c r="K51" i="172" s="1"/>
  <c r="L52" i="171"/>
  <c r="M52" i="171"/>
  <c r="M51" i="172" s="1"/>
  <c r="N52" i="171"/>
  <c r="M26" i="171"/>
  <c r="M25" i="172" s="1"/>
  <c r="N26" i="171"/>
  <c r="K26" i="171"/>
  <c r="Q231" i="154"/>
  <c r="M231" i="146" s="1"/>
  <c r="M223" i="146"/>
  <c r="K90" i="156"/>
  <c r="F90" i="157"/>
  <c r="H30" i="155"/>
  <c r="H90" i="155" s="1"/>
  <c r="I90" i="154"/>
  <c r="F12" i="175"/>
  <c r="F12" i="169"/>
  <c r="D12" i="172" s="1"/>
  <c r="J12" i="64"/>
  <c r="F54" i="169"/>
  <c r="D54" i="172" s="1"/>
  <c r="J29" i="64"/>
  <c r="J23" i="64"/>
  <c r="F25" i="175"/>
  <c r="AC26" i="159"/>
  <c r="F42" i="175"/>
  <c r="AC43" i="159"/>
  <c r="D43" i="162" s="1"/>
  <c r="AC32" i="159"/>
  <c r="F31" i="175"/>
  <c r="F40" i="175"/>
  <c r="AC41" i="159"/>
  <c r="D41" i="162" s="1"/>
  <c r="K58" i="124"/>
  <c r="N89" i="147"/>
  <c r="I51" i="172"/>
  <c r="J51" i="172" s="1"/>
  <c r="F16" i="175"/>
  <c r="F16" i="169"/>
  <c r="D16" i="172" s="1"/>
  <c r="J16" i="172" s="1"/>
  <c r="J16" i="64"/>
  <c r="J14" i="64"/>
  <c r="N10" i="64"/>
  <c r="N49" i="64"/>
  <c r="F44" i="175"/>
  <c r="AC45" i="159"/>
  <c r="AC53" i="159"/>
  <c r="D53" i="162" s="1"/>
  <c r="F52" i="175"/>
  <c r="F16" i="171"/>
  <c r="F16" i="170"/>
  <c r="F12" i="171"/>
  <c r="F12" i="170"/>
  <c r="N17" i="122"/>
  <c r="N50" i="122"/>
  <c r="K29" i="124"/>
  <c r="M206" i="146"/>
  <c r="Q206" i="155"/>
  <c r="N205" i="146"/>
  <c r="O34" i="169"/>
  <c r="O11" i="171"/>
  <c r="K11" i="172"/>
  <c r="N11" i="172" s="1"/>
  <c r="N13" i="172"/>
  <c r="I54" i="172"/>
  <c r="M44" i="171"/>
  <c r="M43" i="172" s="1"/>
  <c r="N44" i="171"/>
  <c r="K44" i="171"/>
  <c r="K43" i="172" s="1"/>
  <c r="L44" i="171"/>
  <c r="L29" i="171"/>
  <c r="L28" i="172" s="1"/>
  <c r="M29" i="171"/>
  <c r="M28" i="172" s="1"/>
  <c r="N29" i="171"/>
  <c r="K29" i="171"/>
  <c r="O14" i="170"/>
  <c r="E14" i="172"/>
  <c r="I14" i="172" s="1"/>
  <c r="J14" i="172" s="1"/>
  <c r="O56" i="175"/>
  <c r="M46" i="171"/>
  <c r="M45" i="172" s="1"/>
  <c r="N46" i="171"/>
  <c r="L46" i="171"/>
  <c r="L45" i="172" s="1"/>
  <c r="K46" i="171"/>
  <c r="K35" i="171"/>
  <c r="M35" i="171"/>
  <c r="M34" i="172" s="1"/>
  <c r="N35" i="171"/>
  <c r="L35" i="171"/>
  <c r="L34" i="172" s="1"/>
  <c r="M30" i="171"/>
  <c r="M29" i="172" s="1"/>
  <c r="N30" i="171"/>
  <c r="L30" i="171"/>
  <c r="L29" i="172" s="1"/>
  <c r="K30" i="171"/>
  <c r="O12" i="175"/>
  <c r="T89" i="132"/>
  <c r="I178" i="155"/>
  <c r="I206" i="146"/>
  <c r="I118" i="146"/>
  <c r="O34" i="170"/>
  <c r="F33" i="172"/>
  <c r="J89" i="124"/>
  <c r="I266" i="146"/>
  <c r="I178" i="146"/>
  <c r="M90" i="148"/>
  <c r="I30" i="149"/>
  <c r="I231" i="146"/>
  <c r="I143" i="146"/>
  <c r="K84" i="124"/>
  <c r="E44" i="104"/>
  <c r="F44" i="104" s="1"/>
  <c r="H89" i="147"/>
  <c r="G89" i="147"/>
  <c r="H55" i="148"/>
  <c r="Q231" i="148"/>
  <c r="Q266" i="148" s="1"/>
  <c r="Q30" i="149"/>
  <c r="L205" i="146"/>
  <c r="L117" i="146"/>
  <c r="O90" i="149"/>
  <c r="P90" i="154"/>
  <c r="Q30" i="155"/>
  <c r="N117" i="146"/>
  <c r="K90" i="155"/>
  <c r="Q206" i="156"/>
  <c r="O205" i="146"/>
  <c r="E178" i="157"/>
  <c r="AD13" i="159"/>
  <c r="O39" i="169"/>
  <c r="O52" i="175"/>
  <c r="O43" i="171"/>
  <c r="O13" i="171"/>
  <c r="O37" i="170"/>
  <c r="M34" i="171"/>
  <c r="M33" i="172" s="1"/>
  <c r="N34" i="171"/>
  <c r="L37" i="171"/>
  <c r="L36" i="172" s="1"/>
  <c r="M37" i="171"/>
  <c r="M36" i="172" s="1"/>
  <c r="N37" i="171"/>
  <c r="N31" i="171"/>
  <c r="K31" i="171"/>
  <c r="K30" i="172" s="1"/>
  <c r="M31" i="171"/>
  <c r="M30" i="172" s="1"/>
  <c r="L34" i="171"/>
  <c r="L56" i="171"/>
  <c r="M56" i="171"/>
  <c r="M55" i="172" s="1"/>
  <c r="N56" i="171"/>
  <c r="K56" i="171"/>
  <c r="K55" i="172" s="1"/>
  <c r="M51" i="171"/>
  <c r="M50" i="172" s="1"/>
  <c r="N51" i="171"/>
  <c r="K51" i="171"/>
  <c r="K50" i="172" s="1"/>
  <c r="O40" i="170"/>
  <c r="L40" i="171"/>
  <c r="M40" i="171"/>
  <c r="M39" i="172" s="1"/>
  <c r="N40" i="171"/>
  <c r="K40" i="171"/>
  <c r="K39" i="172" s="1"/>
  <c r="U29" i="132"/>
  <c r="L29" i="124" s="1"/>
  <c r="Q143" i="157"/>
  <c r="P143" i="146" s="1"/>
  <c r="P135" i="146"/>
  <c r="J30" i="156"/>
  <c r="J90" i="156" s="1"/>
  <c r="Q47" i="155"/>
  <c r="N235" i="146"/>
  <c r="Q59" i="154"/>
  <c r="M261" i="146"/>
  <c r="L235" i="146"/>
  <c r="L147" i="146"/>
  <c r="L223" i="146"/>
  <c r="L135" i="146"/>
  <c r="L196" i="146"/>
  <c r="L108" i="146"/>
  <c r="K117" i="146"/>
  <c r="L89" i="145"/>
  <c r="L89" i="144"/>
  <c r="J231" i="146"/>
  <c r="J143" i="146"/>
  <c r="I53" i="172"/>
  <c r="J53" i="172" s="1"/>
  <c r="I47" i="172"/>
  <c r="J47" i="172" s="1"/>
  <c r="N32" i="172"/>
  <c r="O32" i="172" s="1"/>
  <c r="F11" i="175"/>
  <c r="F11" i="169"/>
  <c r="D11" i="172" s="1"/>
  <c r="F15" i="175"/>
  <c r="F15" i="169"/>
  <c r="D15" i="172" s="1"/>
  <c r="J21" i="64"/>
  <c r="J36" i="64"/>
  <c r="J40" i="64"/>
  <c r="N15" i="64"/>
  <c r="AC16" i="159" s="1"/>
  <c r="D16" i="162" s="1"/>
  <c r="N21" i="64"/>
  <c r="AC22" i="159" s="1"/>
  <c r="N23" i="64"/>
  <c r="N36" i="64"/>
  <c r="N38" i="64"/>
  <c r="N48" i="64"/>
  <c r="N54" i="122"/>
  <c r="N22" i="123"/>
  <c r="N27" i="123"/>
  <c r="J89" i="147"/>
  <c r="E90" i="148"/>
  <c r="Q55" i="149"/>
  <c r="L230" i="146"/>
  <c r="L142" i="146"/>
  <c r="E90" i="149"/>
  <c r="E178" i="154"/>
  <c r="Q55" i="155"/>
  <c r="N142" i="146"/>
  <c r="F90" i="155"/>
  <c r="I90" i="155"/>
  <c r="Q30" i="156"/>
  <c r="O117" i="146"/>
  <c r="Q30" i="157"/>
  <c r="P117" i="146"/>
  <c r="I89" i="132"/>
  <c r="AD12" i="159"/>
  <c r="O55" i="169"/>
  <c r="O25" i="175"/>
  <c r="O50" i="170"/>
  <c r="N50" i="171"/>
  <c r="M50" i="171"/>
  <c r="AD41" i="159"/>
  <c r="AD53" i="159"/>
  <c r="O47" i="170"/>
  <c r="M42" i="171"/>
  <c r="M41" i="172" s="1"/>
  <c r="N41" i="172" s="1"/>
  <c r="O41" i="172" s="1"/>
  <c r="N42" i="171"/>
  <c r="O31" i="170"/>
  <c r="O35" i="170"/>
  <c r="P55" i="156"/>
  <c r="P90" i="156" s="1"/>
  <c r="F30" i="156"/>
  <c r="F90" i="156" s="1"/>
  <c r="Q59" i="155"/>
  <c r="N261" i="146"/>
  <c r="Q47" i="157"/>
  <c r="P235" i="146"/>
  <c r="E55" i="157"/>
  <c r="E90" i="157" s="1"/>
  <c r="O30" i="157"/>
  <c r="O90" i="157" s="1"/>
  <c r="P30" i="155"/>
  <c r="P90" i="155" s="1"/>
  <c r="M55" i="154"/>
  <c r="M90" i="154" s="1"/>
  <c r="L261" i="146"/>
  <c r="L173" i="146"/>
  <c r="M55" i="149"/>
  <c r="M90" i="149" s="1"/>
  <c r="G30" i="149"/>
  <c r="G90" i="149" s="1"/>
  <c r="O89" i="142"/>
  <c r="G89" i="141"/>
  <c r="O89" i="140"/>
  <c r="F89" i="145"/>
  <c r="N89" i="144"/>
  <c r="K265" i="146"/>
  <c r="K257" i="146"/>
  <c r="K235" i="146"/>
  <c r="N89" i="143"/>
  <c r="N89" i="141"/>
  <c r="M89" i="145"/>
  <c r="E89" i="144"/>
  <c r="K135" i="146"/>
  <c r="I89" i="143"/>
  <c r="I89" i="141"/>
  <c r="N88" i="139"/>
  <c r="H89" i="144"/>
  <c r="K205" i="146"/>
  <c r="H89" i="145"/>
  <c r="P89" i="142"/>
  <c r="N17" i="123"/>
  <c r="N25" i="123"/>
  <c r="N16" i="172"/>
  <c r="I43" i="172"/>
  <c r="J43" i="172" s="1"/>
  <c r="H57" i="121"/>
  <c r="H58" i="121" s="1"/>
  <c r="J22" i="64"/>
  <c r="J26" i="64"/>
  <c r="N16" i="64"/>
  <c r="AC17" i="159" s="1"/>
  <c r="N25" i="64"/>
  <c r="N27" i="64"/>
  <c r="N35" i="64"/>
  <c r="F51" i="175"/>
  <c r="AC52" i="159"/>
  <c r="D52" i="162" s="1"/>
  <c r="N52" i="64"/>
  <c r="N54" i="64"/>
  <c r="N13" i="122"/>
  <c r="N15" i="122"/>
  <c r="N33" i="122"/>
  <c r="N37" i="122"/>
  <c r="N40" i="122"/>
  <c r="N45" i="122"/>
  <c r="N46" i="122"/>
  <c r="N49" i="122"/>
  <c r="N55" i="122"/>
  <c r="N18" i="123"/>
  <c r="N26" i="123"/>
  <c r="N30" i="123"/>
  <c r="N39" i="123"/>
  <c r="N42" i="123"/>
  <c r="N54" i="123"/>
  <c r="H90" i="148"/>
  <c r="K90" i="148"/>
  <c r="P90" i="148"/>
  <c r="Q30" i="154"/>
  <c r="M117" i="146"/>
  <c r="Q118" i="155"/>
  <c r="N118" i="146" s="1"/>
  <c r="Q231" i="156"/>
  <c r="O231" i="146" s="1"/>
  <c r="O230" i="146"/>
  <c r="E266" i="157"/>
  <c r="J90" i="157"/>
  <c r="I89" i="134"/>
  <c r="U54" i="135"/>
  <c r="O54" i="124" s="1"/>
  <c r="U54" i="136"/>
  <c r="P54" i="124" s="1"/>
  <c r="AD14" i="159"/>
  <c r="O27" i="169"/>
  <c r="O31" i="169"/>
  <c r="O38" i="169"/>
  <c r="O44" i="169"/>
  <c r="O50" i="169"/>
  <c r="O52" i="169"/>
  <c r="O29" i="175"/>
  <c r="O47" i="175"/>
  <c r="O11" i="170"/>
  <c r="L31" i="171"/>
  <c r="L51" i="171"/>
  <c r="O16" i="171"/>
  <c r="N55" i="171"/>
  <c r="K55" i="171"/>
  <c r="M55" i="171"/>
  <c r="M54" i="172" s="1"/>
  <c r="N39" i="171"/>
  <c r="K39" i="171"/>
  <c r="K38" i="172" s="1"/>
  <c r="M39" i="171"/>
  <c r="M38" i="172" s="1"/>
  <c r="K47" i="171"/>
  <c r="K46" i="172" s="1"/>
  <c r="M47" i="171"/>
  <c r="M46" i="172" s="1"/>
  <c r="N47" i="171"/>
  <c r="AD18" i="159"/>
  <c r="O56" i="170"/>
  <c r="M25" i="171"/>
  <c r="M24" i="172" s="1"/>
  <c r="N25" i="171"/>
  <c r="L25" i="171"/>
  <c r="L24" i="172" s="1"/>
  <c r="AD15" i="159"/>
  <c r="O16" i="175"/>
  <c r="Q47" i="156"/>
  <c r="O235" i="146"/>
  <c r="Q231" i="157"/>
  <c r="P231" i="146" s="1"/>
  <c r="P223" i="146"/>
  <c r="Q59" i="157"/>
  <c r="P261" i="146"/>
  <c r="K30" i="157"/>
  <c r="K90" i="157" s="1"/>
  <c r="L30" i="155"/>
  <c r="L90" i="155" s="1"/>
  <c r="L257" i="146"/>
  <c r="L169" i="146"/>
  <c r="K89" i="144"/>
  <c r="K89" i="142"/>
  <c r="K89" i="140"/>
  <c r="J89" i="144"/>
  <c r="K173" i="146"/>
  <c r="J206" i="146"/>
  <c r="J118" i="146"/>
  <c r="Q143" i="154"/>
  <c r="M143" i="146" s="1"/>
  <c r="M135" i="146"/>
  <c r="I89" i="145"/>
  <c r="M89" i="142"/>
  <c r="E89" i="141"/>
  <c r="M89" i="140"/>
  <c r="P89" i="145"/>
  <c r="P89" i="140"/>
  <c r="K108" i="146"/>
  <c r="P89" i="143"/>
  <c r="L89" i="140"/>
  <c r="K178" i="148"/>
  <c r="N26" i="172"/>
  <c r="O26" i="172" s="1"/>
  <c r="N42" i="172"/>
  <c r="O42" i="172" s="1"/>
  <c r="N37" i="172"/>
  <c r="N12" i="172"/>
  <c r="O12" i="172" s="1"/>
  <c r="N15" i="172"/>
  <c r="N14" i="172"/>
  <c r="O14" i="172" s="1"/>
  <c r="I38" i="172"/>
  <c r="I26" i="172"/>
  <c r="J26" i="172" s="1"/>
  <c r="I25" i="172"/>
  <c r="J25" i="172" s="1"/>
  <c r="I24" i="172"/>
  <c r="J24" i="172" s="1"/>
  <c r="I50" i="172"/>
  <c r="J50" i="172" s="1"/>
  <c r="I49" i="172"/>
  <c r="J49" i="172" s="1"/>
  <c r="I42" i="172"/>
  <c r="J42" i="172" s="1"/>
  <c r="I41" i="172"/>
  <c r="J41" i="172" s="1"/>
  <c r="I34" i="172"/>
  <c r="J34" i="172" s="1"/>
  <c r="I33" i="172"/>
  <c r="I32" i="172"/>
  <c r="J32" i="172" s="1"/>
  <c r="I30" i="172"/>
  <c r="J30" i="172" s="1"/>
  <c r="I29" i="172"/>
  <c r="J29" i="172" s="1"/>
  <c r="I28" i="172"/>
  <c r="J28" i="172" s="1"/>
  <c r="I13" i="172"/>
  <c r="J13" i="172" s="1"/>
  <c r="I12" i="172"/>
  <c r="J12" i="172" s="1"/>
  <c r="I11" i="172"/>
  <c r="J11" i="172" s="1"/>
  <c r="I15" i="172"/>
  <c r="I17" i="172"/>
  <c r="J17" i="172" s="1"/>
  <c r="O42" i="175"/>
  <c r="O26" i="169"/>
  <c r="U29" i="136"/>
  <c r="U29" i="135"/>
  <c r="U89" i="134"/>
  <c r="N89" i="124" s="1"/>
  <c r="N29" i="124"/>
  <c r="U29" i="133"/>
  <c r="U89" i="132"/>
  <c r="L89" i="124" s="1"/>
  <c r="U89" i="131"/>
  <c r="Q118" i="157"/>
  <c r="Q143" i="156"/>
  <c r="O143" i="146" s="1"/>
  <c r="Q118" i="156"/>
  <c r="Q143" i="155"/>
  <c r="Q118" i="154"/>
  <c r="Q118" i="149"/>
  <c r="Q143" i="149"/>
  <c r="N90" i="148"/>
  <c r="E89" i="147"/>
  <c r="K89" i="147"/>
  <c r="G30" i="146"/>
  <c r="H54" i="124"/>
  <c r="E29" i="124"/>
  <c r="N38" i="172" l="1"/>
  <c r="O38" i="172" s="1"/>
  <c r="K231" i="146"/>
  <c r="F50" i="175"/>
  <c r="O11" i="172"/>
  <c r="O37" i="172"/>
  <c r="N24" i="172"/>
  <c r="O24" i="172" s="1"/>
  <c r="O47" i="171"/>
  <c r="AD43" i="159"/>
  <c r="O13" i="172"/>
  <c r="Q266" i="154"/>
  <c r="M266" i="146" s="1"/>
  <c r="F33" i="175"/>
  <c r="J15" i="172"/>
  <c r="AC39" i="159"/>
  <c r="J33" i="172"/>
  <c r="O15" i="172"/>
  <c r="J38" i="172"/>
  <c r="I90" i="149"/>
  <c r="J37" i="172"/>
  <c r="K89" i="124"/>
  <c r="O48" i="171"/>
  <c r="L47" i="172"/>
  <c r="N47" i="172" s="1"/>
  <c r="O47" i="172" s="1"/>
  <c r="O25" i="171"/>
  <c r="F39" i="175"/>
  <c r="AC40" i="159"/>
  <c r="AD28" i="159"/>
  <c r="D28" i="162"/>
  <c r="AD34" i="159"/>
  <c r="D34" i="162"/>
  <c r="Q178" i="157"/>
  <c r="P178" i="146" s="1"/>
  <c r="P118" i="146"/>
  <c r="M49" i="172"/>
  <c r="N49" i="172" s="1"/>
  <c r="O49" i="172" s="1"/>
  <c r="O50" i="171"/>
  <c r="O55" i="171"/>
  <c r="K54" i="172"/>
  <c r="N54" i="172" s="1"/>
  <c r="O54" i="172" s="1"/>
  <c r="O31" i="171"/>
  <c r="L30" i="172"/>
  <c r="D17" i="162"/>
  <c r="AD17" i="159"/>
  <c r="AC30" i="159"/>
  <c r="F29" i="175"/>
  <c r="K118" i="146"/>
  <c r="O35" i="171"/>
  <c r="K34" i="172"/>
  <c r="N34" i="172" s="1"/>
  <c r="O34" i="172" s="1"/>
  <c r="AD26" i="159"/>
  <c r="D26" i="162"/>
  <c r="K25" i="172"/>
  <c r="N25" i="172" s="1"/>
  <c r="O25" i="172" s="1"/>
  <c r="O26" i="171"/>
  <c r="Q266" i="157"/>
  <c r="P266" i="146" s="1"/>
  <c r="P206" i="146"/>
  <c r="N36" i="172"/>
  <c r="O36" i="172" s="1"/>
  <c r="AD55" i="159"/>
  <c r="D55" i="162"/>
  <c r="AD48" i="159"/>
  <c r="D48" i="162"/>
  <c r="F34" i="175"/>
  <c r="AC35" i="159"/>
  <c r="Q178" i="155"/>
  <c r="N178" i="146" s="1"/>
  <c r="N143" i="146"/>
  <c r="L231" i="146"/>
  <c r="L143" i="146"/>
  <c r="AD52" i="159"/>
  <c r="F56" i="175"/>
  <c r="AC57" i="159"/>
  <c r="F30" i="175"/>
  <c r="AC31" i="159"/>
  <c r="O16" i="172"/>
  <c r="F35" i="175"/>
  <c r="AC36" i="159"/>
  <c r="D22" i="162"/>
  <c r="N30" i="172"/>
  <c r="O30" i="172" s="1"/>
  <c r="K206" i="146"/>
  <c r="O30" i="171"/>
  <c r="K29" i="172"/>
  <c r="N29" i="172" s="1"/>
  <c r="O29" i="172" s="1"/>
  <c r="O46" i="171"/>
  <c r="K45" i="172"/>
  <c r="N45" i="172" s="1"/>
  <c r="O45" i="172" s="1"/>
  <c r="Q266" i="155"/>
  <c r="N266" i="146" s="1"/>
  <c r="N206" i="146"/>
  <c r="AD45" i="159"/>
  <c r="D45" i="162"/>
  <c r="AD32" i="159"/>
  <c r="D32" i="162"/>
  <c r="O52" i="171"/>
  <c r="L51" i="172"/>
  <c r="N51" i="172" s="1"/>
  <c r="O51" i="172" s="1"/>
  <c r="O37" i="171"/>
  <c r="Q178" i="154"/>
  <c r="M178" i="146" s="1"/>
  <c r="M118" i="146"/>
  <c r="O51" i="171"/>
  <c r="L50" i="172"/>
  <c r="N50" i="172" s="1"/>
  <c r="O50" i="172" s="1"/>
  <c r="AC38" i="159"/>
  <c r="F37" i="175"/>
  <c r="L33" i="172"/>
  <c r="N33" i="172" s="1"/>
  <c r="O33" i="172" s="1"/>
  <c r="O34" i="171"/>
  <c r="J266" i="146"/>
  <c r="K266" i="146" s="1"/>
  <c r="J178" i="146"/>
  <c r="K178" i="146" s="1"/>
  <c r="Q178" i="156"/>
  <c r="O178" i="146" s="1"/>
  <c r="O118" i="146"/>
  <c r="Q178" i="149"/>
  <c r="L206" i="146"/>
  <c r="L118" i="146"/>
  <c r="N46" i="172"/>
  <c r="O46" i="172" s="1"/>
  <c r="F48" i="175"/>
  <c r="AC49" i="159"/>
  <c r="F46" i="175"/>
  <c r="AC47" i="159"/>
  <c r="O39" i="171"/>
  <c r="F43" i="175"/>
  <c r="AC44" i="159"/>
  <c r="O40" i="171"/>
  <c r="L39" i="172"/>
  <c r="N39" i="172" s="1"/>
  <c r="O39" i="172" s="1"/>
  <c r="O56" i="171"/>
  <c r="L55" i="172"/>
  <c r="N55" i="172" s="1"/>
  <c r="O55" i="172" s="1"/>
  <c r="Q266" i="156"/>
  <c r="O266" i="146" s="1"/>
  <c r="O206" i="146"/>
  <c r="K143" i="146"/>
  <c r="O42" i="171"/>
  <c r="O29" i="171"/>
  <c r="K28" i="172"/>
  <c r="N28" i="172" s="1"/>
  <c r="O28" i="172" s="1"/>
  <c r="O44" i="171"/>
  <c r="L43" i="172"/>
  <c r="N43" i="172" s="1"/>
  <c r="O43" i="172" s="1"/>
  <c r="J54" i="172"/>
  <c r="AD27" i="159"/>
  <c r="D27" i="162"/>
  <c r="AD51" i="159"/>
  <c r="D51" i="162"/>
  <c r="J55" i="172"/>
  <c r="AD16" i="159"/>
  <c r="AD56" i="159"/>
  <c r="D56" i="162"/>
  <c r="U89" i="136"/>
  <c r="P89" i="124" s="1"/>
  <c r="P29" i="124"/>
  <c r="U89" i="135"/>
  <c r="O89" i="124" s="1"/>
  <c r="O29" i="124"/>
  <c r="U89" i="133"/>
  <c r="M89" i="124" s="1"/>
  <c r="M29" i="124"/>
  <c r="D39" i="162" l="1"/>
  <c r="AD39" i="159"/>
  <c r="AD30" i="159"/>
  <c r="D30" i="162"/>
  <c r="D31" i="162"/>
  <c r="AD31" i="159"/>
  <c r="D47" i="162"/>
  <c r="AD47" i="159"/>
  <c r="AD38" i="159"/>
  <c r="D38" i="162"/>
  <c r="AD44" i="159"/>
  <c r="D44" i="162"/>
  <c r="D49" i="162"/>
  <c r="AD49" i="159"/>
  <c r="AD36" i="159"/>
  <c r="D36" i="162"/>
  <c r="D35" i="162"/>
  <c r="AD35" i="159"/>
  <c r="L266" i="146"/>
  <c r="L178" i="146"/>
  <c r="D57" i="162"/>
  <c r="AD57" i="159"/>
  <c r="AD40" i="159"/>
  <c r="D40" i="162"/>
  <c r="H23" i="175"/>
  <c r="G23" i="175"/>
  <c r="H22" i="175"/>
  <c r="G22" i="175"/>
  <c r="H21" i="175"/>
  <c r="G21" i="175"/>
  <c r="H10" i="175"/>
  <c r="H9" i="175"/>
  <c r="G10" i="175"/>
  <c r="G9" i="175"/>
  <c r="D61" i="175"/>
  <c r="D62" i="175" s="1"/>
  <c r="F23" i="175"/>
  <c r="E23" i="175"/>
  <c r="F22" i="175"/>
  <c r="E22" i="175"/>
  <c r="N22" i="175"/>
  <c r="F21" i="175"/>
  <c r="E21" i="175"/>
  <c r="F10" i="175"/>
  <c r="E10" i="175"/>
  <c r="D10" i="175"/>
  <c r="N10" i="175" s="1"/>
  <c r="F9" i="175"/>
  <c r="E9" i="175"/>
  <c r="D9" i="175"/>
  <c r="M9" i="175" s="1"/>
  <c r="K10" i="175" l="1"/>
  <c r="L10" i="175"/>
  <c r="L23" i="175"/>
  <c r="L21" i="175"/>
  <c r="M21" i="175"/>
  <c r="K22" i="175"/>
  <c r="M23" i="175"/>
  <c r="L9" i="175"/>
  <c r="N21" i="175"/>
  <c r="L22" i="175"/>
  <c r="N23" i="175"/>
  <c r="K9" i="175"/>
  <c r="M10" i="175"/>
  <c r="K21" i="175"/>
  <c r="M22" i="175"/>
  <c r="K23" i="175"/>
  <c r="N9" i="175"/>
  <c r="J17" i="105"/>
  <c r="J55" i="105"/>
  <c r="J36" i="105"/>
  <c r="P253" i="137"/>
  <c r="O253" i="137"/>
  <c r="N253" i="137"/>
  <c r="M253" i="137"/>
  <c r="L253" i="137"/>
  <c r="K253" i="137"/>
  <c r="J253" i="137"/>
  <c r="I253" i="137"/>
  <c r="H253" i="137"/>
  <c r="G253" i="137"/>
  <c r="F253" i="137"/>
  <c r="E253" i="137"/>
  <c r="P252" i="137"/>
  <c r="O252" i="137"/>
  <c r="N252" i="137"/>
  <c r="M252" i="137"/>
  <c r="L252" i="137"/>
  <c r="K252" i="137"/>
  <c r="J252" i="137"/>
  <c r="I252" i="137"/>
  <c r="H252" i="137"/>
  <c r="G252" i="137"/>
  <c r="F252" i="137"/>
  <c r="E252" i="137"/>
  <c r="P227" i="137"/>
  <c r="P232" i="137" s="1"/>
  <c r="O227" i="137"/>
  <c r="O232" i="137" s="1"/>
  <c r="N227" i="137"/>
  <c r="N232" i="137" s="1"/>
  <c r="M227" i="137"/>
  <c r="M232" i="137" s="1"/>
  <c r="L227" i="137"/>
  <c r="L232" i="137" s="1"/>
  <c r="K227" i="137"/>
  <c r="K232" i="137" s="1"/>
  <c r="J227" i="137"/>
  <c r="J232" i="137" s="1"/>
  <c r="I227" i="137"/>
  <c r="I232" i="137" s="1"/>
  <c r="H227" i="137"/>
  <c r="H232" i="137" s="1"/>
  <c r="G227" i="137"/>
  <c r="G232" i="137" s="1"/>
  <c r="F227" i="137"/>
  <c r="F232" i="137" s="1"/>
  <c r="E227" i="137"/>
  <c r="E232" i="137" s="1"/>
  <c r="P217" i="137"/>
  <c r="O217" i="137"/>
  <c r="N217" i="137"/>
  <c r="M217" i="137"/>
  <c r="L217" i="137"/>
  <c r="K217" i="137"/>
  <c r="J217" i="137"/>
  <c r="I217" i="137"/>
  <c r="H217" i="137"/>
  <c r="G217" i="137"/>
  <c r="F217" i="137"/>
  <c r="E217" i="137"/>
  <c r="P216" i="137"/>
  <c r="O216" i="137"/>
  <c r="N216" i="137"/>
  <c r="M216" i="137"/>
  <c r="L216" i="137"/>
  <c r="K216" i="137"/>
  <c r="J216" i="137"/>
  <c r="I216" i="137"/>
  <c r="H216" i="137"/>
  <c r="G216" i="137"/>
  <c r="F216" i="137"/>
  <c r="E216" i="137"/>
  <c r="P191" i="137"/>
  <c r="P196" i="137" s="1"/>
  <c r="O191" i="137"/>
  <c r="O196" i="137" s="1"/>
  <c r="N191" i="137"/>
  <c r="N196" i="137" s="1"/>
  <c r="M191" i="137"/>
  <c r="M196" i="137" s="1"/>
  <c r="L191" i="137"/>
  <c r="L196" i="137" s="1"/>
  <c r="K191" i="137"/>
  <c r="K196" i="137" s="1"/>
  <c r="J191" i="137"/>
  <c r="J196" i="137" s="1"/>
  <c r="I191" i="137"/>
  <c r="I196" i="137" s="1"/>
  <c r="H191" i="137"/>
  <c r="H196" i="137" s="1"/>
  <c r="G191" i="137"/>
  <c r="G196" i="137" s="1"/>
  <c r="F191" i="137"/>
  <c r="F196" i="137" s="1"/>
  <c r="E191" i="137"/>
  <c r="E196" i="137" s="1"/>
  <c r="P181" i="137"/>
  <c r="O181" i="137"/>
  <c r="N181" i="137"/>
  <c r="M181" i="137"/>
  <c r="L181" i="137"/>
  <c r="K181" i="137"/>
  <c r="J181" i="137"/>
  <c r="I181" i="137"/>
  <c r="H181" i="137"/>
  <c r="G181" i="137"/>
  <c r="F181" i="137"/>
  <c r="E181" i="137"/>
  <c r="P180" i="137"/>
  <c r="O180" i="137"/>
  <c r="N180" i="137"/>
  <c r="M180" i="137"/>
  <c r="L180" i="137"/>
  <c r="K180" i="137"/>
  <c r="J180" i="137"/>
  <c r="I180" i="137"/>
  <c r="H180" i="137"/>
  <c r="G180" i="137"/>
  <c r="F180" i="137"/>
  <c r="E180" i="137"/>
  <c r="P155" i="137"/>
  <c r="P160" i="137" s="1"/>
  <c r="O155" i="137"/>
  <c r="O160" i="137" s="1"/>
  <c r="N155" i="137"/>
  <c r="N160" i="137" s="1"/>
  <c r="M155" i="137"/>
  <c r="M160" i="137" s="1"/>
  <c r="L155" i="137"/>
  <c r="L160" i="137" s="1"/>
  <c r="K155" i="137"/>
  <c r="K160" i="137" s="1"/>
  <c r="J155" i="137"/>
  <c r="J160" i="137" s="1"/>
  <c r="I155" i="137"/>
  <c r="I160" i="137" s="1"/>
  <c r="H155" i="137"/>
  <c r="H160" i="137" s="1"/>
  <c r="G155" i="137"/>
  <c r="G160" i="137" s="1"/>
  <c r="F155" i="137"/>
  <c r="F160" i="137" s="1"/>
  <c r="E155" i="137"/>
  <c r="E160" i="137" s="1"/>
  <c r="P145" i="137"/>
  <c r="O145" i="137"/>
  <c r="N145" i="137"/>
  <c r="M145" i="137"/>
  <c r="L145" i="137"/>
  <c r="K145" i="137"/>
  <c r="J145" i="137"/>
  <c r="I145" i="137"/>
  <c r="H145" i="137"/>
  <c r="G145" i="137"/>
  <c r="F145" i="137"/>
  <c r="E145" i="137"/>
  <c r="P144" i="137"/>
  <c r="O144" i="137"/>
  <c r="N144" i="137"/>
  <c r="M144" i="137"/>
  <c r="L144" i="137"/>
  <c r="K144" i="137"/>
  <c r="J144" i="137"/>
  <c r="I144" i="137"/>
  <c r="H144" i="137"/>
  <c r="G144" i="137"/>
  <c r="F144" i="137"/>
  <c r="E144" i="137"/>
  <c r="P119" i="137"/>
  <c r="P124" i="137" s="1"/>
  <c r="O119" i="137"/>
  <c r="O124" i="137" s="1"/>
  <c r="N119" i="137"/>
  <c r="N124" i="137" s="1"/>
  <c r="M119" i="137"/>
  <c r="M124" i="137" s="1"/>
  <c r="L119" i="137"/>
  <c r="L124" i="137" s="1"/>
  <c r="K119" i="137"/>
  <c r="K124" i="137" s="1"/>
  <c r="J119" i="137"/>
  <c r="J124" i="137" s="1"/>
  <c r="I119" i="137"/>
  <c r="I124" i="137" s="1"/>
  <c r="H119" i="137"/>
  <c r="H124" i="137" s="1"/>
  <c r="G119" i="137"/>
  <c r="G124" i="137" s="1"/>
  <c r="F119" i="137"/>
  <c r="F124" i="137" s="1"/>
  <c r="E119" i="137"/>
  <c r="E124" i="137" s="1"/>
  <c r="P109" i="137"/>
  <c r="O109" i="137"/>
  <c r="N109" i="137"/>
  <c r="M109" i="137"/>
  <c r="L109" i="137"/>
  <c r="K109" i="137"/>
  <c r="J109" i="137"/>
  <c r="I109" i="137"/>
  <c r="H109" i="137"/>
  <c r="G109" i="137"/>
  <c r="F109" i="137"/>
  <c r="E109" i="137"/>
  <c r="P108" i="137"/>
  <c r="O108" i="137"/>
  <c r="N108" i="137"/>
  <c r="M108" i="137"/>
  <c r="L108" i="137"/>
  <c r="K108" i="137"/>
  <c r="J108" i="137"/>
  <c r="I108" i="137"/>
  <c r="H108" i="137"/>
  <c r="G108" i="137"/>
  <c r="F108" i="137"/>
  <c r="E108" i="137"/>
  <c r="P83" i="137"/>
  <c r="P88" i="137" s="1"/>
  <c r="O83" i="137"/>
  <c r="O88" i="137" s="1"/>
  <c r="N83" i="137"/>
  <c r="N88" i="137" s="1"/>
  <c r="M83" i="137"/>
  <c r="M88" i="137" s="1"/>
  <c r="L83" i="137"/>
  <c r="L88" i="137" s="1"/>
  <c r="K83" i="137"/>
  <c r="K88" i="137" s="1"/>
  <c r="J83" i="137"/>
  <c r="J88" i="137" s="1"/>
  <c r="I83" i="137"/>
  <c r="I88" i="137" s="1"/>
  <c r="H83" i="137"/>
  <c r="H88" i="137" s="1"/>
  <c r="G83" i="137"/>
  <c r="G88" i="137" s="1"/>
  <c r="F83" i="137"/>
  <c r="F88" i="137" s="1"/>
  <c r="E83" i="137"/>
  <c r="E88" i="137" s="1"/>
  <c r="P73" i="137"/>
  <c r="O73" i="137"/>
  <c r="N73" i="137"/>
  <c r="M73" i="137"/>
  <c r="L73" i="137"/>
  <c r="K73" i="137"/>
  <c r="J73" i="137"/>
  <c r="I73" i="137"/>
  <c r="H73" i="137"/>
  <c r="G73" i="137"/>
  <c r="F73" i="137"/>
  <c r="E73" i="137"/>
  <c r="P72" i="137"/>
  <c r="O72" i="137"/>
  <c r="N72" i="137"/>
  <c r="M72" i="137"/>
  <c r="L72" i="137"/>
  <c r="K72" i="137"/>
  <c r="J72" i="137"/>
  <c r="I72" i="137"/>
  <c r="H72" i="137"/>
  <c r="G72" i="137"/>
  <c r="F72" i="137"/>
  <c r="E72" i="137"/>
  <c r="P47" i="137"/>
  <c r="P52" i="137" s="1"/>
  <c r="O47" i="137"/>
  <c r="O52" i="137" s="1"/>
  <c r="N47" i="137"/>
  <c r="N52" i="137" s="1"/>
  <c r="M47" i="137"/>
  <c r="M52" i="137" s="1"/>
  <c r="L47" i="137"/>
  <c r="L52" i="137" s="1"/>
  <c r="K47" i="137"/>
  <c r="K52" i="137" s="1"/>
  <c r="J47" i="137"/>
  <c r="J52" i="137" s="1"/>
  <c r="I47" i="137"/>
  <c r="I52" i="137" s="1"/>
  <c r="H47" i="137"/>
  <c r="H52" i="137" s="1"/>
  <c r="G47" i="137"/>
  <c r="G52" i="137" s="1"/>
  <c r="F47" i="137"/>
  <c r="F52" i="137" s="1"/>
  <c r="E47" i="137"/>
  <c r="E52" i="137" s="1"/>
  <c r="F36" i="137"/>
  <c r="G36" i="137"/>
  <c r="H36" i="137"/>
  <c r="I36" i="137"/>
  <c r="J36" i="137"/>
  <c r="K36" i="137"/>
  <c r="L36" i="137"/>
  <c r="M36" i="137"/>
  <c r="N36" i="137"/>
  <c r="O36" i="137"/>
  <c r="P36" i="137"/>
  <c r="E36" i="137"/>
  <c r="F35" i="137"/>
  <c r="G35" i="137"/>
  <c r="H35" i="137"/>
  <c r="I35" i="137"/>
  <c r="J35" i="137"/>
  <c r="K35" i="137"/>
  <c r="L35" i="137"/>
  <c r="M35" i="137"/>
  <c r="N35" i="137"/>
  <c r="O35" i="137"/>
  <c r="P35" i="137"/>
  <c r="E35" i="137"/>
  <c r="E15" i="137"/>
  <c r="F10" i="137"/>
  <c r="F13" i="137" s="1"/>
  <c r="G10" i="137"/>
  <c r="G13" i="137" s="1"/>
  <c r="H10" i="137"/>
  <c r="H13" i="137" s="1"/>
  <c r="I10" i="137"/>
  <c r="I13" i="137" s="1"/>
  <c r="J10" i="137"/>
  <c r="J13" i="137" s="1"/>
  <c r="K10" i="137"/>
  <c r="K13" i="137" s="1"/>
  <c r="L10" i="137"/>
  <c r="L13" i="137" s="1"/>
  <c r="M10" i="137"/>
  <c r="M13" i="137" s="1"/>
  <c r="N10" i="137"/>
  <c r="N13" i="137" s="1"/>
  <c r="O10" i="137"/>
  <c r="O13" i="137" s="1"/>
  <c r="P10" i="137"/>
  <c r="P13" i="137" s="1"/>
  <c r="G46" i="173"/>
  <c r="F46" i="173"/>
  <c r="E46" i="173"/>
  <c r="G31" i="173"/>
  <c r="F31" i="173"/>
  <c r="E31" i="173"/>
  <c r="P15" i="137" l="1"/>
  <c r="L15" i="137"/>
  <c r="O15" i="137"/>
  <c r="K15" i="137"/>
  <c r="G15" i="137"/>
  <c r="H15" i="137"/>
  <c r="N15" i="137"/>
  <c r="J15" i="137"/>
  <c r="F15" i="137"/>
  <c r="E37" i="137"/>
  <c r="E38" i="137" s="1"/>
  <c r="E39" i="137" s="1"/>
  <c r="E19" i="137"/>
  <c r="E21" i="137"/>
  <c r="E28" i="137" s="1"/>
  <c r="M15" i="137"/>
  <c r="I15" i="137"/>
  <c r="O10" i="175"/>
  <c r="O22" i="175"/>
  <c r="O23" i="175"/>
  <c r="O9" i="175"/>
  <c r="O21" i="175"/>
  <c r="M238" i="137"/>
  <c r="M245" i="137" s="1"/>
  <c r="M254" i="137"/>
  <c r="M255" i="137" s="1"/>
  <c r="M256" i="137" s="1"/>
  <c r="F254" i="137"/>
  <c r="F255" i="137" s="1"/>
  <c r="F256" i="137" s="1"/>
  <c r="F238" i="137"/>
  <c r="F245" i="137" s="1"/>
  <c r="J254" i="137"/>
  <c r="J255" i="137" s="1"/>
  <c r="J256" i="137" s="1"/>
  <c r="J238" i="137"/>
  <c r="J245" i="137" s="1"/>
  <c r="N254" i="137"/>
  <c r="N255" i="137" s="1"/>
  <c r="N256" i="137" s="1"/>
  <c r="N238" i="137"/>
  <c r="N245" i="137" s="1"/>
  <c r="I254" i="137"/>
  <c r="I255" i="137" s="1"/>
  <c r="I256" i="137" s="1"/>
  <c r="I238" i="137"/>
  <c r="I245" i="137" s="1"/>
  <c r="G254" i="137"/>
  <c r="G255" i="137" s="1"/>
  <c r="G256" i="137" s="1"/>
  <c r="G238" i="137"/>
  <c r="G245" i="137" s="1"/>
  <c r="K254" i="137"/>
  <c r="K255" i="137" s="1"/>
  <c r="K256" i="137" s="1"/>
  <c r="K238" i="137"/>
  <c r="K245" i="137" s="1"/>
  <c r="O254" i="137"/>
  <c r="O255" i="137" s="1"/>
  <c r="O256" i="137" s="1"/>
  <c r="O238" i="137"/>
  <c r="O245" i="137" s="1"/>
  <c r="E254" i="137"/>
  <c r="E255" i="137" s="1"/>
  <c r="E256" i="137" s="1"/>
  <c r="E238" i="137"/>
  <c r="E245" i="137" s="1"/>
  <c r="H254" i="137"/>
  <c r="H255" i="137" s="1"/>
  <c r="H256" i="137" s="1"/>
  <c r="H238" i="137"/>
  <c r="H245" i="137" s="1"/>
  <c r="L254" i="137"/>
  <c r="L255" i="137" s="1"/>
  <c r="L256" i="137" s="1"/>
  <c r="L238" i="137"/>
  <c r="L245" i="137" s="1"/>
  <c r="P254" i="137"/>
  <c r="P255" i="137" s="1"/>
  <c r="P256" i="137" s="1"/>
  <c r="P238" i="137"/>
  <c r="P245" i="137" s="1"/>
  <c r="E218" i="137"/>
  <c r="E219" i="137" s="1"/>
  <c r="E220" i="137" s="1"/>
  <c r="E202" i="137"/>
  <c r="E209" i="137" s="1"/>
  <c r="M218" i="137"/>
  <c r="M219" i="137" s="1"/>
  <c r="M220" i="137" s="1"/>
  <c r="M202" i="137"/>
  <c r="M209" i="137" s="1"/>
  <c r="F218" i="137"/>
  <c r="F219" i="137" s="1"/>
  <c r="F220" i="137" s="1"/>
  <c r="F202" i="137"/>
  <c r="F209" i="137" s="1"/>
  <c r="J218" i="137"/>
  <c r="J219" i="137" s="1"/>
  <c r="J220" i="137" s="1"/>
  <c r="J202" i="137"/>
  <c r="J209" i="137" s="1"/>
  <c r="G218" i="137"/>
  <c r="G219" i="137" s="1"/>
  <c r="G220" i="137" s="1"/>
  <c r="G202" i="137"/>
  <c r="G209" i="137" s="1"/>
  <c r="K218" i="137"/>
  <c r="K219" i="137" s="1"/>
  <c r="K220" i="137" s="1"/>
  <c r="K202" i="137"/>
  <c r="K209" i="137" s="1"/>
  <c r="O218" i="137"/>
  <c r="O219" i="137" s="1"/>
  <c r="O220" i="137" s="1"/>
  <c r="O202" i="137"/>
  <c r="O209" i="137" s="1"/>
  <c r="I218" i="137"/>
  <c r="I219" i="137" s="1"/>
  <c r="I220" i="137" s="1"/>
  <c r="I202" i="137"/>
  <c r="I209" i="137" s="1"/>
  <c r="N202" i="137"/>
  <c r="N209" i="137" s="1"/>
  <c r="N218" i="137"/>
  <c r="N219" i="137" s="1"/>
  <c r="N220" i="137" s="1"/>
  <c r="H218" i="137"/>
  <c r="H219" i="137" s="1"/>
  <c r="H220" i="137" s="1"/>
  <c r="H202" i="137"/>
  <c r="H209" i="137" s="1"/>
  <c r="L218" i="137"/>
  <c r="L219" i="137" s="1"/>
  <c r="L220" i="137" s="1"/>
  <c r="L202" i="137"/>
  <c r="L209" i="137" s="1"/>
  <c r="P218" i="137"/>
  <c r="P219" i="137" s="1"/>
  <c r="P220" i="137" s="1"/>
  <c r="P202" i="137"/>
  <c r="P209" i="137" s="1"/>
  <c r="E182" i="137"/>
  <c r="E183" i="137" s="1"/>
  <c r="E184" i="137" s="1"/>
  <c r="E166" i="137"/>
  <c r="E173" i="137" s="1"/>
  <c r="I182" i="137"/>
  <c r="I183" i="137" s="1"/>
  <c r="I184" i="137" s="1"/>
  <c r="I166" i="137"/>
  <c r="I173" i="137" s="1"/>
  <c r="M166" i="137"/>
  <c r="M173" i="137" s="1"/>
  <c r="M182" i="137"/>
  <c r="M183" i="137" s="1"/>
  <c r="M184" i="137" s="1"/>
  <c r="F182" i="137"/>
  <c r="F183" i="137" s="1"/>
  <c r="F184" i="137" s="1"/>
  <c r="F166" i="137"/>
  <c r="F173" i="137" s="1"/>
  <c r="J182" i="137"/>
  <c r="J183" i="137" s="1"/>
  <c r="J184" i="137" s="1"/>
  <c r="J166" i="137"/>
  <c r="J173" i="137" s="1"/>
  <c r="N182" i="137"/>
  <c r="N183" i="137" s="1"/>
  <c r="N184" i="137" s="1"/>
  <c r="N166" i="137"/>
  <c r="N173" i="137" s="1"/>
  <c r="G182" i="137"/>
  <c r="G183" i="137" s="1"/>
  <c r="G184" i="137" s="1"/>
  <c r="G166" i="137"/>
  <c r="G173" i="137" s="1"/>
  <c r="K182" i="137"/>
  <c r="K183" i="137" s="1"/>
  <c r="K184" i="137" s="1"/>
  <c r="K166" i="137"/>
  <c r="K173" i="137" s="1"/>
  <c r="O182" i="137"/>
  <c r="O183" i="137" s="1"/>
  <c r="O184" i="137" s="1"/>
  <c r="O166" i="137"/>
  <c r="O173" i="137" s="1"/>
  <c r="H182" i="137"/>
  <c r="H183" i="137" s="1"/>
  <c r="H184" i="137" s="1"/>
  <c r="H166" i="137"/>
  <c r="H173" i="137" s="1"/>
  <c r="L182" i="137"/>
  <c r="L183" i="137" s="1"/>
  <c r="L184" i="137" s="1"/>
  <c r="L166" i="137"/>
  <c r="L173" i="137" s="1"/>
  <c r="P182" i="137"/>
  <c r="P183" i="137" s="1"/>
  <c r="P184" i="137" s="1"/>
  <c r="P166" i="137"/>
  <c r="P173" i="137" s="1"/>
  <c r="G130" i="137"/>
  <c r="G137" i="137" s="1"/>
  <c r="G146" i="137"/>
  <c r="G147" i="137" s="1"/>
  <c r="G148" i="137" s="1"/>
  <c r="K146" i="137"/>
  <c r="K147" i="137" s="1"/>
  <c r="K148" i="137" s="1"/>
  <c r="K130" i="137"/>
  <c r="K137" i="137" s="1"/>
  <c r="O146" i="137"/>
  <c r="O147" i="137" s="1"/>
  <c r="O148" i="137" s="1"/>
  <c r="O130" i="137"/>
  <c r="O137" i="137" s="1"/>
  <c r="H146" i="137"/>
  <c r="H147" i="137" s="1"/>
  <c r="H148" i="137" s="1"/>
  <c r="H130" i="137"/>
  <c r="H137" i="137" s="1"/>
  <c r="L146" i="137"/>
  <c r="L147" i="137" s="1"/>
  <c r="L148" i="137" s="1"/>
  <c r="L130" i="137"/>
  <c r="L137" i="137" s="1"/>
  <c r="P146" i="137"/>
  <c r="P147" i="137" s="1"/>
  <c r="P148" i="137" s="1"/>
  <c r="P130" i="137"/>
  <c r="P137" i="137" s="1"/>
  <c r="E130" i="137"/>
  <c r="E137" i="137" s="1"/>
  <c r="E146" i="137"/>
  <c r="E147" i="137" s="1"/>
  <c r="E148" i="137" s="1"/>
  <c r="I130" i="137"/>
  <c r="I137" i="137" s="1"/>
  <c r="I146" i="137"/>
  <c r="I147" i="137" s="1"/>
  <c r="I148" i="137" s="1"/>
  <c r="M130" i="137"/>
  <c r="M137" i="137" s="1"/>
  <c r="M146" i="137"/>
  <c r="M147" i="137" s="1"/>
  <c r="M148" i="137" s="1"/>
  <c r="F146" i="137"/>
  <c r="F147" i="137" s="1"/>
  <c r="F148" i="137" s="1"/>
  <c r="F130" i="137"/>
  <c r="F137" i="137" s="1"/>
  <c r="J146" i="137"/>
  <c r="J147" i="137" s="1"/>
  <c r="J148" i="137" s="1"/>
  <c r="J130" i="137"/>
  <c r="J137" i="137" s="1"/>
  <c r="N146" i="137"/>
  <c r="N147" i="137" s="1"/>
  <c r="N148" i="137" s="1"/>
  <c r="N130" i="137"/>
  <c r="N137" i="137" s="1"/>
  <c r="F110" i="137"/>
  <c r="F111" i="137" s="1"/>
  <c r="F112" i="137" s="1"/>
  <c r="F94" i="137"/>
  <c r="F101" i="137" s="1"/>
  <c r="E110" i="137"/>
  <c r="E111" i="137" s="1"/>
  <c r="E112" i="137" s="1"/>
  <c r="E94" i="137"/>
  <c r="E101" i="137" s="1"/>
  <c r="I110" i="137"/>
  <c r="I111" i="137" s="1"/>
  <c r="I112" i="137" s="1"/>
  <c r="I94" i="137"/>
  <c r="I101" i="137" s="1"/>
  <c r="M110" i="137"/>
  <c r="M111" i="137" s="1"/>
  <c r="M112" i="137" s="1"/>
  <c r="M94" i="137"/>
  <c r="M101" i="137" s="1"/>
  <c r="J110" i="137"/>
  <c r="J111" i="137" s="1"/>
  <c r="J112" i="137" s="1"/>
  <c r="J94" i="137"/>
  <c r="J101" i="137" s="1"/>
  <c r="N110" i="137"/>
  <c r="N111" i="137" s="1"/>
  <c r="N112" i="137" s="1"/>
  <c r="N94" i="137"/>
  <c r="N101" i="137" s="1"/>
  <c r="G110" i="137"/>
  <c r="G111" i="137" s="1"/>
  <c r="G112" i="137" s="1"/>
  <c r="G94" i="137"/>
  <c r="G101" i="137" s="1"/>
  <c r="K110" i="137"/>
  <c r="K111" i="137" s="1"/>
  <c r="K112" i="137" s="1"/>
  <c r="K94" i="137"/>
  <c r="K101" i="137" s="1"/>
  <c r="O110" i="137"/>
  <c r="O111" i="137" s="1"/>
  <c r="O112" i="137" s="1"/>
  <c r="O94" i="137"/>
  <c r="O101" i="137" s="1"/>
  <c r="H110" i="137"/>
  <c r="H111" i="137" s="1"/>
  <c r="H112" i="137" s="1"/>
  <c r="H94" i="137"/>
  <c r="H101" i="137" s="1"/>
  <c r="L110" i="137"/>
  <c r="L111" i="137" s="1"/>
  <c r="L112" i="137" s="1"/>
  <c r="L94" i="137"/>
  <c r="L101" i="137" s="1"/>
  <c r="P110" i="137"/>
  <c r="P111" i="137" s="1"/>
  <c r="P112" i="137" s="1"/>
  <c r="P94" i="137"/>
  <c r="P101" i="137" s="1"/>
  <c r="E74" i="137"/>
  <c r="E75" i="137" s="1"/>
  <c r="E76" i="137" s="1"/>
  <c r="E58" i="137"/>
  <c r="E65" i="137" s="1"/>
  <c r="M74" i="137"/>
  <c r="M75" i="137" s="1"/>
  <c r="M76" i="137" s="1"/>
  <c r="M58" i="137"/>
  <c r="M65" i="137" s="1"/>
  <c r="N74" i="137"/>
  <c r="N75" i="137" s="1"/>
  <c r="N76" i="137" s="1"/>
  <c r="N58" i="137"/>
  <c r="N65" i="137" s="1"/>
  <c r="G74" i="137"/>
  <c r="G75" i="137" s="1"/>
  <c r="G76" i="137" s="1"/>
  <c r="G58" i="137"/>
  <c r="G65" i="137" s="1"/>
  <c r="K74" i="137"/>
  <c r="K75" i="137" s="1"/>
  <c r="K76" i="137" s="1"/>
  <c r="K58" i="137"/>
  <c r="K65" i="137" s="1"/>
  <c r="O74" i="137"/>
  <c r="O75" i="137" s="1"/>
  <c r="O76" i="137" s="1"/>
  <c r="O58" i="137"/>
  <c r="O65" i="137" s="1"/>
  <c r="I74" i="137"/>
  <c r="I75" i="137" s="1"/>
  <c r="I76" i="137" s="1"/>
  <c r="I58" i="137"/>
  <c r="I65" i="137" s="1"/>
  <c r="F74" i="137"/>
  <c r="F75" i="137" s="1"/>
  <c r="F76" i="137" s="1"/>
  <c r="F58" i="137"/>
  <c r="F65" i="137" s="1"/>
  <c r="J74" i="137"/>
  <c r="J75" i="137" s="1"/>
  <c r="J76" i="137" s="1"/>
  <c r="J58" i="137"/>
  <c r="J65" i="137" s="1"/>
  <c r="H74" i="137"/>
  <c r="H75" i="137" s="1"/>
  <c r="H76" i="137" s="1"/>
  <c r="H58" i="137"/>
  <c r="H65" i="137" s="1"/>
  <c r="L74" i="137"/>
  <c r="L75" i="137" s="1"/>
  <c r="L76" i="137" s="1"/>
  <c r="L58" i="137"/>
  <c r="L65" i="137" s="1"/>
  <c r="P74" i="137"/>
  <c r="P75" i="137" s="1"/>
  <c r="P76" i="137" s="1"/>
  <c r="P58" i="137"/>
  <c r="P65" i="137" s="1"/>
  <c r="K19" i="137" l="1"/>
  <c r="K37" i="137"/>
  <c r="K38" i="137" s="1"/>
  <c r="K39" i="137" s="1"/>
  <c r="K21" i="137"/>
  <c r="K28" i="137" s="1"/>
  <c r="N19" i="137"/>
  <c r="N21" i="137"/>
  <c r="N28" i="137" s="1"/>
  <c r="N37" i="137"/>
  <c r="N38" i="137" s="1"/>
  <c r="N39" i="137" s="1"/>
  <c r="O19" i="137"/>
  <c r="O37" i="137"/>
  <c r="O38" i="137" s="1"/>
  <c r="O39" i="137" s="1"/>
  <c r="O21" i="137"/>
  <c r="O28" i="137" s="1"/>
  <c r="J19" i="137"/>
  <c r="J21" i="137"/>
  <c r="J28" i="137" s="1"/>
  <c r="J37" i="137"/>
  <c r="J38" i="137" s="1"/>
  <c r="J39" i="137" s="1"/>
  <c r="I19" i="137"/>
  <c r="I21" i="137"/>
  <c r="I28" i="137" s="1"/>
  <c r="I37" i="137"/>
  <c r="I38" i="137" s="1"/>
  <c r="I39" i="137" s="1"/>
  <c r="H19" i="137"/>
  <c r="H37" i="137"/>
  <c r="H38" i="137" s="1"/>
  <c r="H39" i="137" s="1"/>
  <c r="H21" i="137"/>
  <c r="H28" i="137" s="1"/>
  <c r="L19" i="137"/>
  <c r="L37" i="137"/>
  <c r="L38" i="137" s="1"/>
  <c r="L39" i="137" s="1"/>
  <c r="L21" i="137"/>
  <c r="L28" i="137" s="1"/>
  <c r="M19" i="137"/>
  <c r="M37" i="137"/>
  <c r="M38" i="137" s="1"/>
  <c r="M39" i="137" s="1"/>
  <c r="M21" i="137"/>
  <c r="M28" i="137" s="1"/>
  <c r="F19" i="137"/>
  <c r="F21" i="137"/>
  <c r="F28" i="137" s="1"/>
  <c r="F37" i="137"/>
  <c r="F38" i="137" s="1"/>
  <c r="F39" i="137" s="1"/>
  <c r="G19" i="137"/>
  <c r="G37" i="137"/>
  <c r="G38" i="137" s="1"/>
  <c r="G39" i="137" s="1"/>
  <c r="G21" i="137"/>
  <c r="G28" i="137" s="1"/>
  <c r="P19" i="137"/>
  <c r="P37" i="137"/>
  <c r="P38" i="137" s="1"/>
  <c r="P39" i="137" s="1"/>
  <c r="P21" i="137"/>
  <c r="P28" i="137" s="1"/>
  <c r="E10" i="169"/>
  <c r="E9" i="169"/>
  <c r="E43" i="58"/>
  <c r="H37" i="58"/>
  <c r="E37" i="58"/>
  <c r="H36" i="58"/>
  <c r="E36" i="58"/>
  <c r="H33" i="58"/>
  <c r="H14" i="58"/>
  <c r="I14" i="58"/>
  <c r="J14" i="58"/>
  <c r="H24" i="58"/>
  <c r="I24" i="58"/>
  <c r="J24" i="58"/>
  <c r="K24" i="58"/>
  <c r="L24" i="58"/>
  <c r="M24" i="58"/>
  <c r="N24" i="58"/>
  <c r="O24" i="58"/>
  <c r="P24" i="58"/>
  <c r="E14" i="58"/>
  <c r="H35" i="58"/>
  <c r="H39" i="58"/>
  <c r="E39" i="58"/>
  <c r="E20" i="58" s="1"/>
  <c r="E35" i="58"/>
  <c r="E33" i="58"/>
  <c r="G15" i="173"/>
  <c r="F15" i="173"/>
  <c r="E15" i="173"/>
  <c r="E16" i="173" s="1"/>
  <c r="G14" i="173"/>
  <c r="F14" i="173"/>
  <c r="E9" i="173"/>
  <c r="F9" i="173"/>
  <c r="G9" i="173"/>
  <c r="E10" i="173"/>
  <c r="F10" i="173"/>
  <c r="G10" i="173"/>
  <c r="E11" i="173"/>
  <c r="F11" i="173"/>
  <c r="G11" i="173"/>
  <c r="F8" i="173"/>
  <c r="G8" i="173"/>
  <c r="E8" i="173"/>
  <c r="F42" i="173"/>
  <c r="E42" i="173"/>
  <c r="F27" i="173"/>
  <c r="E27" i="173"/>
  <c r="H55" i="58"/>
  <c r="H54" i="58"/>
  <c r="H12" i="58" s="1"/>
  <c r="H53" i="58"/>
  <c r="H11" i="58" s="1"/>
  <c r="H52" i="58"/>
  <c r="H10" i="58" s="1"/>
  <c r="E55" i="58"/>
  <c r="E54" i="58"/>
  <c r="E12" i="58" s="1"/>
  <c r="E53" i="58"/>
  <c r="E11" i="58" s="1"/>
  <c r="E52" i="58"/>
  <c r="E10" i="58" s="1"/>
  <c r="H60" i="58"/>
  <c r="H59" i="58"/>
  <c r="H17" i="58" s="1"/>
  <c r="H58" i="58"/>
  <c r="H57" i="58"/>
  <c r="E60" i="58"/>
  <c r="E18" i="58" s="1"/>
  <c r="E59" i="58"/>
  <c r="E17" i="58" s="1"/>
  <c r="E58" i="58"/>
  <c r="E57" i="58"/>
  <c r="H62" i="58"/>
  <c r="E62" i="58"/>
  <c r="O26" i="116"/>
  <c r="N26" i="116"/>
  <c r="M26" i="116"/>
  <c r="L26" i="116"/>
  <c r="K26" i="116"/>
  <c r="J26" i="116"/>
  <c r="K64" i="58" s="1"/>
  <c r="I26" i="116"/>
  <c r="J64" i="58" s="1"/>
  <c r="H26" i="116"/>
  <c r="I64" i="58" s="1"/>
  <c r="G26" i="116"/>
  <c r="H64" i="58" s="1"/>
  <c r="E26" i="116"/>
  <c r="F26" i="116" s="1"/>
  <c r="D26" i="116"/>
  <c r="E64" i="58" s="1"/>
  <c r="O18" i="116"/>
  <c r="N18" i="116"/>
  <c r="M18" i="116"/>
  <c r="L18" i="116"/>
  <c r="K18" i="116"/>
  <c r="J18" i="116"/>
  <c r="K41" i="58" s="1"/>
  <c r="I18" i="116"/>
  <c r="J41" i="58" s="1"/>
  <c r="H18" i="116"/>
  <c r="I41" i="58" s="1"/>
  <c r="G18" i="116"/>
  <c r="H41" i="58" s="1"/>
  <c r="E18" i="116"/>
  <c r="F18" i="116" s="1"/>
  <c r="D18" i="116"/>
  <c r="E41" i="58" s="1"/>
  <c r="E9" i="106"/>
  <c r="F9" i="106"/>
  <c r="G9" i="106"/>
  <c r="H9" i="106"/>
  <c r="I9" i="106"/>
  <c r="D9" i="106"/>
  <c r="O48" i="106"/>
  <c r="N48" i="106"/>
  <c r="M48" i="106"/>
  <c r="L48" i="106"/>
  <c r="K48" i="106"/>
  <c r="J48" i="106"/>
  <c r="K63" i="58" s="1"/>
  <c r="I48" i="106"/>
  <c r="J63" i="58" s="1"/>
  <c r="H48" i="106"/>
  <c r="I63" i="58" s="1"/>
  <c r="G48" i="106"/>
  <c r="H63" i="58" s="1"/>
  <c r="E48" i="106"/>
  <c r="F48" i="106" s="1"/>
  <c r="D48" i="106"/>
  <c r="E63" i="58" s="1"/>
  <c r="K40" i="58"/>
  <c r="I40" i="106"/>
  <c r="J40" i="58" s="1"/>
  <c r="H40" i="106"/>
  <c r="I40" i="58" s="1"/>
  <c r="G40" i="106"/>
  <c r="H40" i="58" s="1"/>
  <c r="E40" i="106"/>
  <c r="F40" i="106" s="1"/>
  <c r="D40" i="106"/>
  <c r="E40" i="58" s="1"/>
  <c r="B29" i="106"/>
  <c r="B30" i="106" s="1"/>
  <c r="B31" i="106" s="1"/>
  <c r="B32" i="106" s="1"/>
  <c r="B33" i="106" s="1"/>
  <c r="B34" i="106" s="1"/>
  <c r="B35" i="106" s="1"/>
  <c r="B36" i="106" s="1"/>
  <c r="B37" i="106" s="1"/>
  <c r="B38" i="106" s="1"/>
  <c r="B39" i="106" s="1"/>
  <c r="I11" i="105"/>
  <c r="H11" i="105"/>
  <c r="I10" i="105"/>
  <c r="H10" i="105"/>
  <c r="I9" i="105"/>
  <c r="H9" i="105"/>
  <c r="E17" i="105"/>
  <c r="F17" i="105" s="1"/>
  <c r="E9" i="105"/>
  <c r="F9" i="105" s="1"/>
  <c r="I57" i="105"/>
  <c r="H57" i="105"/>
  <c r="E55" i="105"/>
  <c r="F55" i="105" s="1"/>
  <c r="I58" i="105"/>
  <c r="J48" i="105"/>
  <c r="B48" i="105"/>
  <c r="B49" i="105" s="1"/>
  <c r="B50" i="105" s="1"/>
  <c r="B51" i="105" s="1"/>
  <c r="B53" i="105" s="1"/>
  <c r="B54" i="105" s="1"/>
  <c r="B55" i="105" s="1"/>
  <c r="B57" i="105" s="1"/>
  <c r="B58" i="105" s="1"/>
  <c r="B59" i="105" s="1"/>
  <c r="J47" i="105"/>
  <c r="I38" i="105"/>
  <c r="H38" i="105"/>
  <c r="E36" i="105"/>
  <c r="F36" i="105" s="1"/>
  <c r="B29" i="105"/>
  <c r="B30" i="105" s="1"/>
  <c r="B31" i="105" s="1"/>
  <c r="B32" i="105" s="1"/>
  <c r="B34" i="105" s="1"/>
  <c r="B35" i="105" s="1"/>
  <c r="B36" i="105" s="1"/>
  <c r="B38" i="105" s="1"/>
  <c r="B39" i="105" s="1"/>
  <c r="B40" i="105" s="1"/>
  <c r="J28" i="105"/>
  <c r="P17" i="58"/>
  <c r="O17" i="58"/>
  <c r="N17" i="58"/>
  <c r="M17" i="58"/>
  <c r="L59" i="58"/>
  <c r="L17" i="58" s="1"/>
  <c r="J59" i="58"/>
  <c r="J17" i="58" s="1"/>
  <c r="I59" i="58"/>
  <c r="I17" i="58" s="1"/>
  <c r="F59" i="58"/>
  <c r="G59" i="58" s="1"/>
  <c r="B7" i="174"/>
  <c r="B8" i="174" s="1"/>
  <c r="B9" i="174" s="1"/>
  <c r="D61" i="171"/>
  <c r="D62" i="171" s="1"/>
  <c r="H23" i="171"/>
  <c r="G23" i="171"/>
  <c r="H22" i="171"/>
  <c r="G22" i="171"/>
  <c r="H21" i="171"/>
  <c r="G21" i="171"/>
  <c r="H10" i="171"/>
  <c r="G10" i="171"/>
  <c r="F10" i="171"/>
  <c r="E10" i="171"/>
  <c r="D10" i="171"/>
  <c r="H9" i="171"/>
  <c r="G9" i="171"/>
  <c r="F9" i="171"/>
  <c r="E9" i="171"/>
  <c r="D9" i="171"/>
  <c r="M9" i="171" s="1"/>
  <c r="M9" i="172" s="1"/>
  <c r="D61" i="170"/>
  <c r="D62" i="170" s="1"/>
  <c r="H23" i="170"/>
  <c r="G23" i="170"/>
  <c r="F23" i="170"/>
  <c r="F23" i="171" s="1"/>
  <c r="E23" i="170"/>
  <c r="E23" i="171" s="1"/>
  <c r="D23" i="170"/>
  <c r="H22" i="170"/>
  <c r="G22" i="170"/>
  <c r="F22" i="170"/>
  <c r="F22" i="171" s="1"/>
  <c r="E22" i="170"/>
  <c r="E22" i="171" s="1"/>
  <c r="D22" i="170"/>
  <c r="D22" i="171" s="1"/>
  <c r="L22" i="171" s="1"/>
  <c r="L21" i="172" s="1"/>
  <c r="H21" i="170"/>
  <c r="G21" i="170"/>
  <c r="F21" i="170"/>
  <c r="F21" i="171" s="1"/>
  <c r="E21" i="170"/>
  <c r="E21" i="171" s="1"/>
  <c r="D21" i="170"/>
  <c r="H10" i="170"/>
  <c r="G10" i="170"/>
  <c r="F10" i="170"/>
  <c r="E10" i="170"/>
  <c r="D10" i="170"/>
  <c r="H9" i="170"/>
  <c r="G9" i="170"/>
  <c r="F9" i="170"/>
  <c r="E9" i="170"/>
  <c r="D9" i="170"/>
  <c r="M9" i="170" s="1"/>
  <c r="G9" i="172" s="1"/>
  <c r="D61" i="169"/>
  <c r="D62" i="169" s="1"/>
  <c r="H23" i="169"/>
  <c r="G23" i="169"/>
  <c r="H22" i="169"/>
  <c r="G22" i="169"/>
  <c r="M22" i="169"/>
  <c r="H10" i="169"/>
  <c r="G10" i="169"/>
  <c r="F10" i="169"/>
  <c r="D10" i="172" s="1"/>
  <c r="D10" i="169"/>
  <c r="N10" i="169" s="1"/>
  <c r="H9" i="169"/>
  <c r="G9" i="169"/>
  <c r="F9" i="169"/>
  <c r="D9" i="172" s="1"/>
  <c r="D9" i="169"/>
  <c r="D61" i="168"/>
  <c r="AC24" i="159"/>
  <c r="D24" i="162" s="1"/>
  <c r="Y24" i="159"/>
  <c r="AA24" i="159" s="1"/>
  <c r="X24" i="159"/>
  <c r="W24" i="159"/>
  <c r="V24" i="159"/>
  <c r="AC23" i="159"/>
  <c r="Y23" i="159"/>
  <c r="AA23" i="159" s="1"/>
  <c r="X23" i="159"/>
  <c r="W23" i="159"/>
  <c r="V23" i="159"/>
  <c r="Y22" i="159"/>
  <c r="AA22" i="159" s="1"/>
  <c r="X22" i="159"/>
  <c r="W22" i="159"/>
  <c r="V22" i="159"/>
  <c r="AC11" i="159"/>
  <c r="D11" i="162" s="1"/>
  <c r="Y11" i="159"/>
  <c r="AA11" i="159" s="1"/>
  <c r="X11" i="159"/>
  <c r="W11" i="159"/>
  <c r="V11" i="159"/>
  <c r="AC10" i="159"/>
  <c r="Y10" i="159"/>
  <c r="X10" i="159"/>
  <c r="W10" i="159"/>
  <c r="V10" i="159"/>
  <c r="I78" i="115"/>
  <c r="H78" i="115"/>
  <c r="G78" i="115"/>
  <c r="F78" i="115"/>
  <c r="E78" i="115"/>
  <c r="B75" i="115"/>
  <c r="B76" i="115" s="1"/>
  <c r="I69" i="115"/>
  <c r="H69" i="115"/>
  <c r="G69" i="115"/>
  <c r="F69" i="115"/>
  <c r="E69" i="115"/>
  <c r="B66" i="115"/>
  <c r="B67" i="115" s="1"/>
  <c r="I60" i="115"/>
  <c r="H60" i="115"/>
  <c r="G60" i="115"/>
  <c r="F60" i="115"/>
  <c r="E60" i="115"/>
  <c r="B57" i="115"/>
  <c r="B58" i="115" s="1"/>
  <c r="I51" i="115"/>
  <c r="H51" i="115"/>
  <c r="G51" i="115"/>
  <c r="F51" i="115"/>
  <c r="E51" i="115"/>
  <c r="B48" i="115"/>
  <c r="B49" i="115" s="1"/>
  <c r="I42" i="115"/>
  <c r="H42" i="115"/>
  <c r="E42" i="115"/>
  <c r="B35" i="115"/>
  <c r="B36" i="115" s="1"/>
  <c r="I29" i="115"/>
  <c r="H10" i="115" s="1"/>
  <c r="H29" i="115"/>
  <c r="G29" i="115"/>
  <c r="H9" i="115" s="1"/>
  <c r="F29" i="115"/>
  <c r="E29" i="115"/>
  <c r="B26" i="115"/>
  <c r="B27" i="115" s="1"/>
  <c r="I20" i="115"/>
  <c r="E10" i="115" s="1"/>
  <c r="H20" i="115"/>
  <c r="G20" i="115"/>
  <c r="F20" i="115"/>
  <c r="E20" i="115"/>
  <c r="B17" i="115"/>
  <c r="B18" i="115" s="1"/>
  <c r="B10" i="115"/>
  <c r="E9" i="115"/>
  <c r="F9" i="115" s="1"/>
  <c r="O10" i="116"/>
  <c r="N10" i="116"/>
  <c r="M10" i="116"/>
  <c r="L10" i="116"/>
  <c r="K10" i="116"/>
  <c r="J10" i="116"/>
  <c r="I10" i="116"/>
  <c r="H10" i="116"/>
  <c r="G10" i="116"/>
  <c r="E10" i="116"/>
  <c r="F10" i="116" s="1"/>
  <c r="D10" i="116"/>
  <c r="B10" i="106"/>
  <c r="B11" i="106" s="1"/>
  <c r="B12" i="106" s="1"/>
  <c r="B13" i="106" s="1"/>
  <c r="B14" i="106" s="1"/>
  <c r="B15" i="106" s="1"/>
  <c r="B16" i="106" s="1"/>
  <c r="B17" i="106" s="1"/>
  <c r="B18" i="106" s="1"/>
  <c r="B19" i="106" s="1"/>
  <c r="B20" i="106" s="1"/>
  <c r="F16" i="105"/>
  <c r="F15" i="105"/>
  <c r="B11" i="105"/>
  <c r="B12" i="105" s="1"/>
  <c r="B13" i="105" s="1"/>
  <c r="B15" i="105" s="1"/>
  <c r="B16" i="105" s="1"/>
  <c r="B17" i="105" s="1"/>
  <c r="B19" i="105" s="1"/>
  <c r="B20" i="105" s="1"/>
  <c r="B21" i="105" s="1"/>
  <c r="J10" i="105"/>
  <c r="J11" i="105" s="1"/>
  <c r="B10" i="105"/>
  <c r="J46" i="104"/>
  <c r="J43" i="104"/>
  <c r="K59" i="58" s="1"/>
  <c r="K17" i="58" s="1"/>
  <c r="B40" i="104"/>
  <c r="B41" i="104" s="1"/>
  <c r="B43" i="104" s="1"/>
  <c r="B44" i="104" s="1"/>
  <c r="B45" i="104" s="1"/>
  <c r="B46" i="104" s="1"/>
  <c r="B47" i="104" s="1"/>
  <c r="J31" i="104"/>
  <c r="J28" i="104"/>
  <c r="B25" i="104"/>
  <c r="B26" i="104" s="1"/>
  <c r="B28" i="104" s="1"/>
  <c r="B29" i="104" s="1"/>
  <c r="B30" i="104" s="1"/>
  <c r="B31" i="104" s="1"/>
  <c r="B32" i="104" s="1"/>
  <c r="J16" i="104"/>
  <c r="F16" i="104"/>
  <c r="J13" i="104"/>
  <c r="F13" i="104"/>
  <c r="F12" i="104"/>
  <c r="I10" i="104"/>
  <c r="H10" i="104"/>
  <c r="B10" i="104"/>
  <c r="B11" i="104" s="1"/>
  <c r="B13" i="104" s="1"/>
  <c r="B14" i="104" s="1"/>
  <c r="B15" i="104" s="1"/>
  <c r="B16" i="104" s="1"/>
  <c r="B17" i="104" s="1"/>
  <c r="L272" i="103"/>
  <c r="L273" i="103" s="1"/>
  <c r="L275" i="103" s="1"/>
  <c r="L277" i="103" s="1"/>
  <c r="K272" i="103"/>
  <c r="K273" i="103" s="1"/>
  <c r="K275" i="103" s="1"/>
  <c r="K277" i="103" s="1"/>
  <c r="J272" i="103"/>
  <c r="J273" i="103" s="1"/>
  <c r="J275" i="103" s="1"/>
  <c r="J277" i="103" s="1"/>
  <c r="I272" i="103"/>
  <c r="I273" i="103" s="1"/>
  <c r="I275" i="103" s="1"/>
  <c r="I277" i="103" s="1"/>
  <c r="H272" i="103"/>
  <c r="H273" i="103" s="1"/>
  <c r="H275" i="103" s="1"/>
  <c r="H277" i="103" s="1"/>
  <c r="G272" i="103"/>
  <c r="G273" i="103" s="1"/>
  <c r="G275" i="103" s="1"/>
  <c r="G277" i="103" s="1"/>
  <c r="F272" i="103"/>
  <c r="F273" i="103" s="1"/>
  <c r="F275" i="103" s="1"/>
  <c r="F277" i="103" s="1"/>
  <c r="E272" i="103"/>
  <c r="E273" i="103" s="1"/>
  <c r="E275" i="103" s="1"/>
  <c r="E277" i="103" s="1"/>
  <c r="D272" i="103"/>
  <c r="D273" i="103" s="1"/>
  <c r="D275" i="103" s="1"/>
  <c r="D277" i="103" s="1"/>
  <c r="L261" i="103"/>
  <c r="L262" i="103" s="1"/>
  <c r="L264" i="103" s="1"/>
  <c r="L266" i="103" s="1"/>
  <c r="K261" i="103"/>
  <c r="K262" i="103" s="1"/>
  <c r="K264" i="103" s="1"/>
  <c r="K266" i="103" s="1"/>
  <c r="J261" i="103"/>
  <c r="J262" i="103" s="1"/>
  <c r="J264" i="103" s="1"/>
  <c r="J266" i="103" s="1"/>
  <c r="I261" i="103"/>
  <c r="I262" i="103" s="1"/>
  <c r="I264" i="103" s="1"/>
  <c r="I266" i="103" s="1"/>
  <c r="H261" i="103"/>
  <c r="H262" i="103" s="1"/>
  <c r="H264" i="103" s="1"/>
  <c r="H266" i="103" s="1"/>
  <c r="G261" i="103"/>
  <c r="G262" i="103" s="1"/>
  <c r="G264" i="103" s="1"/>
  <c r="G266" i="103" s="1"/>
  <c r="F261" i="103"/>
  <c r="F262" i="103" s="1"/>
  <c r="F264" i="103" s="1"/>
  <c r="F266" i="103" s="1"/>
  <c r="E261" i="103"/>
  <c r="E262" i="103" s="1"/>
  <c r="E264" i="103" s="1"/>
  <c r="E266" i="103" s="1"/>
  <c r="D261" i="103"/>
  <c r="D262" i="103" s="1"/>
  <c r="D264" i="103" s="1"/>
  <c r="D266" i="103" s="1"/>
  <c r="L251" i="103"/>
  <c r="L252" i="103" s="1"/>
  <c r="L254" i="103" s="1"/>
  <c r="L256" i="103" s="1"/>
  <c r="K251" i="103"/>
  <c r="K252" i="103" s="1"/>
  <c r="K254" i="103" s="1"/>
  <c r="K256" i="103" s="1"/>
  <c r="J251" i="103"/>
  <c r="J252" i="103" s="1"/>
  <c r="J254" i="103" s="1"/>
  <c r="J256" i="103" s="1"/>
  <c r="I251" i="103"/>
  <c r="I252" i="103" s="1"/>
  <c r="I254" i="103" s="1"/>
  <c r="I256" i="103" s="1"/>
  <c r="H251" i="103"/>
  <c r="H252" i="103" s="1"/>
  <c r="H254" i="103" s="1"/>
  <c r="H256" i="103" s="1"/>
  <c r="G251" i="103"/>
  <c r="G252" i="103" s="1"/>
  <c r="G254" i="103" s="1"/>
  <c r="G256" i="103" s="1"/>
  <c r="F251" i="103"/>
  <c r="F252" i="103" s="1"/>
  <c r="F254" i="103" s="1"/>
  <c r="F256" i="103" s="1"/>
  <c r="E251" i="103"/>
  <c r="E252" i="103" s="1"/>
  <c r="E254" i="103" s="1"/>
  <c r="E256" i="103" s="1"/>
  <c r="D251" i="103"/>
  <c r="D252" i="103" s="1"/>
  <c r="D254" i="103" s="1"/>
  <c r="D256" i="103" s="1"/>
  <c r="J239" i="103"/>
  <c r="F239" i="103"/>
  <c r="J237" i="103"/>
  <c r="F237" i="103"/>
  <c r="J235" i="103"/>
  <c r="K228" i="103" s="1"/>
  <c r="F235" i="103"/>
  <c r="J228" i="103" s="1"/>
  <c r="J233" i="103"/>
  <c r="F233" i="103"/>
  <c r="J232" i="103"/>
  <c r="F232" i="103"/>
  <c r="J231" i="103"/>
  <c r="F231" i="103"/>
  <c r="I230" i="103"/>
  <c r="I234" i="103" s="1"/>
  <c r="H230" i="103"/>
  <c r="H234" i="103" s="1"/>
  <c r="E230" i="103"/>
  <c r="J229" i="103"/>
  <c r="F229" i="103"/>
  <c r="B229" i="103"/>
  <c r="B230" i="103" s="1"/>
  <c r="B231" i="103" s="1"/>
  <c r="B232" i="103" s="1"/>
  <c r="B233" i="103" s="1"/>
  <c r="B234" i="103" s="1"/>
  <c r="B235" i="103" s="1"/>
  <c r="B236" i="103" s="1"/>
  <c r="B237" i="103" s="1"/>
  <c r="B238" i="103" s="1"/>
  <c r="B239" i="103" s="1"/>
  <c r="B240" i="103" s="1"/>
  <c r="F228" i="103"/>
  <c r="L215" i="103"/>
  <c r="L216" i="103" s="1"/>
  <c r="L218" i="103" s="1"/>
  <c r="L220" i="103" s="1"/>
  <c r="K215" i="103"/>
  <c r="K216" i="103" s="1"/>
  <c r="K218" i="103" s="1"/>
  <c r="K220" i="103" s="1"/>
  <c r="J215" i="103"/>
  <c r="J216" i="103" s="1"/>
  <c r="I215" i="103"/>
  <c r="I216" i="103" s="1"/>
  <c r="I218" i="103" s="1"/>
  <c r="I220" i="103" s="1"/>
  <c r="H215" i="103"/>
  <c r="H216" i="103" s="1"/>
  <c r="H218" i="103" s="1"/>
  <c r="H220" i="103" s="1"/>
  <c r="G215" i="103"/>
  <c r="G216" i="103" s="1"/>
  <c r="G218" i="103" s="1"/>
  <c r="G220" i="103" s="1"/>
  <c r="F215" i="103"/>
  <c r="E215" i="103"/>
  <c r="E216" i="103" s="1"/>
  <c r="E218" i="103" s="1"/>
  <c r="E220" i="103" s="1"/>
  <c r="D215" i="103"/>
  <c r="D216" i="103" s="1"/>
  <c r="D218" i="103" s="1"/>
  <c r="D220" i="103" s="1"/>
  <c r="L204" i="103"/>
  <c r="L205" i="103" s="1"/>
  <c r="L207" i="103" s="1"/>
  <c r="L209" i="103" s="1"/>
  <c r="K204" i="103"/>
  <c r="K205" i="103" s="1"/>
  <c r="K207" i="103" s="1"/>
  <c r="K209" i="103" s="1"/>
  <c r="J204" i="103"/>
  <c r="J205" i="103" s="1"/>
  <c r="J207" i="103" s="1"/>
  <c r="J209" i="103" s="1"/>
  <c r="I204" i="103"/>
  <c r="I205" i="103" s="1"/>
  <c r="I207" i="103" s="1"/>
  <c r="I209" i="103" s="1"/>
  <c r="H204" i="103"/>
  <c r="H205" i="103" s="1"/>
  <c r="H207" i="103" s="1"/>
  <c r="H209" i="103" s="1"/>
  <c r="G204" i="103"/>
  <c r="G205" i="103" s="1"/>
  <c r="G207" i="103" s="1"/>
  <c r="G209" i="103" s="1"/>
  <c r="F204" i="103"/>
  <c r="F205" i="103" s="1"/>
  <c r="F207" i="103" s="1"/>
  <c r="F209" i="103" s="1"/>
  <c r="E204" i="103"/>
  <c r="E205" i="103" s="1"/>
  <c r="E207" i="103" s="1"/>
  <c r="E209" i="103" s="1"/>
  <c r="D204" i="103"/>
  <c r="D205" i="103" s="1"/>
  <c r="D207" i="103" s="1"/>
  <c r="D209" i="103" s="1"/>
  <c r="L194" i="103"/>
  <c r="L195" i="103" s="1"/>
  <c r="L197" i="103" s="1"/>
  <c r="L199" i="103" s="1"/>
  <c r="K194" i="103"/>
  <c r="K195" i="103" s="1"/>
  <c r="K197" i="103" s="1"/>
  <c r="K199" i="103" s="1"/>
  <c r="J194" i="103"/>
  <c r="J195" i="103" s="1"/>
  <c r="J197" i="103" s="1"/>
  <c r="J199" i="103" s="1"/>
  <c r="I194" i="103"/>
  <c r="I195" i="103" s="1"/>
  <c r="I197" i="103" s="1"/>
  <c r="I199" i="103" s="1"/>
  <c r="H194" i="103"/>
  <c r="H195" i="103" s="1"/>
  <c r="H197" i="103" s="1"/>
  <c r="H199" i="103" s="1"/>
  <c r="G194" i="103"/>
  <c r="G195" i="103" s="1"/>
  <c r="G197" i="103" s="1"/>
  <c r="G199" i="103" s="1"/>
  <c r="F194" i="103"/>
  <c r="F33" i="103" s="1"/>
  <c r="E194" i="103"/>
  <c r="E195" i="103" s="1"/>
  <c r="E197" i="103" s="1"/>
  <c r="E199" i="103" s="1"/>
  <c r="D194" i="103"/>
  <c r="D33" i="103" s="1"/>
  <c r="J182" i="103"/>
  <c r="J180" i="103"/>
  <c r="J178" i="103"/>
  <c r="K171" i="103" s="1"/>
  <c r="J171" i="103"/>
  <c r="J176" i="103"/>
  <c r="J175" i="103"/>
  <c r="J174" i="103"/>
  <c r="I173" i="103"/>
  <c r="I177" i="103" s="1"/>
  <c r="H173" i="103"/>
  <c r="H177" i="103" s="1"/>
  <c r="E173" i="103"/>
  <c r="J172" i="103"/>
  <c r="B172" i="103"/>
  <c r="B173" i="103" s="1"/>
  <c r="B174" i="103" s="1"/>
  <c r="B175" i="103" s="1"/>
  <c r="B176" i="103" s="1"/>
  <c r="B177" i="103" s="1"/>
  <c r="B178" i="103" s="1"/>
  <c r="B179" i="103" s="1"/>
  <c r="B180" i="103" s="1"/>
  <c r="B181" i="103" s="1"/>
  <c r="B182" i="103" s="1"/>
  <c r="B183" i="103" s="1"/>
  <c r="D159" i="103"/>
  <c r="L158" i="103"/>
  <c r="L159" i="103" s="1"/>
  <c r="K158" i="103"/>
  <c r="K159" i="103" s="1"/>
  <c r="J158" i="103"/>
  <c r="J159" i="103" s="1"/>
  <c r="J161" i="103" s="1"/>
  <c r="I158" i="103"/>
  <c r="I159" i="103" s="1"/>
  <c r="H158" i="103"/>
  <c r="H159" i="103" s="1"/>
  <c r="G158" i="103"/>
  <c r="G159" i="103" s="1"/>
  <c r="F158" i="103"/>
  <c r="F159" i="103" s="1"/>
  <c r="E158" i="103"/>
  <c r="E159" i="103" s="1"/>
  <c r="L147" i="103"/>
  <c r="L148" i="103" s="1"/>
  <c r="K147" i="103"/>
  <c r="K148" i="103" s="1"/>
  <c r="J147" i="103"/>
  <c r="I147" i="103"/>
  <c r="I148" i="103" s="1"/>
  <c r="H147" i="103"/>
  <c r="H148" i="103" s="1"/>
  <c r="G147" i="103"/>
  <c r="G148" i="103" s="1"/>
  <c r="F147" i="103"/>
  <c r="E147" i="103"/>
  <c r="D147" i="103"/>
  <c r="D148" i="103" s="1"/>
  <c r="F138" i="103"/>
  <c r="D138" i="103"/>
  <c r="L137" i="103"/>
  <c r="L138" i="103" s="1"/>
  <c r="K137" i="103"/>
  <c r="K138" i="103" s="1"/>
  <c r="J137" i="103"/>
  <c r="I137" i="103"/>
  <c r="I138" i="103" s="1"/>
  <c r="H137" i="103"/>
  <c r="H138" i="103" s="1"/>
  <c r="G137" i="103"/>
  <c r="G138" i="103" s="1"/>
  <c r="E137" i="103"/>
  <c r="E138" i="103" s="1"/>
  <c r="J125" i="103"/>
  <c r="J123" i="103"/>
  <c r="J121" i="103"/>
  <c r="K114" i="103" s="1"/>
  <c r="K121" i="103" s="1"/>
  <c r="J114" i="103"/>
  <c r="J119" i="103"/>
  <c r="J118" i="103"/>
  <c r="J117" i="103"/>
  <c r="I116" i="103"/>
  <c r="I120" i="103" s="1"/>
  <c r="H116" i="103"/>
  <c r="H120" i="103" s="1"/>
  <c r="E116" i="103"/>
  <c r="J115" i="103"/>
  <c r="B115" i="103"/>
  <c r="B116" i="103" s="1"/>
  <c r="B117" i="103" s="1"/>
  <c r="B118" i="103" s="1"/>
  <c r="B119" i="103" s="1"/>
  <c r="B120" i="103" s="1"/>
  <c r="B121" i="103" s="1"/>
  <c r="B122" i="103" s="1"/>
  <c r="B123" i="103" s="1"/>
  <c r="B124" i="103" s="1"/>
  <c r="B125" i="103" s="1"/>
  <c r="B126" i="103" s="1"/>
  <c r="O21" i="103"/>
  <c r="O22" i="103" s="1"/>
  <c r="N21" i="103"/>
  <c r="N22" i="103" s="1"/>
  <c r="M21" i="103"/>
  <c r="M22" i="103" s="1"/>
  <c r="L21" i="103"/>
  <c r="L22" i="103" s="1"/>
  <c r="I21" i="103"/>
  <c r="H21" i="103"/>
  <c r="F21" i="103"/>
  <c r="F19" i="103"/>
  <c r="I17" i="103"/>
  <c r="H17" i="103"/>
  <c r="F17" i="103"/>
  <c r="I15" i="103"/>
  <c r="H15" i="103"/>
  <c r="F15" i="103"/>
  <c r="I14" i="103"/>
  <c r="H14" i="103"/>
  <c r="F14" i="103"/>
  <c r="O13" i="103"/>
  <c r="N13" i="103"/>
  <c r="M13" i="103"/>
  <c r="L13" i="103"/>
  <c r="I13" i="103"/>
  <c r="H13" i="103"/>
  <c r="F13" i="103"/>
  <c r="O11" i="103"/>
  <c r="N11" i="103"/>
  <c r="M11" i="103"/>
  <c r="L11" i="103"/>
  <c r="I11" i="103"/>
  <c r="H11" i="103"/>
  <c r="F11" i="103"/>
  <c r="B11" i="103"/>
  <c r="B12" i="103" s="1"/>
  <c r="B13" i="103" s="1"/>
  <c r="B14" i="103" s="1"/>
  <c r="B15" i="103" s="1"/>
  <c r="B16" i="103" s="1"/>
  <c r="B17" i="103" s="1"/>
  <c r="B18" i="103" s="1"/>
  <c r="B19" i="103" s="1"/>
  <c r="B20" i="103" s="1"/>
  <c r="B21" i="103" s="1"/>
  <c r="B22" i="103" s="1"/>
  <c r="I10" i="103"/>
  <c r="H10" i="103"/>
  <c r="F10" i="103"/>
  <c r="I39" i="105"/>
  <c r="L14" i="109"/>
  <c r="K14" i="109"/>
  <c r="J14" i="109"/>
  <c r="I14" i="109"/>
  <c r="H14" i="109"/>
  <c r="G14" i="109"/>
  <c r="D14" i="109"/>
  <c r="G8" i="109"/>
  <c r="G20" i="109" s="1"/>
  <c r="H47" i="101"/>
  <c r="G47" i="101"/>
  <c r="F47" i="101"/>
  <c r="H41" i="101"/>
  <c r="G41" i="101"/>
  <c r="F41" i="101"/>
  <c r="H35" i="101"/>
  <c r="J8" i="109" s="1"/>
  <c r="J20" i="109" s="1"/>
  <c r="G35" i="101"/>
  <c r="F35" i="101"/>
  <c r="H29" i="101"/>
  <c r="G29" i="101"/>
  <c r="F29" i="101"/>
  <c r="H23" i="101"/>
  <c r="G23" i="101"/>
  <c r="F23" i="101"/>
  <c r="H17" i="101"/>
  <c r="G17" i="101"/>
  <c r="F17" i="101"/>
  <c r="H11" i="101"/>
  <c r="E48" i="105" s="1"/>
  <c r="G11" i="101"/>
  <c r="F11" i="101"/>
  <c r="F12" i="93"/>
  <c r="E11" i="93"/>
  <c r="F11" i="93" s="1"/>
  <c r="E10" i="93"/>
  <c r="F10" i="93" s="1"/>
  <c r="F9" i="93"/>
  <c r="K32" i="66"/>
  <c r="J32" i="66"/>
  <c r="K22" i="66"/>
  <c r="J22" i="66"/>
  <c r="I22" i="66"/>
  <c r="F22" i="66"/>
  <c r="J17" i="69"/>
  <c r="I17" i="69"/>
  <c r="H17" i="69"/>
  <c r="G17" i="69"/>
  <c r="F17" i="69"/>
  <c r="E17" i="69"/>
  <c r="D17" i="69"/>
  <c r="J16" i="69"/>
  <c r="I16" i="69"/>
  <c r="H16" i="69"/>
  <c r="G16" i="69"/>
  <c r="F16" i="69"/>
  <c r="E16" i="69"/>
  <c r="D16" i="69"/>
  <c r="J15" i="69"/>
  <c r="I15" i="69"/>
  <c r="H15" i="69"/>
  <c r="G15" i="69"/>
  <c r="F15" i="69"/>
  <c r="E15" i="69"/>
  <c r="D15" i="69"/>
  <c r="J14" i="69"/>
  <c r="I14" i="69"/>
  <c r="H14" i="69"/>
  <c r="G14" i="69"/>
  <c r="F14" i="69"/>
  <c r="E14" i="69"/>
  <c r="D14" i="69"/>
  <c r="J13" i="69"/>
  <c r="I13" i="69"/>
  <c r="H13" i="69"/>
  <c r="G13" i="69"/>
  <c r="F13" i="69"/>
  <c r="E13" i="69"/>
  <c r="D13" i="69"/>
  <c r="J12" i="69"/>
  <c r="I12" i="69"/>
  <c r="H12" i="69"/>
  <c r="G12" i="69"/>
  <c r="F12" i="69"/>
  <c r="E12" i="69"/>
  <c r="D12" i="69"/>
  <c r="J11" i="69"/>
  <c r="I11" i="69"/>
  <c r="H11" i="69"/>
  <c r="G11" i="69"/>
  <c r="F11" i="69"/>
  <c r="E11" i="69"/>
  <c r="D11" i="69"/>
  <c r="J10" i="69"/>
  <c r="I10" i="69"/>
  <c r="I20" i="69" s="1"/>
  <c r="H10" i="69"/>
  <c r="H20" i="69" s="1"/>
  <c r="G10" i="69"/>
  <c r="F10" i="69"/>
  <c r="E10" i="69"/>
  <c r="D10" i="69"/>
  <c r="J112" i="68"/>
  <c r="I112" i="68"/>
  <c r="I114" i="68" s="1"/>
  <c r="H112" i="68"/>
  <c r="H114" i="68" s="1"/>
  <c r="G112" i="68"/>
  <c r="F112" i="68"/>
  <c r="F114" i="68" s="1"/>
  <c r="E112" i="68"/>
  <c r="E114" i="68" s="1"/>
  <c r="D112" i="68"/>
  <c r="D114" i="68" s="1"/>
  <c r="J75" i="68"/>
  <c r="I75" i="68"/>
  <c r="I77" i="68" s="1"/>
  <c r="H75" i="68"/>
  <c r="H77" i="68" s="1"/>
  <c r="G75" i="68"/>
  <c r="F75" i="68"/>
  <c r="F77" i="68" s="1"/>
  <c r="E75" i="68"/>
  <c r="E77" i="68" s="1"/>
  <c r="D75" i="68"/>
  <c r="D77" i="68" s="1"/>
  <c r="J37" i="68"/>
  <c r="I37" i="68"/>
  <c r="H37" i="68"/>
  <c r="G37" i="68"/>
  <c r="F37" i="68"/>
  <c r="E37" i="68"/>
  <c r="D37" i="68"/>
  <c r="J36" i="68"/>
  <c r="I36" i="68"/>
  <c r="H36" i="68"/>
  <c r="G36" i="68"/>
  <c r="F36" i="68"/>
  <c r="E36" i="68"/>
  <c r="D36" i="68"/>
  <c r="J35" i="68"/>
  <c r="I35" i="68"/>
  <c r="H35" i="68"/>
  <c r="G35" i="68"/>
  <c r="F35" i="68"/>
  <c r="E35" i="68"/>
  <c r="D35" i="68"/>
  <c r="J34" i="68"/>
  <c r="I34" i="68"/>
  <c r="H34" i="68"/>
  <c r="G34" i="68"/>
  <c r="F34" i="68"/>
  <c r="E34" i="68"/>
  <c r="D34" i="68"/>
  <c r="J33" i="68"/>
  <c r="I33" i="68"/>
  <c r="H33" i="68"/>
  <c r="G33" i="68"/>
  <c r="F33" i="68"/>
  <c r="E33" i="68"/>
  <c r="D33" i="68"/>
  <c r="J32" i="68"/>
  <c r="I32" i="68"/>
  <c r="H32" i="68"/>
  <c r="G32" i="68"/>
  <c r="F32" i="68"/>
  <c r="E32" i="68"/>
  <c r="D32" i="68"/>
  <c r="J31" i="68"/>
  <c r="I31" i="68"/>
  <c r="H31" i="68"/>
  <c r="G31" i="68"/>
  <c r="F31" i="68"/>
  <c r="E31" i="68"/>
  <c r="D31" i="68"/>
  <c r="J30" i="68"/>
  <c r="I30" i="68"/>
  <c r="H30" i="68"/>
  <c r="G30" i="68"/>
  <c r="F30" i="68"/>
  <c r="E30" i="68"/>
  <c r="D30" i="68"/>
  <c r="J29" i="68"/>
  <c r="I29" i="68"/>
  <c r="H29" i="68"/>
  <c r="G29" i="68"/>
  <c r="F29" i="68"/>
  <c r="E29" i="68"/>
  <c r="D29" i="68"/>
  <c r="J28" i="68"/>
  <c r="I28" i="68"/>
  <c r="H28" i="68"/>
  <c r="G28" i="68"/>
  <c r="F28" i="68"/>
  <c r="E28" i="68"/>
  <c r="D28" i="68"/>
  <c r="J27" i="68"/>
  <c r="I27" i="68"/>
  <c r="H27" i="68"/>
  <c r="G27" i="68"/>
  <c r="F27" i="68"/>
  <c r="E27" i="68"/>
  <c r="D27" i="68"/>
  <c r="J26" i="68"/>
  <c r="I26" i="68"/>
  <c r="H26" i="68"/>
  <c r="G26" i="68"/>
  <c r="F26" i="68"/>
  <c r="E26" i="68"/>
  <c r="D26" i="68"/>
  <c r="J25" i="68"/>
  <c r="I25" i="68"/>
  <c r="H25" i="68"/>
  <c r="G25" i="68"/>
  <c r="F25" i="68"/>
  <c r="E25" i="68"/>
  <c r="D25" i="68"/>
  <c r="J24" i="68"/>
  <c r="I24" i="68"/>
  <c r="H24" i="68"/>
  <c r="G24" i="68"/>
  <c r="F24" i="68"/>
  <c r="E24" i="68"/>
  <c r="D24" i="68"/>
  <c r="J23" i="68"/>
  <c r="I23" i="68"/>
  <c r="H23" i="68"/>
  <c r="G23" i="68"/>
  <c r="F23" i="68"/>
  <c r="E23" i="68"/>
  <c r="D23" i="68"/>
  <c r="J22" i="68"/>
  <c r="I22" i="68"/>
  <c r="H22" i="68"/>
  <c r="G22" i="68"/>
  <c r="F22" i="68"/>
  <c r="E22" i="68"/>
  <c r="D22" i="68"/>
  <c r="J21" i="68"/>
  <c r="I21" i="68"/>
  <c r="H21" i="68"/>
  <c r="G21" i="68"/>
  <c r="F21" i="68"/>
  <c r="E21" i="68"/>
  <c r="D21" i="68"/>
  <c r="J20" i="68"/>
  <c r="I20" i="68"/>
  <c r="H20" i="68"/>
  <c r="G20" i="68"/>
  <c r="F20" i="68"/>
  <c r="E20" i="68"/>
  <c r="D20" i="68"/>
  <c r="J19" i="68"/>
  <c r="I19" i="68"/>
  <c r="H19" i="68"/>
  <c r="G19" i="68"/>
  <c r="F19" i="68"/>
  <c r="E19" i="68"/>
  <c r="D19" i="68"/>
  <c r="J18" i="68"/>
  <c r="I18" i="68"/>
  <c r="H18" i="68"/>
  <c r="G18" i="68"/>
  <c r="F18" i="68"/>
  <c r="E18" i="68"/>
  <c r="D18" i="68"/>
  <c r="J17" i="68"/>
  <c r="I17" i="68"/>
  <c r="H17" i="68"/>
  <c r="G17" i="68"/>
  <c r="F17" i="68"/>
  <c r="E17" i="68"/>
  <c r="D17" i="68"/>
  <c r="J16" i="68"/>
  <c r="I16" i="68"/>
  <c r="H16" i="68"/>
  <c r="G16" i="68"/>
  <c r="F16" i="68"/>
  <c r="E16" i="68"/>
  <c r="D16" i="68"/>
  <c r="J15" i="68"/>
  <c r="I15" i="68"/>
  <c r="H15" i="68"/>
  <c r="G15" i="68"/>
  <c r="F15" i="68"/>
  <c r="E15" i="68"/>
  <c r="D15" i="68"/>
  <c r="J14" i="68"/>
  <c r="I14" i="68"/>
  <c r="H14" i="68"/>
  <c r="G14" i="68"/>
  <c r="F14" i="68"/>
  <c r="E14" i="68"/>
  <c r="D14" i="68"/>
  <c r="J13" i="68"/>
  <c r="I13" i="68"/>
  <c r="H13" i="68"/>
  <c r="G13" i="68"/>
  <c r="F13" i="68"/>
  <c r="E13" i="68"/>
  <c r="D13" i="68"/>
  <c r="J12" i="68"/>
  <c r="I12" i="68"/>
  <c r="H12" i="68"/>
  <c r="G12" i="68"/>
  <c r="F12" i="68"/>
  <c r="E12" i="68"/>
  <c r="D12" i="68"/>
  <c r="J11" i="68"/>
  <c r="I11" i="68"/>
  <c r="H11" i="68"/>
  <c r="G11" i="68"/>
  <c r="F11" i="68"/>
  <c r="E11" i="68"/>
  <c r="D11" i="68"/>
  <c r="J10" i="68"/>
  <c r="I10" i="68"/>
  <c r="I38" i="68" s="1"/>
  <c r="I40" i="68" s="1"/>
  <c r="H10" i="68"/>
  <c r="H38" i="68" s="1"/>
  <c r="H40" i="68" s="1"/>
  <c r="G10" i="68"/>
  <c r="F10" i="68"/>
  <c r="F38" i="68" s="1"/>
  <c r="F40" i="68" s="1"/>
  <c r="E10" i="68"/>
  <c r="D10" i="68"/>
  <c r="O99" i="67"/>
  <c r="N99" i="67"/>
  <c r="M99" i="67"/>
  <c r="L99" i="67"/>
  <c r="I99" i="67"/>
  <c r="I101" i="67" s="1"/>
  <c r="H99" i="67"/>
  <c r="H101" i="67" s="1"/>
  <c r="B93" i="67"/>
  <c r="I66" i="67"/>
  <c r="I68" i="67" s="1"/>
  <c r="H66" i="67"/>
  <c r="H68" i="67" s="1"/>
  <c r="B60" i="67"/>
  <c r="I32" i="67"/>
  <c r="H32" i="67"/>
  <c r="G32" i="67"/>
  <c r="F32" i="67"/>
  <c r="E32" i="67"/>
  <c r="D32" i="67"/>
  <c r="I31" i="67"/>
  <c r="H31" i="67"/>
  <c r="G31" i="67"/>
  <c r="F31" i="67"/>
  <c r="E31" i="67"/>
  <c r="D31" i="67"/>
  <c r="I30" i="67"/>
  <c r="H30" i="67"/>
  <c r="I29" i="67"/>
  <c r="H29" i="67"/>
  <c r="I28" i="67"/>
  <c r="H28" i="67"/>
  <c r="I27" i="67"/>
  <c r="H27" i="67"/>
  <c r="B27" i="67"/>
  <c r="B28" i="67" s="1"/>
  <c r="B29" i="67" s="1"/>
  <c r="B30" i="67" s="1"/>
  <c r="I26" i="67"/>
  <c r="H26" i="67"/>
  <c r="G26" i="67"/>
  <c r="F26" i="67"/>
  <c r="E26" i="67"/>
  <c r="D26" i="67"/>
  <c r="I25" i="67"/>
  <c r="H25" i="67"/>
  <c r="G25" i="67"/>
  <c r="F25" i="67"/>
  <c r="E25" i="67"/>
  <c r="D25" i="67"/>
  <c r="I24" i="67"/>
  <c r="H24" i="67"/>
  <c r="G24" i="67"/>
  <c r="F24" i="67"/>
  <c r="E24" i="67"/>
  <c r="D24" i="67"/>
  <c r="I23" i="67"/>
  <c r="H23" i="67"/>
  <c r="G23" i="67"/>
  <c r="F23" i="67"/>
  <c r="E23" i="67"/>
  <c r="D23" i="67"/>
  <c r="I22" i="67"/>
  <c r="H22" i="67"/>
  <c r="G22" i="67"/>
  <c r="F22" i="67"/>
  <c r="E22" i="67"/>
  <c r="D22" i="67"/>
  <c r="I21" i="67"/>
  <c r="H21" i="67"/>
  <c r="G21" i="67"/>
  <c r="F21" i="67"/>
  <c r="E21" i="67"/>
  <c r="D21" i="67"/>
  <c r="I20" i="67"/>
  <c r="H20" i="67"/>
  <c r="G20" i="67"/>
  <c r="F20" i="67"/>
  <c r="E20" i="67"/>
  <c r="D20" i="67"/>
  <c r="I19" i="67"/>
  <c r="H19" i="67"/>
  <c r="G19" i="67"/>
  <c r="F19" i="67"/>
  <c r="E19" i="67"/>
  <c r="D19" i="67"/>
  <c r="I18" i="67"/>
  <c r="H18" i="67"/>
  <c r="G18" i="67"/>
  <c r="F18" i="67"/>
  <c r="E18" i="67"/>
  <c r="D18" i="67"/>
  <c r="I17" i="67"/>
  <c r="H17" i="67"/>
  <c r="G17" i="67"/>
  <c r="F17" i="67"/>
  <c r="E17" i="67"/>
  <c r="D17" i="67"/>
  <c r="I16" i="67"/>
  <c r="H16" i="67"/>
  <c r="G16" i="67"/>
  <c r="F16" i="67"/>
  <c r="E16" i="67"/>
  <c r="D16" i="67"/>
  <c r="I15" i="67"/>
  <c r="H15" i="67"/>
  <c r="G15" i="67"/>
  <c r="F15" i="67"/>
  <c r="E15" i="67"/>
  <c r="D15" i="67"/>
  <c r="I14" i="67"/>
  <c r="H14" i="67"/>
  <c r="G14" i="67"/>
  <c r="F14" i="67"/>
  <c r="E14" i="67"/>
  <c r="D14" i="67"/>
  <c r="I13" i="67"/>
  <c r="H13" i="67"/>
  <c r="G13" i="67"/>
  <c r="F13" i="67"/>
  <c r="E13" i="67"/>
  <c r="D13" i="67"/>
  <c r="I12" i="67"/>
  <c r="H12" i="67"/>
  <c r="G12" i="67"/>
  <c r="F12" i="67"/>
  <c r="E12" i="67"/>
  <c r="D12" i="67"/>
  <c r="I11" i="67"/>
  <c r="H11" i="67"/>
  <c r="G11" i="67"/>
  <c r="F11" i="67"/>
  <c r="E11" i="67"/>
  <c r="D11" i="67"/>
  <c r="I10" i="67"/>
  <c r="H10" i="67"/>
  <c r="H33" i="67" s="1"/>
  <c r="H35" i="67" s="1"/>
  <c r="G10" i="67"/>
  <c r="F10" i="67"/>
  <c r="E10" i="67"/>
  <c r="D10" i="67"/>
  <c r="I32" i="66"/>
  <c r="F32" i="66"/>
  <c r="G32" i="66" s="1"/>
  <c r="J31" i="66"/>
  <c r="I31" i="66"/>
  <c r="F31" i="66"/>
  <c r="G31" i="66" s="1"/>
  <c r="B31" i="66"/>
  <c r="B32" i="66" s="1"/>
  <c r="B33" i="66" s="1"/>
  <c r="J30" i="66"/>
  <c r="I30" i="66"/>
  <c r="B21" i="66"/>
  <c r="B22" i="66" s="1"/>
  <c r="B23" i="66" s="1"/>
  <c r="J20" i="66"/>
  <c r="B11" i="66"/>
  <c r="B12" i="66" s="1"/>
  <c r="B13" i="66" s="1"/>
  <c r="L25" i="158"/>
  <c r="K54" i="58" s="1"/>
  <c r="K12" i="58" s="1"/>
  <c r="H25" i="158"/>
  <c r="L24" i="158"/>
  <c r="H24" i="158"/>
  <c r="L20" i="158"/>
  <c r="K53" i="58" s="1"/>
  <c r="K11" i="58" s="1"/>
  <c r="H20" i="158"/>
  <c r="L19" i="158"/>
  <c r="H19" i="158"/>
  <c r="L15" i="158"/>
  <c r="K52" i="58" s="1"/>
  <c r="K10" i="58" s="1"/>
  <c r="H15" i="158"/>
  <c r="L13" i="158"/>
  <c r="H13" i="158"/>
  <c r="L12" i="158"/>
  <c r="H12" i="158"/>
  <c r="L11" i="158"/>
  <c r="H11" i="158"/>
  <c r="Q177" i="148"/>
  <c r="Q173" i="148"/>
  <c r="Q169" i="148"/>
  <c r="Q153" i="148"/>
  <c r="Q147" i="148"/>
  <c r="Q142" i="148"/>
  <c r="Q55" i="148" s="1"/>
  <c r="Q135" i="148"/>
  <c r="Q117" i="148"/>
  <c r="Q30" i="148" s="1"/>
  <c r="Q108" i="148"/>
  <c r="Q262" i="147"/>
  <c r="F265" i="146" s="1"/>
  <c r="G265" i="146" s="1"/>
  <c r="Q258" i="147"/>
  <c r="F261" i="146" s="1"/>
  <c r="G261" i="146" s="1"/>
  <c r="Q254" i="147"/>
  <c r="F257" i="146" s="1"/>
  <c r="G257" i="146" s="1"/>
  <c r="Q238" i="147"/>
  <c r="F241" i="146" s="1"/>
  <c r="G241" i="146" s="1"/>
  <c r="Q232" i="147"/>
  <c r="F235" i="146" s="1"/>
  <c r="G235" i="146" s="1"/>
  <c r="Q227" i="147"/>
  <c r="F230" i="146" s="1"/>
  <c r="G230" i="146" s="1"/>
  <c r="Q220" i="147"/>
  <c r="F223" i="146" s="1"/>
  <c r="G223" i="146" s="1"/>
  <c r="Q202" i="147"/>
  <c r="F205" i="146" s="1"/>
  <c r="G205" i="146" s="1"/>
  <c r="Q193" i="147"/>
  <c r="F196" i="146" s="1"/>
  <c r="G196" i="146" s="1"/>
  <c r="Q175" i="147"/>
  <c r="F177" i="146" s="1"/>
  <c r="G177" i="146" s="1"/>
  <c r="Q171" i="147"/>
  <c r="F173" i="146" s="1"/>
  <c r="G173" i="146" s="1"/>
  <c r="Q167" i="147"/>
  <c r="F169" i="146" s="1"/>
  <c r="G169" i="146" s="1"/>
  <c r="Q151" i="147"/>
  <c r="F153" i="146" s="1"/>
  <c r="G153" i="146" s="1"/>
  <c r="Q145" i="147"/>
  <c r="F147" i="146" s="1"/>
  <c r="G147" i="146" s="1"/>
  <c r="Q140" i="147"/>
  <c r="F142" i="146" s="1"/>
  <c r="G142" i="146" s="1"/>
  <c r="Q133" i="147"/>
  <c r="F135" i="146" s="1"/>
  <c r="G135" i="146" s="1"/>
  <c r="Q115" i="147"/>
  <c r="F117" i="146" s="1"/>
  <c r="G117" i="146" s="1"/>
  <c r="Q106" i="147"/>
  <c r="F108" i="146" s="1"/>
  <c r="G108" i="146" s="1"/>
  <c r="E85" i="146"/>
  <c r="G85" i="146" s="1"/>
  <c r="E65" i="146"/>
  <c r="G65" i="146" s="1"/>
  <c r="E59" i="146"/>
  <c r="G59" i="146" s="1"/>
  <c r="Q88" i="145"/>
  <c r="P88" i="138" s="1"/>
  <c r="Q84" i="145"/>
  <c r="P84" i="138" s="1"/>
  <c r="Q80" i="145"/>
  <c r="P80" i="138" s="1"/>
  <c r="Q64" i="145"/>
  <c r="P64" i="138" s="1"/>
  <c r="Q58" i="145"/>
  <c r="P58" i="138" s="1"/>
  <c r="Q53" i="145"/>
  <c r="P53" i="138" s="1"/>
  <c r="Q46" i="145"/>
  <c r="P46" i="138" s="1"/>
  <c r="Q28" i="145"/>
  <c r="Q19" i="145"/>
  <c r="P19" i="138" s="1"/>
  <c r="Q88" i="144"/>
  <c r="O88" i="138" s="1"/>
  <c r="Q84" i="144"/>
  <c r="O84" i="138" s="1"/>
  <c r="Q80" i="144"/>
  <c r="O80" i="138" s="1"/>
  <c r="Q64" i="144"/>
  <c r="O64" i="138" s="1"/>
  <c r="Q58" i="144"/>
  <c r="O58" i="138" s="1"/>
  <c r="Q53" i="144"/>
  <c r="O53" i="138" s="1"/>
  <c r="Q46" i="144"/>
  <c r="O46" i="138" s="1"/>
  <c r="Q28" i="144"/>
  <c r="O28" i="138" s="1"/>
  <c r="Q19" i="144"/>
  <c r="O19" i="138" s="1"/>
  <c r="Q88" i="143"/>
  <c r="N88" i="138" s="1"/>
  <c r="Q84" i="143"/>
  <c r="N84" i="138" s="1"/>
  <c r="Q80" i="143"/>
  <c r="N80" i="138" s="1"/>
  <c r="Q64" i="143"/>
  <c r="N64" i="138" s="1"/>
  <c r="Q58" i="143"/>
  <c r="N58" i="138" s="1"/>
  <c r="Q53" i="143"/>
  <c r="N53" i="138" s="1"/>
  <c r="Q46" i="143"/>
  <c r="N46" i="138" s="1"/>
  <c r="Q28" i="143"/>
  <c r="N28" i="138" s="1"/>
  <c r="Q19" i="143"/>
  <c r="N19" i="138" s="1"/>
  <c r="Q88" i="142"/>
  <c r="M88" i="138" s="1"/>
  <c r="Q84" i="142"/>
  <c r="M84" i="138" s="1"/>
  <c r="Q80" i="142"/>
  <c r="M80" i="138" s="1"/>
  <c r="Q64" i="142"/>
  <c r="M64" i="138" s="1"/>
  <c r="Q58" i="142"/>
  <c r="M58" i="138" s="1"/>
  <c r="Q53" i="142"/>
  <c r="M53" i="138" s="1"/>
  <c r="Q46" i="142"/>
  <c r="M46" i="138" s="1"/>
  <c r="Q28" i="142"/>
  <c r="M28" i="138" s="1"/>
  <c r="Q19" i="142"/>
  <c r="Q88" i="141"/>
  <c r="L88" i="138" s="1"/>
  <c r="Q84" i="141"/>
  <c r="L84" i="138" s="1"/>
  <c r="Q80" i="141"/>
  <c r="L80" i="138" s="1"/>
  <c r="Q64" i="141"/>
  <c r="L64" i="138" s="1"/>
  <c r="Q58" i="141"/>
  <c r="L58" i="138" s="1"/>
  <c r="Q53" i="141"/>
  <c r="L53" i="138" s="1"/>
  <c r="Q46" i="141"/>
  <c r="L46" i="138" s="1"/>
  <c r="Q28" i="141"/>
  <c r="L28" i="138" s="1"/>
  <c r="Q19" i="141"/>
  <c r="L19" i="138" s="1"/>
  <c r="Q88" i="140"/>
  <c r="Q84" i="140"/>
  <c r="Q80" i="140"/>
  <c r="Q64" i="140"/>
  <c r="Q58" i="140"/>
  <c r="Q53" i="140"/>
  <c r="Q46" i="140"/>
  <c r="Q28" i="140"/>
  <c r="Q19" i="140"/>
  <c r="Q87" i="139"/>
  <c r="F88" i="138" s="1"/>
  <c r="Q83" i="139"/>
  <c r="F84" i="138" s="1"/>
  <c r="Q79" i="139"/>
  <c r="F80" i="138" s="1"/>
  <c r="Q63" i="139"/>
  <c r="F64" i="138" s="1"/>
  <c r="Q57" i="139"/>
  <c r="F58" i="138" s="1"/>
  <c r="Q52" i="139"/>
  <c r="F53" i="138" s="1"/>
  <c r="Q45" i="139"/>
  <c r="F46" i="138" s="1"/>
  <c r="Q27" i="139"/>
  <c r="F28" i="138" s="1"/>
  <c r="Q18" i="139"/>
  <c r="F19" i="138" s="1"/>
  <c r="J89" i="138"/>
  <c r="I89" i="138"/>
  <c r="J88" i="138"/>
  <c r="I88" i="138"/>
  <c r="H88" i="138"/>
  <c r="H89" i="138" s="1"/>
  <c r="E88" i="138"/>
  <c r="E89" i="138" s="1"/>
  <c r="J84" i="138"/>
  <c r="I84" i="138"/>
  <c r="H84" i="138"/>
  <c r="E84" i="138"/>
  <c r="J80" i="138"/>
  <c r="I80" i="138"/>
  <c r="H80" i="138"/>
  <c r="E80" i="138"/>
  <c r="J64" i="138"/>
  <c r="I64" i="138"/>
  <c r="H64" i="138"/>
  <c r="E64" i="138"/>
  <c r="J58" i="138"/>
  <c r="I58" i="138"/>
  <c r="H58" i="138"/>
  <c r="E58" i="138"/>
  <c r="J54" i="138"/>
  <c r="I54" i="138"/>
  <c r="J53" i="138"/>
  <c r="I53" i="138"/>
  <c r="H53" i="138"/>
  <c r="H54" i="138" s="1"/>
  <c r="E53" i="138"/>
  <c r="E54" i="138" s="1"/>
  <c r="J46" i="138"/>
  <c r="I46" i="138"/>
  <c r="H46" i="138"/>
  <c r="E46" i="138"/>
  <c r="J29" i="138"/>
  <c r="I29" i="138"/>
  <c r="J28" i="138"/>
  <c r="I28" i="138"/>
  <c r="H28" i="138"/>
  <c r="H29" i="138" s="1"/>
  <c r="E28" i="138"/>
  <c r="E29" i="138" s="1"/>
  <c r="J19" i="138"/>
  <c r="I19" i="138"/>
  <c r="H19" i="138"/>
  <c r="E19" i="138"/>
  <c r="L19" i="124"/>
  <c r="U87" i="125"/>
  <c r="F88" i="124" s="1"/>
  <c r="U83" i="125"/>
  <c r="F84" i="124" s="1"/>
  <c r="U79" i="125"/>
  <c r="F80" i="124" s="1"/>
  <c r="G80" i="124" s="1"/>
  <c r="U63" i="125"/>
  <c r="F64" i="124" s="1"/>
  <c r="G64" i="124" s="1"/>
  <c r="U57" i="125"/>
  <c r="F58" i="124" s="1"/>
  <c r="U52" i="125"/>
  <c r="F53" i="124" s="1"/>
  <c r="G53" i="124" s="1"/>
  <c r="U45" i="125"/>
  <c r="F46" i="124" s="1"/>
  <c r="U27" i="125"/>
  <c r="F28" i="124" s="1"/>
  <c r="U18" i="125"/>
  <c r="F19" i="124" s="1"/>
  <c r="G19" i="124" s="1"/>
  <c r="H88" i="124"/>
  <c r="H89" i="124" s="1"/>
  <c r="E88" i="124"/>
  <c r="E89" i="124" s="1"/>
  <c r="H84" i="124"/>
  <c r="E84" i="124"/>
  <c r="H58" i="124"/>
  <c r="E58" i="124"/>
  <c r="H28" i="124"/>
  <c r="H29" i="124" s="1"/>
  <c r="Q255" i="137"/>
  <c r="Q254" i="137"/>
  <c r="P38" i="119" s="1"/>
  <c r="Q253" i="137"/>
  <c r="P37" i="119" s="1"/>
  <c r="Q252" i="137"/>
  <c r="Q251" i="137"/>
  <c r="P35" i="119" s="1"/>
  <c r="Q250" i="137"/>
  <c r="P34" i="119" s="1"/>
  <c r="Q249" i="137"/>
  <c r="Q248" i="137"/>
  <c r="Q247" i="137"/>
  <c r="P31" i="119" s="1"/>
  <c r="Q245" i="137"/>
  <c r="P29" i="119" s="1"/>
  <c r="Q244" i="137"/>
  <c r="P28" i="119" s="1"/>
  <c r="Q243" i="137"/>
  <c r="Q242" i="137"/>
  <c r="P26" i="119" s="1"/>
  <c r="Q241" i="137"/>
  <c r="Q240" i="137"/>
  <c r="Q238" i="137"/>
  <c r="Q237" i="137"/>
  <c r="P21" i="119" s="1"/>
  <c r="Q236" i="137"/>
  <c r="Q235" i="137"/>
  <c r="P19" i="119" s="1"/>
  <c r="Q234" i="137"/>
  <c r="Q232" i="137"/>
  <c r="P16" i="119" s="1"/>
  <c r="Q231" i="137"/>
  <c r="P15" i="119" s="1"/>
  <c r="Q230" i="137"/>
  <c r="Q229" i="137"/>
  <c r="Q228" i="137"/>
  <c r="P12" i="119" s="1"/>
  <c r="Q227" i="137"/>
  <c r="P11" i="119" s="1"/>
  <c r="Q226" i="137"/>
  <c r="P10" i="119" s="1"/>
  <c r="Q225" i="137"/>
  <c r="P9" i="119" s="1"/>
  <c r="B225" i="137"/>
  <c r="B226" i="137" s="1"/>
  <c r="B227" i="137" s="1"/>
  <c r="B228" i="137" s="1"/>
  <c r="B229" i="137" s="1"/>
  <c r="B230" i="137" s="1"/>
  <c r="B231" i="137" s="1"/>
  <c r="B232" i="137" s="1"/>
  <c r="B234" i="137" s="1"/>
  <c r="B235" i="137" s="1"/>
  <c r="B236" i="137" s="1"/>
  <c r="B237" i="137" s="1"/>
  <c r="B238" i="137" s="1"/>
  <c r="B240" i="137" s="1"/>
  <c r="B241" i="137" s="1"/>
  <c r="B242" i="137" s="1"/>
  <c r="B243" i="137" s="1"/>
  <c r="B244" i="137" s="1"/>
  <c r="B245" i="137" s="1"/>
  <c r="B247" i="137" s="1"/>
  <c r="B248" i="137" s="1"/>
  <c r="B249" i="137" s="1"/>
  <c r="B250" i="137" s="1"/>
  <c r="B252" i="137" s="1"/>
  <c r="B253" i="137" s="1"/>
  <c r="B254" i="137" s="1"/>
  <c r="B255" i="137" s="1"/>
  <c r="B256" i="137" s="1"/>
  <c r="Q224" i="137"/>
  <c r="Q219" i="137"/>
  <c r="Q218" i="137"/>
  <c r="O38" i="119" s="1"/>
  <c r="Q217" i="137"/>
  <c r="O37" i="119" s="1"/>
  <c r="Q216" i="137"/>
  <c r="O36" i="119" s="1"/>
  <c r="Q215" i="137"/>
  <c r="Q214" i="137"/>
  <c r="Q213" i="137"/>
  <c r="O33" i="119" s="1"/>
  <c r="Q212" i="137"/>
  <c r="Q211" i="137"/>
  <c r="Q209" i="137"/>
  <c r="O29" i="119" s="1"/>
  <c r="Q208" i="137"/>
  <c r="O28" i="119" s="1"/>
  <c r="Q207" i="137"/>
  <c r="O27" i="119" s="1"/>
  <c r="Q206" i="137"/>
  <c r="O26" i="119" s="1"/>
  <c r="Q205" i="137"/>
  <c r="Q204" i="137"/>
  <c r="O24" i="119" s="1"/>
  <c r="Q202" i="137"/>
  <c r="Q201" i="137"/>
  <c r="O21" i="119" s="1"/>
  <c r="Q200" i="137"/>
  <c r="O20" i="119" s="1"/>
  <c r="Q199" i="137"/>
  <c r="O19" i="119" s="1"/>
  <c r="Q198" i="137"/>
  <c r="O18" i="119" s="1"/>
  <c r="Q196" i="137"/>
  <c r="O16" i="119" s="1"/>
  <c r="Q195" i="137"/>
  <c r="O15" i="119" s="1"/>
  <c r="Q194" i="137"/>
  <c r="O14" i="119" s="1"/>
  <c r="Q193" i="137"/>
  <c r="Q192" i="137"/>
  <c r="O12" i="119" s="1"/>
  <c r="Q191" i="137"/>
  <c r="O11" i="119" s="1"/>
  <c r="Q190" i="137"/>
  <c r="O10" i="119" s="1"/>
  <c r="Q189" i="137"/>
  <c r="B189" i="137"/>
  <c r="B190" i="137" s="1"/>
  <c r="B191" i="137" s="1"/>
  <c r="B192" i="137" s="1"/>
  <c r="B193" i="137" s="1"/>
  <c r="B194" i="137" s="1"/>
  <c r="B195" i="137" s="1"/>
  <c r="B196" i="137" s="1"/>
  <c r="B198" i="137" s="1"/>
  <c r="B199" i="137" s="1"/>
  <c r="B200" i="137" s="1"/>
  <c r="B201" i="137" s="1"/>
  <c r="B202" i="137" s="1"/>
  <c r="B204" i="137" s="1"/>
  <c r="B205" i="137" s="1"/>
  <c r="B206" i="137" s="1"/>
  <c r="B207" i="137" s="1"/>
  <c r="B208" i="137" s="1"/>
  <c r="B209" i="137" s="1"/>
  <c r="B211" i="137" s="1"/>
  <c r="B212" i="137" s="1"/>
  <c r="B213" i="137" s="1"/>
  <c r="B214" i="137" s="1"/>
  <c r="B216" i="137" s="1"/>
  <c r="B217" i="137" s="1"/>
  <c r="B218" i="137" s="1"/>
  <c r="B219" i="137" s="1"/>
  <c r="B220" i="137" s="1"/>
  <c r="Q188" i="137"/>
  <c r="O8" i="119" s="1"/>
  <c r="Q183" i="137"/>
  <c r="N39" i="119" s="1"/>
  <c r="Q182" i="137"/>
  <c r="N38" i="119" s="1"/>
  <c r="Q181" i="137"/>
  <c r="N37" i="119" s="1"/>
  <c r="Q180" i="137"/>
  <c r="N36" i="119" s="1"/>
  <c r="Q179" i="137"/>
  <c r="N35" i="119" s="1"/>
  <c r="Q178" i="137"/>
  <c r="N34" i="119" s="1"/>
  <c r="Q177" i="137"/>
  <c r="N33" i="119" s="1"/>
  <c r="Q176" i="137"/>
  <c r="Q175" i="137"/>
  <c r="Q173" i="137"/>
  <c r="Q172" i="137"/>
  <c r="N28" i="119" s="1"/>
  <c r="Q171" i="137"/>
  <c r="Q170" i="137"/>
  <c r="Q169" i="137"/>
  <c r="N25" i="119" s="1"/>
  <c r="Q168" i="137"/>
  <c r="N24" i="119" s="1"/>
  <c r="Q166" i="137"/>
  <c r="Q165" i="137"/>
  <c r="N21" i="119" s="1"/>
  <c r="Q164" i="137"/>
  <c r="Q163" i="137"/>
  <c r="Q162" i="137"/>
  <c r="Q160" i="137"/>
  <c r="N16" i="119" s="1"/>
  <c r="Q159" i="137"/>
  <c r="N15" i="119" s="1"/>
  <c r="Q158" i="137"/>
  <c r="N14" i="119" s="1"/>
  <c r="Q157" i="137"/>
  <c r="Q156" i="137"/>
  <c r="N12" i="119" s="1"/>
  <c r="Q155" i="137"/>
  <c r="Q154" i="137"/>
  <c r="N10" i="119" s="1"/>
  <c r="Q153" i="137"/>
  <c r="B153" i="137"/>
  <c r="B154" i="137" s="1"/>
  <c r="B155" i="137" s="1"/>
  <c r="B156" i="137" s="1"/>
  <c r="B157" i="137" s="1"/>
  <c r="B158" i="137" s="1"/>
  <c r="B159" i="137" s="1"/>
  <c r="B160" i="137" s="1"/>
  <c r="B162" i="137" s="1"/>
  <c r="B163" i="137" s="1"/>
  <c r="B164" i="137" s="1"/>
  <c r="B165" i="137" s="1"/>
  <c r="B166" i="137" s="1"/>
  <c r="B168" i="137" s="1"/>
  <c r="B169" i="137" s="1"/>
  <c r="B170" i="137" s="1"/>
  <c r="B171" i="137" s="1"/>
  <c r="B172" i="137" s="1"/>
  <c r="B173" i="137" s="1"/>
  <c r="B175" i="137" s="1"/>
  <c r="B176" i="137" s="1"/>
  <c r="B177" i="137" s="1"/>
  <c r="B178" i="137" s="1"/>
  <c r="B180" i="137" s="1"/>
  <c r="B181" i="137" s="1"/>
  <c r="B182" i="137" s="1"/>
  <c r="B183" i="137" s="1"/>
  <c r="B184" i="137" s="1"/>
  <c r="Q152" i="137"/>
  <c r="N8" i="119" s="1"/>
  <c r="Q147" i="137"/>
  <c r="Q146" i="137"/>
  <c r="Q145" i="137"/>
  <c r="Q144" i="137"/>
  <c r="Q143" i="137"/>
  <c r="M35" i="119" s="1"/>
  <c r="Q142" i="137"/>
  <c r="M34" i="119" s="1"/>
  <c r="Q141" i="137"/>
  <c r="M33" i="119" s="1"/>
  <c r="Q140" i="137"/>
  <c r="M32" i="119" s="1"/>
  <c r="Q139" i="137"/>
  <c r="Q137" i="137"/>
  <c r="M29" i="119" s="1"/>
  <c r="Q136" i="137"/>
  <c r="Q135" i="137"/>
  <c r="M27" i="119" s="1"/>
  <c r="Q134" i="137"/>
  <c r="M26" i="119" s="1"/>
  <c r="Q133" i="137"/>
  <c r="M25" i="119" s="1"/>
  <c r="Q132" i="137"/>
  <c r="M24" i="119" s="1"/>
  <c r="Q130" i="137"/>
  <c r="M22" i="119" s="1"/>
  <c r="Q129" i="137"/>
  <c r="M21" i="119" s="1"/>
  <c r="Q128" i="137"/>
  <c r="M20" i="119" s="1"/>
  <c r="Q127" i="137"/>
  <c r="Q126" i="137"/>
  <c r="M18" i="119" s="1"/>
  <c r="Q124" i="137"/>
  <c r="Q123" i="137"/>
  <c r="M15" i="119" s="1"/>
  <c r="Q122" i="137"/>
  <c r="Q121" i="137"/>
  <c r="M13" i="119" s="1"/>
  <c r="Q120" i="137"/>
  <c r="M12" i="119" s="1"/>
  <c r="Q119" i="137"/>
  <c r="Q118" i="137"/>
  <c r="M10" i="119" s="1"/>
  <c r="Q117" i="137"/>
  <c r="M9" i="119" s="1"/>
  <c r="B117" i="137"/>
  <c r="B118" i="137" s="1"/>
  <c r="B119" i="137" s="1"/>
  <c r="B120" i="137" s="1"/>
  <c r="B121" i="137" s="1"/>
  <c r="B122" i="137" s="1"/>
  <c r="B123" i="137" s="1"/>
  <c r="B124" i="137" s="1"/>
  <c r="B126" i="137" s="1"/>
  <c r="B127" i="137" s="1"/>
  <c r="B128" i="137" s="1"/>
  <c r="B129" i="137" s="1"/>
  <c r="B130" i="137" s="1"/>
  <c r="B132" i="137" s="1"/>
  <c r="B133" i="137" s="1"/>
  <c r="B134" i="137" s="1"/>
  <c r="B135" i="137" s="1"/>
  <c r="B136" i="137" s="1"/>
  <c r="B137" i="137" s="1"/>
  <c r="B139" i="137" s="1"/>
  <c r="B140" i="137" s="1"/>
  <c r="B141" i="137" s="1"/>
  <c r="B142" i="137" s="1"/>
  <c r="B144" i="137" s="1"/>
  <c r="B145" i="137" s="1"/>
  <c r="B146" i="137" s="1"/>
  <c r="B147" i="137" s="1"/>
  <c r="B148" i="137" s="1"/>
  <c r="Q116" i="137"/>
  <c r="Q111" i="137"/>
  <c r="Q110" i="137"/>
  <c r="L38" i="119" s="1"/>
  <c r="Q109" i="137"/>
  <c r="L37" i="119" s="1"/>
  <c r="Q108" i="137"/>
  <c r="Q107" i="137"/>
  <c r="L35" i="119" s="1"/>
  <c r="Q106" i="137"/>
  <c r="L34" i="119" s="1"/>
  <c r="Q105" i="137"/>
  <c r="L33" i="119" s="1"/>
  <c r="Q104" i="137"/>
  <c r="Q103" i="137"/>
  <c r="L31" i="119" s="1"/>
  <c r="Q101" i="137"/>
  <c r="L29" i="119" s="1"/>
  <c r="Q100" i="137"/>
  <c r="L28" i="119" s="1"/>
  <c r="Q99" i="137"/>
  <c r="Q98" i="137"/>
  <c r="L26" i="119" s="1"/>
  <c r="Q97" i="137"/>
  <c r="L25" i="119" s="1"/>
  <c r="Q96" i="137"/>
  <c r="L24" i="119" s="1"/>
  <c r="Q94" i="137"/>
  <c r="Q93" i="137"/>
  <c r="L21" i="119" s="1"/>
  <c r="Q92" i="137"/>
  <c r="L20" i="119" s="1"/>
  <c r="Q91" i="137"/>
  <c r="L19" i="119" s="1"/>
  <c r="Q90" i="137"/>
  <c r="Q88" i="137"/>
  <c r="L16" i="119" s="1"/>
  <c r="Q87" i="137"/>
  <c r="Q86" i="137"/>
  <c r="L14" i="119" s="1"/>
  <c r="Q85" i="137"/>
  <c r="Q84" i="137"/>
  <c r="L12" i="119" s="1"/>
  <c r="Q83" i="137"/>
  <c r="Q82" i="137"/>
  <c r="Q81" i="137"/>
  <c r="B81" i="137"/>
  <c r="B82" i="137" s="1"/>
  <c r="B83" i="137" s="1"/>
  <c r="B84" i="137" s="1"/>
  <c r="B85" i="137" s="1"/>
  <c r="B86" i="137" s="1"/>
  <c r="B87" i="137" s="1"/>
  <c r="B88" i="137" s="1"/>
  <c r="B90" i="137" s="1"/>
  <c r="B91" i="137" s="1"/>
  <c r="B92" i="137" s="1"/>
  <c r="B93" i="137" s="1"/>
  <c r="B94" i="137" s="1"/>
  <c r="B96" i="137" s="1"/>
  <c r="B97" i="137" s="1"/>
  <c r="B98" i="137" s="1"/>
  <c r="B99" i="137" s="1"/>
  <c r="B100" i="137" s="1"/>
  <c r="B101" i="137" s="1"/>
  <c r="B103" i="137" s="1"/>
  <c r="B104" i="137" s="1"/>
  <c r="B105" i="137" s="1"/>
  <c r="B106" i="137" s="1"/>
  <c r="B108" i="137" s="1"/>
  <c r="B109" i="137" s="1"/>
  <c r="B110" i="137" s="1"/>
  <c r="B111" i="137" s="1"/>
  <c r="B112" i="137" s="1"/>
  <c r="Q80" i="137"/>
  <c r="L8" i="119" s="1"/>
  <c r="Q75" i="137"/>
  <c r="Q74" i="137"/>
  <c r="Q73" i="137"/>
  <c r="Q72" i="137"/>
  <c r="Q71" i="137"/>
  <c r="Q70" i="137"/>
  <c r="Q69" i="137"/>
  <c r="Q68" i="137"/>
  <c r="Q67" i="137"/>
  <c r="Q65" i="137"/>
  <c r="Q64" i="137"/>
  <c r="Q63" i="137"/>
  <c r="Q62" i="137"/>
  <c r="Q61" i="137"/>
  <c r="Q60" i="137"/>
  <c r="Q58" i="137"/>
  <c r="Q57" i="137"/>
  <c r="Q56" i="137"/>
  <c r="Q55" i="137"/>
  <c r="Q54" i="137"/>
  <c r="Q52" i="137"/>
  <c r="Q51" i="137"/>
  <c r="Q50" i="137"/>
  <c r="Q49" i="137"/>
  <c r="Q48" i="137"/>
  <c r="Q47" i="137"/>
  <c r="Q46" i="137"/>
  <c r="Q45" i="137"/>
  <c r="B45" i="137"/>
  <c r="B46" i="137" s="1"/>
  <c r="B47" i="137" s="1"/>
  <c r="B48" i="137" s="1"/>
  <c r="B49" i="137" s="1"/>
  <c r="B50" i="137" s="1"/>
  <c r="B51" i="137" s="1"/>
  <c r="B52" i="137" s="1"/>
  <c r="B54" i="137" s="1"/>
  <c r="B55" i="137" s="1"/>
  <c r="B56" i="137" s="1"/>
  <c r="B57" i="137" s="1"/>
  <c r="B58" i="137" s="1"/>
  <c r="B60" i="137" s="1"/>
  <c r="B61" i="137" s="1"/>
  <c r="B62" i="137" s="1"/>
  <c r="B63" i="137" s="1"/>
  <c r="B64" i="137" s="1"/>
  <c r="B65" i="137" s="1"/>
  <c r="B67" i="137" s="1"/>
  <c r="B68" i="137" s="1"/>
  <c r="B69" i="137" s="1"/>
  <c r="B70" i="137" s="1"/>
  <c r="B72" i="137" s="1"/>
  <c r="B73" i="137" s="1"/>
  <c r="B74" i="137" s="1"/>
  <c r="B75" i="137" s="1"/>
  <c r="B76" i="137" s="1"/>
  <c r="Q44" i="137"/>
  <c r="Q36" i="137"/>
  <c r="F37" i="119" s="1"/>
  <c r="Q35" i="137"/>
  <c r="F36" i="119" s="1"/>
  <c r="Q34" i="137"/>
  <c r="F35" i="119" s="1"/>
  <c r="Q33" i="137"/>
  <c r="F34" i="119" s="1"/>
  <c r="G34" i="119" s="1"/>
  <c r="Q32" i="137"/>
  <c r="F33" i="119" s="1"/>
  <c r="G33" i="119" s="1"/>
  <c r="Q31" i="137"/>
  <c r="F32" i="119" s="1"/>
  <c r="G32" i="119" s="1"/>
  <c r="Q30" i="137"/>
  <c r="F31" i="119" s="1"/>
  <c r="G31" i="119" s="1"/>
  <c r="Q27" i="137"/>
  <c r="Q26" i="137"/>
  <c r="F27" i="119" s="1"/>
  <c r="G27" i="119" s="1"/>
  <c r="Q25" i="137"/>
  <c r="Q24" i="137"/>
  <c r="Q23" i="137"/>
  <c r="Q20" i="137"/>
  <c r="Q18" i="137"/>
  <c r="F19" i="119" s="1"/>
  <c r="G19" i="119" s="1"/>
  <c r="Q17" i="137"/>
  <c r="F18" i="119" s="1"/>
  <c r="G18" i="119" s="1"/>
  <c r="Q15" i="137"/>
  <c r="Q14" i="137"/>
  <c r="F15" i="119" s="1"/>
  <c r="G15" i="119" s="1"/>
  <c r="Q12" i="137"/>
  <c r="Q11" i="137"/>
  <c r="F12" i="119" s="1"/>
  <c r="G12" i="119" s="1"/>
  <c r="Q10" i="137"/>
  <c r="F11" i="119" s="1"/>
  <c r="Q9" i="137"/>
  <c r="B8" i="137"/>
  <c r="B9" i="137" s="1"/>
  <c r="B10" i="137" s="1"/>
  <c r="B11" i="137" s="1"/>
  <c r="B12" i="137" s="1"/>
  <c r="B13" i="137" s="1"/>
  <c r="B14" i="137" s="1"/>
  <c r="B15" i="137" s="1"/>
  <c r="B17" i="137" s="1"/>
  <c r="B18" i="137" s="1"/>
  <c r="B19" i="137" s="1"/>
  <c r="B20" i="137" s="1"/>
  <c r="B21" i="137" s="1"/>
  <c r="B23" i="137" s="1"/>
  <c r="B24" i="137" s="1"/>
  <c r="B25" i="137" s="1"/>
  <c r="B26" i="137" s="1"/>
  <c r="B27" i="137" s="1"/>
  <c r="B28" i="137" s="1"/>
  <c r="B30" i="137" s="1"/>
  <c r="B31" i="137" s="1"/>
  <c r="B32" i="137" s="1"/>
  <c r="B33" i="137" s="1"/>
  <c r="B35" i="137" s="1"/>
  <c r="B36" i="137" s="1"/>
  <c r="B37" i="137" s="1"/>
  <c r="B38" i="137" s="1"/>
  <c r="B39" i="137" s="1"/>
  <c r="Q7" i="137"/>
  <c r="F8" i="119" s="1"/>
  <c r="G8" i="119" s="1"/>
  <c r="J40" i="119"/>
  <c r="I40" i="119"/>
  <c r="K40" i="119" s="1"/>
  <c r="O39" i="119"/>
  <c r="M39" i="119"/>
  <c r="J39" i="119"/>
  <c r="I39" i="119"/>
  <c r="K39" i="119" s="1"/>
  <c r="M38" i="119"/>
  <c r="J38" i="119"/>
  <c r="I38" i="119"/>
  <c r="M37" i="119"/>
  <c r="J37" i="119"/>
  <c r="I37" i="119"/>
  <c r="P36" i="119"/>
  <c r="M36" i="119"/>
  <c r="L36" i="119"/>
  <c r="J36" i="119"/>
  <c r="I36" i="119"/>
  <c r="K36" i="119" s="1"/>
  <c r="O35" i="119"/>
  <c r="J35" i="119"/>
  <c r="I35" i="119"/>
  <c r="O34" i="119"/>
  <c r="J34" i="119"/>
  <c r="I34" i="119"/>
  <c r="P33" i="119"/>
  <c r="J33" i="119"/>
  <c r="I33" i="119"/>
  <c r="P32" i="119"/>
  <c r="O32" i="119"/>
  <c r="N32" i="119"/>
  <c r="L32" i="119"/>
  <c r="J32" i="119"/>
  <c r="I32" i="119"/>
  <c r="O31" i="119"/>
  <c r="N31" i="119"/>
  <c r="M31" i="119"/>
  <c r="J31" i="119"/>
  <c r="I31" i="119"/>
  <c r="N29" i="119"/>
  <c r="J29" i="119"/>
  <c r="I29" i="119"/>
  <c r="M28" i="119"/>
  <c r="J28" i="119"/>
  <c r="I28" i="119"/>
  <c r="K28" i="119" s="1"/>
  <c r="F28" i="119"/>
  <c r="G28" i="119" s="1"/>
  <c r="P27" i="119"/>
  <c r="N27" i="119"/>
  <c r="L27" i="119"/>
  <c r="J27" i="119"/>
  <c r="I27" i="119"/>
  <c r="N26" i="119"/>
  <c r="J26" i="119"/>
  <c r="I26" i="119"/>
  <c r="F26" i="119"/>
  <c r="G26" i="119" s="1"/>
  <c r="P25" i="119"/>
  <c r="O25" i="119"/>
  <c r="J25" i="119"/>
  <c r="I25" i="119"/>
  <c r="F25" i="119"/>
  <c r="G25" i="119" s="1"/>
  <c r="P24" i="119"/>
  <c r="J24" i="119"/>
  <c r="I24" i="119"/>
  <c r="F24" i="119"/>
  <c r="G24" i="119" s="1"/>
  <c r="P22" i="119"/>
  <c r="O22" i="119"/>
  <c r="N22" i="119"/>
  <c r="L22" i="119"/>
  <c r="J22" i="119"/>
  <c r="I22" i="119"/>
  <c r="J21" i="119"/>
  <c r="I21" i="119"/>
  <c r="F21" i="119"/>
  <c r="G21" i="119" s="1"/>
  <c r="P20" i="119"/>
  <c r="N20" i="119"/>
  <c r="J20" i="119"/>
  <c r="I20" i="119"/>
  <c r="N19" i="119"/>
  <c r="M19" i="119"/>
  <c r="J19" i="119"/>
  <c r="I19" i="119"/>
  <c r="P18" i="119"/>
  <c r="N18" i="119"/>
  <c r="L18" i="119"/>
  <c r="J18" i="119"/>
  <c r="I18" i="119"/>
  <c r="M16" i="119"/>
  <c r="J16" i="119"/>
  <c r="I16" i="119"/>
  <c r="K16" i="119" s="1"/>
  <c r="F16" i="119"/>
  <c r="L15" i="119"/>
  <c r="J15" i="119"/>
  <c r="I15" i="119"/>
  <c r="K15" i="119" s="1"/>
  <c r="P14" i="119"/>
  <c r="M14" i="119"/>
  <c r="J14" i="119"/>
  <c r="I14" i="119"/>
  <c r="P13" i="119"/>
  <c r="O13" i="119"/>
  <c r="N13" i="119"/>
  <c r="L13" i="119"/>
  <c r="J13" i="119"/>
  <c r="I13" i="119"/>
  <c r="K13" i="119" s="1"/>
  <c r="F13" i="119"/>
  <c r="G13" i="119" s="1"/>
  <c r="J12" i="119"/>
  <c r="K12" i="119" s="1"/>
  <c r="I12" i="119"/>
  <c r="N11" i="119"/>
  <c r="M11" i="119"/>
  <c r="L11" i="119"/>
  <c r="J11" i="119"/>
  <c r="I11" i="119"/>
  <c r="L10" i="119"/>
  <c r="J10" i="119"/>
  <c r="I10" i="119"/>
  <c r="O9" i="119"/>
  <c r="N9" i="119"/>
  <c r="L9" i="119"/>
  <c r="J9" i="119"/>
  <c r="K9" i="119" s="1"/>
  <c r="I9" i="119"/>
  <c r="B9" i="119"/>
  <c r="B10" i="119" s="1"/>
  <c r="B11" i="119" s="1"/>
  <c r="B12" i="119" s="1"/>
  <c r="B13" i="119" s="1"/>
  <c r="B14" i="119" s="1"/>
  <c r="B15" i="119" s="1"/>
  <c r="B16" i="119" s="1"/>
  <c r="B18" i="119" s="1"/>
  <c r="B19" i="119" s="1"/>
  <c r="B20" i="119" s="1"/>
  <c r="B21" i="119" s="1"/>
  <c r="B22" i="119" s="1"/>
  <c r="B24" i="119" s="1"/>
  <c r="B25" i="119" s="1"/>
  <c r="B26" i="119" s="1"/>
  <c r="B27" i="119" s="1"/>
  <c r="B28" i="119" s="1"/>
  <c r="B29" i="119" s="1"/>
  <c r="B31" i="119" s="1"/>
  <c r="B32" i="119" s="1"/>
  <c r="B33" i="119" s="1"/>
  <c r="B34" i="119" s="1"/>
  <c r="B36" i="119" s="1"/>
  <c r="B37" i="119" s="1"/>
  <c r="B38" i="119" s="1"/>
  <c r="B39" i="119" s="1"/>
  <c r="B40" i="119" s="1"/>
  <c r="P8" i="119"/>
  <c r="M8" i="119"/>
  <c r="J8" i="119"/>
  <c r="I8" i="119"/>
  <c r="H133" i="71"/>
  <c r="I133" i="71" s="1"/>
  <c r="B133" i="71"/>
  <c r="H132" i="71"/>
  <c r="I132" i="71" s="1"/>
  <c r="H128" i="71"/>
  <c r="I128" i="71" s="1"/>
  <c r="B128" i="71"/>
  <c r="H127" i="71"/>
  <c r="I127" i="71" s="1"/>
  <c r="I123" i="71"/>
  <c r="H123" i="71"/>
  <c r="B123" i="71"/>
  <c r="H122" i="71"/>
  <c r="I122" i="71" s="1"/>
  <c r="H114" i="71"/>
  <c r="I114" i="71" s="1"/>
  <c r="B114" i="71"/>
  <c r="H113" i="71"/>
  <c r="I113" i="71" s="1"/>
  <c r="H109" i="71"/>
  <c r="I109" i="71" s="1"/>
  <c r="B109" i="71"/>
  <c r="H108" i="71"/>
  <c r="I108" i="71" s="1"/>
  <c r="H104" i="71"/>
  <c r="I104" i="71" s="1"/>
  <c r="B104" i="71"/>
  <c r="H103" i="71"/>
  <c r="I103" i="71" s="1"/>
  <c r="H95" i="71"/>
  <c r="I95" i="71" s="1"/>
  <c r="B95" i="71"/>
  <c r="H94" i="71"/>
  <c r="I94" i="71" s="1"/>
  <c r="H90" i="71"/>
  <c r="I90" i="71" s="1"/>
  <c r="B90" i="71"/>
  <c r="I89" i="71"/>
  <c r="H89" i="71"/>
  <c r="H85" i="71"/>
  <c r="I85" i="71" s="1"/>
  <c r="B85" i="71"/>
  <c r="H84" i="71"/>
  <c r="I84" i="71" s="1"/>
  <c r="H76" i="71"/>
  <c r="I76" i="71" s="1"/>
  <c r="B76" i="71"/>
  <c r="H75" i="71"/>
  <c r="I75" i="71" s="1"/>
  <c r="I71" i="71"/>
  <c r="H71" i="71"/>
  <c r="B71" i="71"/>
  <c r="H70" i="71"/>
  <c r="I70" i="71" s="1"/>
  <c r="H66" i="71"/>
  <c r="I66" i="71" s="1"/>
  <c r="B66" i="71"/>
  <c r="H65" i="71"/>
  <c r="I65" i="71" s="1"/>
  <c r="H57" i="71"/>
  <c r="I57" i="71" s="1"/>
  <c r="B57" i="71"/>
  <c r="H56" i="71"/>
  <c r="I56" i="71" s="1"/>
  <c r="H52" i="71"/>
  <c r="I52" i="71" s="1"/>
  <c r="B52" i="71"/>
  <c r="H51" i="71"/>
  <c r="I51" i="71" s="1"/>
  <c r="H47" i="71"/>
  <c r="I47" i="71" s="1"/>
  <c r="B47" i="71"/>
  <c r="H46" i="71"/>
  <c r="I46" i="71" s="1"/>
  <c r="H38" i="71"/>
  <c r="I38" i="71" s="1"/>
  <c r="B38" i="71"/>
  <c r="H37" i="71"/>
  <c r="I37" i="71" s="1"/>
  <c r="H33" i="71"/>
  <c r="I33" i="71" s="1"/>
  <c r="B33" i="71"/>
  <c r="H32" i="71"/>
  <c r="I32" i="71" s="1"/>
  <c r="H28" i="71"/>
  <c r="I28" i="71" s="1"/>
  <c r="B28" i="71"/>
  <c r="H27" i="71"/>
  <c r="I27" i="71" s="1"/>
  <c r="H19" i="71"/>
  <c r="I19" i="71" s="1"/>
  <c r="B19" i="71"/>
  <c r="H18" i="71"/>
  <c r="I18" i="71" s="1"/>
  <c r="H14" i="71"/>
  <c r="I14" i="71" s="1"/>
  <c r="B14" i="71"/>
  <c r="H13" i="71"/>
  <c r="I13" i="71" s="1"/>
  <c r="H9" i="71"/>
  <c r="I9" i="71" s="1"/>
  <c r="B9" i="71"/>
  <c r="H8" i="71"/>
  <c r="I8" i="71" s="1"/>
  <c r="E615" i="123"/>
  <c r="P609" i="123"/>
  <c r="O609" i="123"/>
  <c r="N609" i="123"/>
  <c r="M609" i="123"/>
  <c r="L609" i="123"/>
  <c r="K609" i="123"/>
  <c r="J609" i="123"/>
  <c r="I609" i="123"/>
  <c r="H609" i="123"/>
  <c r="G609" i="123"/>
  <c r="F609" i="123"/>
  <c r="E609" i="123"/>
  <c r="Q608" i="123"/>
  <c r="S55" i="123" s="1"/>
  <c r="Q599" i="123"/>
  <c r="S46" i="123" s="1"/>
  <c r="Q598" i="123"/>
  <c r="S45" i="123" s="1"/>
  <c r="P596" i="123"/>
  <c r="O596" i="123"/>
  <c r="N596" i="123"/>
  <c r="M596" i="123"/>
  <c r="L596" i="123"/>
  <c r="K596" i="123"/>
  <c r="J596" i="123"/>
  <c r="I596" i="123"/>
  <c r="H596" i="123"/>
  <c r="G596" i="123"/>
  <c r="F596" i="123"/>
  <c r="E596" i="123"/>
  <c r="Q595" i="123"/>
  <c r="S42" i="123" s="1"/>
  <c r="Q587" i="123"/>
  <c r="S34" i="123" s="1"/>
  <c r="Q586" i="123"/>
  <c r="S33" i="123" s="1"/>
  <c r="P584" i="123"/>
  <c r="O584" i="123"/>
  <c r="N584" i="123"/>
  <c r="M584" i="123"/>
  <c r="L584" i="123"/>
  <c r="K584" i="123"/>
  <c r="J584" i="123"/>
  <c r="I584" i="123"/>
  <c r="H584" i="123"/>
  <c r="G584" i="123"/>
  <c r="F584" i="123"/>
  <c r="E584" i="123"/>
  <c r="Q583" i="123"/>
  <c r="S30" i="123" s="1"/>
  <c r="Q575" i="123"/>
  <c r="S22" i="123" s="1"/>
  <c r="Q574" i="123"/>
  <c r="S21" i="123" s="1"/>
  <c r="P572" i="123"/>
  <c r="O572" i="123"/>
  <c r="N572" i="123"/>
  <c r="M572" i="123"/>
  <c r="L572" i="123"/>
  <c r="K572" i="123"/>
  <c r="J572" i="123"/>
  <c r="I572" i="123"/>
  <c r="H572" i="123"/>
  <c r="G572" i="123"/>
  <c r="F572" i="123"/>
  <c r="E572" i="123"/>
  <c r="Q571" i="123"/>
  <c r="S18" i="123" s="1"/>
  <c r="Q563" i="123"/>
  <c r="S10" i="123" s="1"/>
  <c r="Q562" i="123"/>
  <c r="S9" i="123" s="1"/>
  <c r="P554" i="123"/>
  <c r="O554" i="123"/>
  <c r="N554" i="123"/>
  <c r="M554" i="123"/>
  <c r="L554" i="123"/>
  <c r="K554" i="123"/>
  <c r="J554" i="123"/>
  <c r="I554" i="123"/>
  <c r="H554" i="123"/>
  <c r="G554" i="123"/>
  <c r="F554" i="123"/>
  <c r="E554" i="123"/>
  <c r="Q553" i="123"/>
  <c r="R55" i="123" s="1"/>
  <c r="Q544" i="123"/>
  <c r="R46" i="123" s="1"/>
  <c r="Q543" i="123"/>
  <c r="R45" i="123" s="1"/>
  <c r="P541" i="123"/>
  <c r="O541" i="123"/>
  <c r="N541" i="123"/>
  <c r="M541" i="123"/>
  <c r="L541" i="123"/>
  <c r="K541" i="123"/>
  <c r="J541" i="123"/>
  <c r="I541" i="123"/>
  <c r="H541" i="123"/>
  <c r="G541" i="123"/>
  <c r="F541" i="123"/>
  <c r="E541" i="123"/>
  <c r="Q540" i="123"/>
  <c r="R42" i="123" s="1"/>
  <c r="Q532" i="123"/>
  <c r="R34" i="123" s="1"/>
  <c r="Q531" i="123"/>
  <c r="R33" i="123" s="1"/>
  <c r="P529" i="123"/>
  <c r="O529" i="123"/>
  <c r="N529" i="123"/>
  <c r="M529" i="123"/>
  <c r="L529" i="123"/>
  <c r="K529" i="123"/>
  <c r="J529" i="123"/>
  <c r="I529" i="123"/>
  <c r="H529" i="123"/>
  <c r="G529" i="123"/>
  <c r="F529" i="123"/>
  <c r="E529" i="123"/>
  <c r="Q528" i="123"/>
  <c r="R30" i="123" s="1"/>
  <c r="Q520" i="123"/>
  <c r="R22" i="123" s="1"/>
  <c r="Q519" i="123"/>
  <c r="R21" i="123" s="1"/>
  <c r="P517" i="123"/>
  <c r="O517" i="123"/>
  <c r="N517" i="123"/>
  <c r="M517" i="123"/>
  <c r="L517" i="123"/>
  <c r="K517" i="123"/>
  <c r="J517" i="123"/>
  <c r="I517" i="123"/>
  <c r="H517" i="123"/>
  <c r="G517" i="123"/>
  <c r="F517" i="123"/>
  <c r="E517" i="123"/>
  <c r="Q516" i="123"/>
  <c r="R18" i="123" s="1"/>
  <c r="Q508" i="123"/>
  <c r="R10" i="123" s="1"/>
  <c r="Q507" i="123"/>
  <c r="R9" i="123" s="1"/>
  <c r="P499" i="123"/>
  <c r="O499" i="123"/>
  <c r="N499" i="123"/>
  <c r="M499" i="123"/>
  <c r="L499" i="123"/>
  <c r="K499" i="123"/>
  <c r="J499" i="123"/>
  <c r="I499" i="123"/>
  <c r="H499" i="123"/>
  <c r="G499" i="123"/>
  <c r="F499" i="123"/>
  <c r="E499" i="123"/>
  <c r="Q498" i="123"/>
  <c r="Q55" i="123" s="1"/>
  <c r="Q489" i="123"/>
  <c r="Q46" i="123" s="1"/>
  <c r="Q488" i="123"/>
  <c r="Q45" i="123" s="1"/>
  <c r="P486" i="123"/>
  <c r="O486" i="123"/>
  <c r="N486" i="123"/>
  <c r="M486" i="123"/>
  <c r="L486" i="123"/>
  <c r="K486" i="123"/>
  <c r="J486" i="123"/>
  <c r="I486" i="123"/>
  <c r="H486" i="123"/>
  <c r="G486" i="123"/>
  <c r="F486" i="123"/>
  <c r="E486" i="123"/>
  <c r="Q485" i="123"/>
  <c r="Q42" i="123" s="1"/>
  <c r="Q477" i="123"/>
  <c r="Q34" i="123" s="1"/>
  <c r="Q476" i="123"/>
  <c r="Q33" i="123" s="1"/>
  <c r="P474" i="123"/>
  <c r="O474" i="123"/>
  <c r="N474" i="123"/>
  <c r="M474" i="123"/>
  <c r="L474" i="123"/>
  <c r="K474" i="123"/>
  <c r="J474" i="123"/>
  <c r="I474" i="123"/>
  <c r="H474" i="123"/>
  <c r="G474" i="123"/>
  <c r="F474" i="123"/>
  <c r="E474" i="123"/>
  <c r="Q473" i="123"/>
  <c r="Q30" i="123" s="1"/>
  <c r="Q465" i="123"/>
  <c r="Q22" i="123" s="1"/>
  <c r="Q464" i="123"/>
  <c r="Q21" i="123" s="1"/>
  <c r="P462" i="123"/>
  <c r="O462" i="123"/>
  <c r="N462" i="123"/>
  <c r="M462" i="123"/>
  <c r="L462" i="123"/>
  <c r="K462" i="123"/>
  <c r="J462" i="123"/>
  <c r="I462" i="123"/>
  <c r="H462" i="123"/>
  <c r="G462" i="123"/>
  <c r="F462" i="123"/>
  <c r="E462" i="123"/>
  <c r="Q461" i="123"/>
  <c r="Q18" i="123" s="1"/>
  <c r="Q453" i="123"/>
  <c r="Q10" i="123" s="1"/>
  <c r="Q452" i="123"/>
  <c r="Q9" i="123" s="1"/>
  <c r="P444" i="123"/>
  <c r="O444" i="123"/>
  <c r="N444" i="123"/>
  <c r="M444" i="123"/>
  <c r="L444" i="123"/>
  <c r="K444" i="123"/>
  <c r="J444" i="123"/>
  <c r="I444" i="123"/>
  <c r="H444" i="123"/>
  <c r="G444" i="123"/>
  <c r="F444" i="123"/>
  <c r="E444" i="123"/>
  <c r="Q443" i="123"/>
  <c r="P55" i="123" s="1"/>
  <c r="Q434" i="123"/>
  <c r="P46" i="123" s="1"/>
  <c r="Q433" i="123"/>
  <c r="P45" i="123" s="1"/>
  <c r="P431" i="123"/>
  <c r="O431" i="123"/>
  <c r="N431" i="123"/>
  <c r="M431" i="123"/>
  <c r="L431" i="123"/>
  <c r="K431" i="123"/>
  <c r="J431" i="123"/>
  <c r="I431" i="123"/>
  <c r="H431" i="123"/>
  <c r="G431" i="123"/>
  <c r="F431" i="123"/>
  <c r="E431" i="123"/>
  <c r="Q430" i="123"/>
  <c r="P42" i="123" s="1"/>
  <c r="Q422" i="123"/>
  <c r="P34" i="123" s="1"/>
  <c r="Q421" i="123"/>
  <c r="P33" i="123" s="1"/>
  <c r="P419" i="123"/>
  <c r="O419" i="123"/>
  <c r="N419" i="123"/>
  <c r="M419" i="123"/>
  <c r="L419" i="123"/>
  <c r="K419" i="123"/>
  <c r="J419" i="123"/>
  <c r="I419" i="123"/>
  <c r="H419" i="123"/>
  <c r="G419" i="123"/>
  <c r="F419" i="123"/>
  <c r="E419" i="123"/>
  <c r="Q418" i="123"/>
  <c r="P30" i="123" s="1"/>
  <c r="Q410" i="123"/>
  <c r="P22" i="123" s="1"/>
  <c r="Q409" i="123"/>
  <c r="P21" i="123" s="1"/>
  <c r="P407" i="123"/>
  <c r="O407" i="123"/>
  <c r="N407" i="123"/>
  <c r="M407" i="123"/>
  <c r="L407" i="123"/>
  <c r="K407" i="123"/>
  <c r="J407" i="123"/>
  <c r="I407" i="123"/>
  <c r="H407" i="123"/>
  <c r="G407" i="123"/>
  <c r="F407" i="123"/>
  <c r="E407" i="123"/>
  <c r="Q406" i="123"/>
  <c r="P18" i="123" s="1"/>
  <c r="Q398" i="123"/>
  <c r="P10" i="123" s="1"/>
  <c r="Q397" i="123"/>
  <c r="P9" i="123" s="1"/>
  <c r="P389" i="123"/>
  <c r="O389" i="123"/>
  <c r="N389" i="123"/>
  <c r="M389" i="123"/>
  <c r="L389" i="123"/>
  <c r="K389" i="123"/>
  <c r="J389" i="123"/>
  <c r="I389" i="123"/>
  <c r="H389" i="123"/>
  <c r="G389" i="123"/>
  <c r="F389" i="123"/>
  <c r="E389" i="123"/>
  <c r="Q388" i="123"/>
  <c r="O55" i="123" s="1"/>
  <c r="Q379" i="123"/>
  <c r="O46" i="123" s="1"/>
  <c r="Q378" i="123"/>
  <c r="O45" i="123" s="1"/>
  <c r="P376" i="123"/>
  <c r="O376" i="123"/>
  <c r="N376" i="123"/>
  <c r="M376" i="123"/>
  <c r="L376" i="123"/>
  <c r="K376" i="123"/>
  <c r="J376" i="123"/>
  <c r="I376" i="123"/>
  <c r="H376" i="123"/>
  <c r="G376" i="123"/>
  <c r="F376" i="123"/>
  <c r="E376" i="123"/>
  <c r="Q375" i="123"/>
  <c r="O42" i="123" s="1"/>
  <c r="Q367" i="123"/>
  <c r="O34" i="123" s="1"/>
  <c r="Q366" i="123"/>
  <c r="O33" i="123" s="1"/>
  <c r="P364" i="123"/>
  <c r="O364" i="123"/>
  <c r="N364" i="123"/>
  <c r="M364" i="123"/>
  <c r="L364" i="123"/>
  <c r="K364" i="123"/>
  <c r="J364" i="123"/>
  <c r="I364" i="123"/>
  <c r="H364" i="123"/>
  <c r="G364" i="123"/>
  <c r="F364" i="123"/>
  <c r="E364" i="123"/>
  <c r="Q363" i="123"/>
  <c r="O30" i="123" s="1"/>
  <c r="Q355" i="123"/>
  <c r="O22" i="123" s="1"/>
  <c r="Q354" i="123"/>
  <c r="O21" i="123" s="1"/>
  <c r="P352" i="123"/>
  <c r="O352" i="123"/>
  <c r="N352" i="123"/>
  <c r="M352" i="123"/>
  <c r="L352" i="123"/>
  <c r="K352" i="123"/>
  <c r="J352" i="123"/>
  <c r="I352" i="123"/>
  <c r="H352" i="123"/>
  <c r="G352" i="123"/>
  <c r="F352" i="123"/>
  <c r="E352" i="123"/>
  <c r="Q351" i="123"/>
  <c r="O18" i="123" s="1"/>
  <c r="Q343" i="123"/>
  <c r="O10" i="123" s="1"/>
  <c r="Q342" i="123"/>
  <c r="O9" i="123" s="1"/>
  <c r="P334" i="123"/>
  <c r="O334" i="123"/>
  <c r="N334" i="123"/>
  <c r="M334" i="123"/>
  <c r="L334" i="123"/>
  <c r="K334" i="123"/>
  <c r="J334" i="123"/>
  <c r="I334" i="123"/>
  <c r="H334" i="123"/>
  <c r="G334" i="123"/>
  <c r="F334" i="123"/>
  <c r="E334" i="123"/>
  <c r="Q333" i="123"/>
  <c r="Q324" i="123"/>
  <c r="Q323" i="123"/>
  <c r="P321" i="123"/>
  <c r="O321" i="123"/>
  <c r="N321" i="123"/>
  <c r="M321" i="123"/>
  <c r="L321" i="123"/>
  <c r="K321" i="123"/>
  <c r="J321" i="123"/>
  <c r="I321" i="123"/>
  <c r="H321" i="123"/>
  <c r="G321" i="123"/>
  <c r="F321" i="123"/>
  <c r="E321" i="123"/>
  <c r="Q320" i="123"/>
  <c r="Q312" i="123"/>
  <c r="Q311" i="123"/>
  <c r="P309" i="123"/>
  <c r="O309" i="123"/>
  <c r="N309" i="123"/>
  <c r="M309" i="123"/>
  <c r="L309" i="123"/>
  <c r="K309" i="123"/>
  <c r="J309" i="123"/>
  <c r="I309" i="123"/>
  <c r="H309" i="123"/>
  <c r="G309" i="123"/>
  <c r="F309" i="123"/>
  <c r="E309" i="123"/>
  <c r="Q308" i="123"/>
  <c r="Q300" i="123"/>
  <c r="Q299" i="123"/>
  <c r="P297" i="123"/>
  <c r="O297" i="123"/>
  <c r="N297" i="123"/>
  <c r="M297" i="123"/>
  <c r="L297" i="123"/>
  <c r="K297" i="123"/>
  <c r="J297" i="123"/>
  <c r="I297" i="123"/>
  <c r="H297" i="123"/>
  <c r="G297" i="123"/>
  <c r="F297" i="123"/>
  <c r="E297" i="123"/>
  <c r="Q296" i="123"/>
  <c r="Q288" i="123"/>
  <c r="Q287" i="123"/>
  <c r="P278" i="123"/>
  <c r="O278" i="123"/>
  <c r="N278" i="123"/>
  <c r="M278" i="123"/>
  <c r="L278" i="123"/>
  <c r="K278" i="123"/>
  <c r="J278" i="123"/>
  <c r="I278" i="123"/>
  <c r="H278" i="123"/>
  <c r="G278" i="123"/>
  <c r="F278" i="123"/>
  <c r="E278" i="123"/>
  <c r="Q277" i="123"/>
  <c r="I55" i="123" s="1"/>
  <c r="J55" i="123" s="1"/>
  <c r="Q268" i="123"/>
  <c r="I46" i="123" s="1"/>
  <c r="J46" i="123" s="1"/>
  <c r="Q267" i="123"/>
  <c r="I45" i="123" s="1"/>
  <c r="J45" i="123" s="1"/>
  <c r="P265" i="123"/>
  <c r="O265" i="123"/>
  <c r="N265" i="123"/>
  <c r="M265" i="123"/>
  <c r="L265" i="123"/>
  <c r="K265" i="123"/>
  <c r="J265" i="123"/>
  <c r="I265" i="123"/>
  <c r="H265" i="123"/>
  <c r="G265" i="123"/>
  <c r="F265" i="123"/>
  <c r="E265" i="123"/>
  <c r="Q264" i="123"/>
  <c r="I42" i="123" s="1"/>
  <c r="J42" i="123" s="1"/>
  <c r="Q256" i="123"/>
  <c r="I34" i="123" s="1"/>
  <c r="J34" i="123" s="1"/>
  <c r="Q255" i="123"/>
  <c r="I33" i="123" s="1"/>
  <c r="J33" i="123" s="1"/>
  <c r="P253" i="123"/>
  <c r="O253" i="123"/>
  <c r="N253" i="123"/>
  <c r="M253" i="123"/>
  <c r="L253" i="123"/>
  <c r="K253" i="123"/>
  <c r="J253" i="123"/>
  <c r="I253" i="123"/>
  <c r="H253" i="123"/>
  <c r="G253" i="123"/>
  <c r="F253" i="123"/>
  <c r="E253" i="123"/>
  <c r="Q252" i="123"/>
  <c r="I30" i="123" s="1"/>
  <c r="J30" i="123" s="1"/>
  <c r="Q244" i="123"/>
  <c r="I22" i="123" s="1"/>
  <c r="J22" i="123" s="1"/>
  <c r="Q243" i="123"/>
  <c r="I21" i="123" s="1"/>
  <c r="J21" i="123" s="1"/>
  <c r="P241" i="123"/>
  <c r="O241" i="123"/>
  <c r="N241" i="123"/>
  <c r="M241" i="123"/>
  <c r="L241" i="123"/>
  <c r="K241" i="123"/>
  <c r="J241" i="123"/>
  <c r="I241" i="123"/>
  <c r="H241" i="123"/>
  <c r="G241" i="123"/>
  <c r="F241" i="123"/>
  <c r="E241" i="123"/>
  <c r="Q240" i="123"/>
  <c r="I18" i="123" s="1"/>
  <c r="J18" i="123" s="1"/>
  <c r="Q232" i="123"/>
  <c r="I10" i="123" s="1"/>
  <c r="J10" i="123" s="1"/>
  <c r="Q231" i="123"/>
  <c r="I9" i="123" s="1"/>
  <c r="J9" i="123" s="1"/>
  <c r="P223" i="123"/>
  <c r="O223" i="123"/>
  <c r="N223" i="123"/>
  <c r="M223" i="123"/>
  <c r="L223" i="123"/>
  <c r="K223" i="123"/>
  <c r="J223" i="123"/>
  <c r="I223" i="123"/>
  <c r="H223" i="123"/>
  <c r="G223" i="123"/>
  <c r="F223" i="123"/>
  <c r="E223" i="123"/>
  <c r="Q222" i="123"/>
  <c r="G55" i="123" s="1"/>
  <c r="Q213" i="123"/>
  <c r="G46" i="123" s="1"/>
  <c r="Q212" i="123"/>
  <c r="G45" i="123" s="1"/>
  <c r="P210" i="123"/>
  <c r="O210" i="123"/>
  <c r="N210" i="123"/>
  <c r="M210" i="123"/>
  <c r="L210" i="123"/>
  <c r="K210" i="123"/>
  <c r="J210" i="123"/>
  <c r="I210" i="123"/>
  <c r="H210" i="123"/>
  <c r="G210" i="123"/>
  <c r="F210" i="123"/>
  <c r="E210" i="123"/>
  <c r="Q209" i="123"/>
  <c r="G42" i="123" s="1"/>
  <c r="Q201" i="123"/>
  <c r="G34" i="123" s="1"/>
  <c r="Q200" i="123"/>
  <c r="G33" i="123" s="1"/>
  <c r="P198" i="123"/>
  <c r="O198" i="123"/>
  <c r="N198" i="123"/>
  <c r="M198" i="123"/>
  <c r="L198" i="123"/>
  <c r="K198" i="123"/>
  <c r="J198" i="123"/>
  <c r="I198" i="123"/>
  <c r="H198" i="123"/>
  <c r="G198" i="123"/>
  <c r="F198" i="123"/>
  <c r="E198" i="123"/>
  <c r="Q197" i="123"/>
  <c r="G30" i="123" s="1"/>
  <c r="Q189" i="123"/>
  <c r="G22" i="123" s="1"/>
  <c r="Q188" i="123"/>
  <c r="G21" i="123" s="1"/>
  <c r="P186" i="123"/>
  <c r="O186" i="123"/>
  <c r="N186" i="123"/>
  <c r="M186" i="123"/>
  <c r="L186" i="123"/>
  <c r="K186" i="123"/>
  <c r="J186" i="123"/>
  <c r="I186" i="123"/>
  <c r="H186" i="123"/>
  <c r="G186" i="123"/>
  <c r="F186" i="123"/>
  <c r="E186" i="123"/>
  <c r="Q185" i="123"/>
  <c r="G18" i="123" s="1"/>
  <c r="Q177" i="123"/>
  <c r="G10" i="123" s="1"/>
  <c r="Q176" i="123"/>
  <c r="G9" i="123" s="1"/>
  <c r="P168" i="123"/>
  <c r="O168" i="123"/>
  <c r="N168" i="123"/>
  <c r="M168" i="123"/>
  <c r="L168" i="123"/>
  <c r="K168" i="123"/>
  <c r="J168" i="123"/>
  <c r="I168" i="123"/>
  <c r="H168" i="123"/>
  <c r="G168" i="123"/>
  <c r="F168" i="123"/>
  <c r="E168" i="123"/>
  <c r="Q167" i="123"/>
  <c r="F55" i="123" s="1"/>
  <c r="Q158" i="123"/>
  <c r="F46" i="123" s="1"/>
  <c r="Q157" i="123"/>
  <c r="F45" i="123" s="1"/>
  <c r="P155" i="123"/>
  <c r="O155" i="123"/>
  <c r="N155" i="123"/>
  <c r="M155" i="123"/>
  <c r="L155" i="123"/>
  <c r="K155" i="123"/>
  <c r="J155" i="123"/>
  <c r="I155" i="123"/>
  <c r="H155" i="123"/>
  <c r="G155" i="123"/>
  <c r="F155" i="123"/>
  <c r="E155" i="123"/>
  <c r="Q154" i="123"/>
  <c r="F42" i="123" s="1"/>
  <c r="Q146" i="123"/>
  <c r="F34" i="123" s="1"/>
  <c r="Q145" i="123"/>
  <c r="F33" i="123" s="1"/>
  <c r="P143" i="123"/>
  <c r="O143" i="123"/>
  <c r="N143" i="123"/>
  <c r="M143" i="123"/>
  <c r="L143" i="123"/>
  <c r="K143" i="123"/>
  <c r="J143" i="123"/>
  <c r="I143" i="123"/>
  <c r="H143" i="123"/>
  <c r="G143" i="123"/>
  <c r="F143" i="123"/>
  <c r="E143" i="123"/>
  <c r="Q142" i="123"/>
  <c r="F30" i="123" s="1"/>
  <c r="Q134" i="123"/>
  <c r="F22" i="123" s="1"/>
  <c r="Q133" i="123"/>
  <c r="F21" i="123" s="1"/>
  <c r="P131" i="123"/>
  <c r="O131" i="123"/>
  <c r="N131" i="123"/>
  <c r="M131" i="123"/>
  <c r="L131" i="123"/>
  <c r="K131" i="123"/>
  <c r="J131" i="123"/>
  <c r="I131" i="123"/>
  <c r="H131" i="123"/>
  <c r="G131" i="123"/>
  <c r="F131" i="123"/>
  <c r="E131" i="123"/>
  <c r="Q130" i="123"/>
  <c r="F18" i="123" s="1"/>
  <c r="Q122" i="123"/>
  <c r="F10" i="123" s="1"/>
  <c r="Q121" i="123"/>
  <c r="F9" i="123" s="1"/>
  <c r="P113" i="123"/>
  <c r="O113" i="123"/>
  <c r="N113" i="123"/>
  <c r="M113" i="123"/>
  <c r="L113" i="123"/>
  <c r="K113" i="123"/>
  <c r="J113" i="123"/>
  <c r="I113" i="123"/>
  <c r="H113" i="123"/>
  <c r="G113" i="123"/>
  <c r="F113" i="123"/>
  <c r="E113" i="123"/>
  <c r="Q112" i="123"/>
  <c r="E55" i="123" s="1"/>
  <c r="Q102" i="123"/>
  <c r="E45" i="123" s="1"/>
  <c r="P100" i="123"/>
  <c r="O100" i="123"/>
  <c r="N100" i="123"/>
  <c r="M100" i="123"/>
  <c r="L100" i="123"/>
  <c r="K100" i="123"/>
  <c r="J100" i="123"/>
  <c r="I100" i="123"/>
  <c r="H100" i="123"/>
  <c r="G100" i="123"/>
  <c r="F100" i="123"/>
  <c r="E100" i="123"/>
  <c r="Q99" i="123"/>
  <c r="E42" i="123" s="1"/>
  <c r="Q90" i="123"/>
  <c r="E33" i="123" s="1"/>
  <c r="P88" i="123"/>
  <c r="O88" i="123"/>
  <c r="N88" i="123"/>
  <c r="M88" i="123"/>
  <c r="L88" i="123"/>
  <c r="K88" i="123"/>
  <c r="J88" i="123"/>
  <c r="I88" i="123"/>
  <c r="H88" i="123"/>
  <c r="G88" i="123"/>
  <c r="F88" i="123"/>
  <c r="E88" i="123"/>
  <c r="Q87" i="123"/>
  <c r="E30" i="123" s="1"/>
  <c r="Q78" i="123"/>
  <c r="E21" i="123" s="1"/>
  <c r="P76" i="123"/>
  <c r="O76" i="123"/>
  <c r="N76" i="123"/>
  <c r="M76" i="123"/>
  <c r="L76" i="123"/>
  <c r="K76" i="123"/>
  <c r="J76" i="123"/>
  <c r="I76" i="123"/>
  <c r="H76" i="123"/>
  <c r="G76" i="123"/>
  <c r="F76" i="123"/>
  <c r="E76" i="123"/>
  <c r="Q75" i="123"/>
  <c r="E18" i="123" s="1"/>
  <c r="Q67" i="123"/>
  <c r="E10" i="123" s="1"/>
  <c r="Q66" i="123"/>
  <c r="E9" i="123" s="1"/>
  <c r="N56" i="123"/>
  <c r="M56" i="123"/>
  <c r="L56" i="123"/>
  <c r="K56" i="123"/>
  <c r="H56" i="123"/>
  <c r="N43" i="123"/>
  <c r="M43" i="123"/>
  <c r="L43" i="123"/>
  <c r="K43" i="123"/>
  <c r="H43" i="123"/>
  <c r="N31" i="123"/>
  <c r="M31" i="123"/>
  <c r="L31" i="123"/>
  <c r="K31" i="123"/>
  <c r="H31" i="123"/>
  <c r="N19" i="123"/>
  <c r="M19" i="123"/>
  <c r="L19" i="123"/>
  <c r="K19" i="123"/>
  <c r="H19" i="123"/>
  <c r="E615" i="122"/>
  <c r="P609" i="122"/>
  <c r="O609" i="122"/>
  <c r="N609" i="122"/>
  <c r="M609" i="122"/>
  <c r="L609" i="122"/>
  <c r="K609" i="122"/>
  <c r="J609" i="122"/>
  <c r="I609" i="122"/>
  <c r="H609" i="122"/>
  <c r="G609" i="122"/>
  <c r="F609" i="122"/>
  <c r="E609" i="122"/>
  <c r="P596" i="122"/>
  <c r="O596" i="122"/>
  <c r="N596" i="122"/>
  <c r="M596" i="122"/>
  <c r="L596" i="122"/>
  <c r="K596" i="122"/>
  <c r="J596" i="122"/>
  <c r="I596" i="122"/>
  <c r="H596" i="122"/>
  <c r="G596" i="122"/>
  <c r="F596" i="122"/>
  <c r="E596" i="122"/>
  <c r="P584" i="122"/>
  <c r="O584" i="122"/>
  <c r="N584" i="122"/>
  <c r="M584" i="122"/>
  <c r="L584" i="122"/>
  <c r="K584" i="122"/>
  <c r="K610" i="122" s="1"/>
  <c r="J584" i="122"/>
  <c r="J610" i="122" s="1"/>
  <c r="I584" i="122"/>
  <c r="H584" i="122"/>
  <c r="G584" i="122"/>
  <c r="F584" i="122"/>
  <c r="F610" i="122" s="1"/>
  <c r="E584" i="122"/>
  <c r="P572" i="122"/>
  <c r="O572" i="122"/>
  <c r="N572" i="122"/>
  <c r="M572" i="122"/>
  <c r="L572" i="122"/>
  <c r="K572" i="122"/>
  <c r="J572" i="122"/>
  <c r="I572" i="122"/>
  <c r="H572" i="122"/>
  <c r="G572" i="122"/>
  <c r="F572" i="122"/>
  <c r="E572" i="122"/>
  <c r="P554" i="122"/>
  <c r="O554" i="122"/>
  <c r="N554" i="122"/>
  <c r="M554" i="122"/>
  <c r="L554" i="122"/>
  <c r="K554" i="122"/>
  <c r="J554" i="122"/>
  <c r="I554" i="122"/>
  <c r="H554" i="122"/>
  <c r="G554" i="122"/>
  <c r="F554" i="122"/>
  <c r="E554" i="122"/>
  <c r="P541" i="122"/>
  <c r="O541" i="122"/>
  <c r="N541" i="122"/>
  <c r="M541" i="122"/>
  <c r="L541" i="122"/>
  <c r="K541" i="122"/>
  <c r="J541" i="122"/>
  <c r="I541" i="122"/>
  <c r="H541" i="122"/>
  <c r="G541" i="122"/>
  <c r="F541" i="122"/>
  <c r="E541" i="122"/>
  <c r="P529" i="122"/>
  <c r="O529" i="122"/>
  <c r="O555" i="122" s="1"/>
  <c r="N529" i="122"/>
  <c r="N555" i="122" s="1"/>
  <c r="M529" i="122"/>
  <c r="L529" i="122"/>
  <c r="L555" i="122" s="1"/>
  <c r="K529" i="122"/>
  <c r="K555" i="122" s="1"/>
  <c r="J529" i="122"/>
  <c r="J555" i="122" s="1"/>
  <c r="I529" i="122"/>
  <c r="H529" i="122"/>
  <c r="G529" i="122"/>
  <c r="G555" i="122" s="1"/>
  <c r="F529" i="122"/>
  <c r="F555" i="122" s="1"/>
  <c r="E529" i="122"/>
  <c r="P517" i="122"/>
  <c r="O517" i="122"/>
  <c r="N517" i="122"/>
  <c r="M517" i="122"/>
  <c r="L517" i="122"/>
  <c r="K517" i="122"/>
  <c r="J517" i="122"/>
  <c r="I517" i="122"/>
  <c r="H517" i="122"/>
  <c r="G517" i="122"/>
  <c r="F517" i="122"/>
  <c r="E517" i="122"/>
  <c r="P499" i="122"/>
  <c r="O499" i="122"/>
  <c r="N499" i="122"/>
  <c r="M499" i="122"/>
  <c r="L499" i="122"/>
  <c r="K499" i="122"/>
  <c r="J499" i="122"/>
  <c r="I499" i="122"/>
  <c r="H499" i="122"/>
  <c r="G499" i="122"/>
  <c r="F499" i="122"/>
  <c r="E499" i="122"/>
  <c r="P486" i="122"/>
  <c r="O486" i="122"/>
  <c r="N486" i="122"/>
  <c r="M486" i="122"/>
  <c r="L486" i="122"/>
  <c r="K486" i="122"/>
  <c r="J486" i="122"/>
  <c r="I486" i="122"/>
  <c r="H486" i="122"/>
  <c r="G486" i="122"/>
  <c r="F486" i="122"/>
  <c r="E486" i="122"/>
  <c r="P474" i="122"/>
  <c r="O474" i="122"/>
  <c r="N474" i="122"/>
  <c r="N500" i="122" s="1"/>
  <c r="M474" i="122"/>
  <c r="M500" i="122" s="1"/>
  <c r="L474" i="122"/>
  <c r="K474" i="122"/>
  <c r="J474" i="122"/>
  <c r="J500" i="122" s="1"/>
  <c r="I474" i="122"/>
  <c r="H474" i="122"/>
  <c r="G474" i="122"/>
  <c r="F474" i="122"/>
  <c r="F500" i="122" s="1"/>
  <c r="E474" i="122"/>
  <c r="E500" i="122" s="1"/>
  <c r="P462" i="122"/>
  <c r="O462" i="122"/>
  <c r="N462" i="122"/>
  <c r="M462" i="122"/>
  <c r="L462" i="122"/>
  <c r="K462" i="122"/>
  <c r="J462" i="122"/>
  <c r="I462" i="122"/>
  <c r="H462" i="122"/>
  <c r="G462" i="122"/>
  <c r="F462" i="122"/>
  <c r="E462" i="122"/>
  <c r="P444" i="122"/>
  <c r="O444" i="122"/>
  <c r="N444" i="122"/>
  <c r="M444" i="122"/>
  <c r="L444" i="122"/>
  <c r="K444" i="122"/>
  <c r="J444" i="122"/>
  <c r="I444" i="122"/>
  <c r="H444" i="122"/>
  <c r="G444" i="122"/>
  <c r="F444" i="122"/>
  <c r="E444" i="122"/>
  <c r="P431" i="122"/>
  <c r="O431" i="122"/>
  <c r="N431" i="122"/>
  <c r="M431" i="122"/>
  <c r="L431" i="122"/>
  <c r="K431" i="122"/>
  <c r="J431" i="122"/>
  <c r="I431" i="122"/>
  <c r="H431" i="122"/>
  <c r="G431" i="122"/>
  <c r="F431" i="122"/>
  <c r="E431" i="122"/>
  <c r="P419" i="122"/>
  <c r="O419" i="122"/>
  <c r="O445" i="122" s="1"/>
  <c r="N419" i="122"/>
  <c r="N445" i="122" s="1"/>
  <c r="M419" i="122"/>
  <c r="M445" i="122" s="1"/>
  <c r="L419" i="122"/>
  <c r="K419" i="122"/>
  <c r="K445" i="122" s="1"/>
  <c r="J419" i="122"/>
  <c r="J445" i="122" s="1"/>
  <c r="I419" i="122"/>
  <c r="H419" i="122"/>
  <c r="G419" i="122"/>
  <c r="G445" i="122" s="1"/>
  <c r="F419" i="122"/>
  <c r="F445" i="122" s="1"/>
  <c r="E419" i="122"/>
  <c r="E445" i="122" s="1"/>
  <c r="P407" i="122"/>
  <c r="O407" i="122"/>
  <c r="N407" i="122"/>
  <c r="M407" i="122"/>
  <c r="L407" i="122"/>
  <c r="K407" i="122"/>
  <c r="J407" i="122"/>
  <c r="I407" i="122"/>
  <c r="H407" i="122"/>
  <c r="G407" i="122"/>
  <c r="F407" i="122"/>
  <c r="E407" i="122"/>
  <c r="P389" i="122"/>
  <c r="O389" i="122"/>
  <c r="N389" i="122"/>
  <c r="M389" i="122"/>
  <c r="L389" i="122"/>
  <c r="K389" i="122"/>
  <c r="J389" i="122"/>
  <c r="I389" i="122"/>
  <c r="H389" i="122"/>
  <c r="G389" i="122"/>
  <c r="F389" i="122"/>
  <c r="E389" i="122"/>
  <c r="P376" i="122"/>
  <c r="O376" i="122"/>
  <c r="N376" i="122"/>
  <c r="M376" i="122"/>
  <c r="L376" i="122"/>
  <c r="K376" i="122"/>
  <c r="J376" i="122"/>
  <c r="I376" i="122"/>
  <c r="H376" i="122"/>
  <c r="G376" i="122"/>
  <c r="F376" i="122"/>
  <c r="E376" i="122"/>
  <c r="P364" i="122"/>
  <c r="O364" i="122"/>
  <c r="N364" i="122"/>
  <c r="N390" i="122" s="1"/>
  <c r="M364" i="122"/>
  <c r="L364" i="122"/>
  <c r="K364" i="122"/>
  <c r="K390" i="122" s="1"/>
  <c r="J364" i="122"/>
  <c r="J390" i="122" s="1"/>
  <c r="I364" i="122"/>
  <c r="H364" i="122"/>
  <c r="G364" i="122"/>
  <c r="F364" i="122"/>
  <c r="F390" i="122" s="1"/>
  <c r="E364" i="122"/>
  <c r="P352" i="122"/>
  <c r="O352" i="122"/>
  <c r="N352" i="122"/>
  <c r="M352" i="122"/>
  <c r="L352" i="122"/>
  <c r="K352" i="122"/>
  <c r="J352" i="122"/>
  <c r="I352" i="122"/>
  <c r="H352" i="122"/>
  <c r="G352" i="122"/>
  <c r="F352" i="122"/>
  <c r="E352" i="122"/>
  <c r="P334" i="122"/>
  <c r="O334" i="122"/>
  <c r="N334" i="122"/>
  <c r="M334" i="122"/>
  <c r="L334" i="122"/>
  <c r="K334" i="122"/>
  <c r="J334" i="122"/>
  <c r="I334" i="122"/>
  <c r="H334" i="122"/>
  <c r="G334" i="122"/>
  <c r="F334" i="122"/>
  <c r="E334" i="122"/>
  <c r="P321" i="122"/>
  <c r="O321" i="122"/>
  <c r="N321" i="122"/>
  <c r="M321" i="122"/>
  <c r="L321" i="122"/>
  <c r="K321" i="122"/>
  <c r="J321" i="122"/>
  <c r="I321" i="122"/>
  <c r="H321" i="122"/>
  <c r="G321" i="122"/>
  <c r="F321" i="122"/>
  <c r="E321" i="122"/>
  <c r="P309" i="122"/>
  <c r="O309" i="122"/>
  <c r="O335" i="122" s="1"/>
  <c r="N309" i="122"/>
  <c r="N335" i="122" s="1"/>
  <c r="M309" i="122"/>
  <c r="L309" i="122"/>
  <c r="K309" i="122"/>
  <c r="J309" i="122"/>
  <c r="J335" i="122" s="1"/>
  <c r="I309" i="122"/>
  <c r="H309" i="122"/>
  <c r="G309" i="122"/>
  <c r="G335" i="122" s="1"/>
  <c r="F309" i="122"/>
  <c r="F335" i="122" s="1"/>
  <c r="E309" i="122"/>
  <c r="P297" i="122"/>
  <c r="O297" i="122"/>
  <c r="N297" i="122"/>
  <c r="M297" i="122"/>
  <c r="L297" i="122"/>
  <c r="K297" i="122"/>
  <c r="J297" i="122"/>
  <c r="I297" i="122"/>
  <c r="H297" i="122"/>
  <c r="G297" i="122"/>
  <c r="F297" i="122"/>
  <c r="E297" i="122"/>
  <c r="P278" i="122"/>
  <c r="O278" i="122"/>
  <c r="N278" i="122"/>
  <c r="M278" i="122"/>
  <c r="L278" i="122"/>
  <c r="K278" i="122"/>
  <c r="J278" i="122"/>
  <c r="I278" i="122"/>
  <c r="H278" i="122"/>
  <c r="G278" i="122"/>
  <c r="F278" i="122"/>
  <c r="E278" i="122"/>
  <c r="P265" i="122"/>
  <c r="O265" i="122"/>
  <c r="N265" i="122"/>
  <c r="M265" i="122"/>
  <c r="L265" i="122"/>
  <c r="K265" i="122"/>
  <c r="J265" i="122"/>
  <c r="I265" i="122"/>
  <c r="H265" i="122"/>
  <c r="G265" i="122"/>
  <c r="F265" i="122"/>
  <c r="E265" i="122"/>
  <c r="P253" i="122"/>
  <c r="O253" i="122"/>
  <c r="N253" i="122"/>
  <c r="M253" i="122"/>
  <c r="M279" i="122" s="1"/>
  <c r="L253" i="122"/>
  <c r="K253" i="122"/>
  <c r="J253" i="122"/>
  <c r="J279" i="122" s="1"/>
  <c r="I253" i="122"/>
  <c r="H253" i="122"/>
  <c r="G253" i="122"/>
  <c r="F253" i="122"/>
  <c r="F279" i="122" s="1"/>
  <c r="E253" i="122"/>
  <c r="E279" i="122" s="1"/>
  <c r="P241" i="122"/>
  <c r="O241" i="122"/>
  <c r="N241" i="122"/>
  <c r="M241" i="122"/>
  <c r="L241" i="122"/>
  <c r="K241" i="122"/>
  <c r="J241" i="122"/>
  <c r="I241" i="122"/>
  <c r="H241" i="122"/>
  <c r="G241" i="122"/>
  <c r="F241" i="122"/>
  <c r="E241" i="122"/>
  <c r="P223" i="122"/>
  <c r="O223" i="122"/>
  <c r="N223" i="122"/>
  <c r="M223" i="122"/>
  <c r="L223" i="122"/>
  <c r="K223" i="122"/>
  <c r="J223" i="122"/>
  <c r="I223" i="122"/>
  <c r="H223" i="122"/>
  <c r="G223" i="122"/>
  <c r="F223" i="122"/>
  <c r="E223" i="122"/>
  <c r="P210" i="122"/>
  <c r="O210" i="122"/>
  <c r="N210" i="122"/>
  <c r="M210" i="122"/>
  <c r="L210" i="122"/>
  <c r="K210" i="122"/>
  <c r="J210" i="122"/>
  <c r="I210" i="122"/>
  <c r="H210" i="122"/>
  <c r="G210" i="122"/>
  <c r="F210" i="122"/>
  <c r="E210" i="122"/>
  <c r="P198" i="122"/>
  <c r="O198" i="122"/>
  <c r="O224" i="122" s="1"/>
  <c r="N198" i="122"/>
  <c r="N224" i="122" s="1"/>
  <c r="M198" i="122"/>
  <c r="M224" i="122" s="1"/>
  <c r="L198" i="122"/>
  <c r="K198" i="122"/>
  <c r="K224" i="122" s="1"/>
  <c r="J198" i="122"/>
  <c r="J224" i="122" s="1"/>
  <c r="I198" i="122"/>
  <c r="H198" i="122"/>
  <c r="G198" i="122"/>
  <c r="G224" i="122" s="1"/>
  <c r="F198" i="122"/>
  <c r="F224" i="122" s="1"/>
  <c r="E198" i="122"/>
  <c r="E224" i="122" s="1"/>
  <c r="P186" i="122"/>
  <c r="O186" i="122"/>
  <c r="N186" i="122"/>
  <c r="M186" i="122"/>
  <c r="L186" i="122"/>
  <c r="K186" i="122"/>
  <c r="J186" i="122"/>
  <c r="I186" i="122"/>
  <c r="H186" i="122"/>
  <c r="G186" i="122"/>
  <c r="F186" i="122"/>
  <c r="E186" i="122"/>
  <c r="P168" i="122"/>
  <c r="O168" i="122"/>
  <c r="N168" i="122"/>
  <c r="M168" i="122"/>
  <c r="L168" i="122"/>
  <c r="K168" i="122"/>
  <c r="J168" i="122"/>
  <c r="I168" i="122"/>
  <c r="H168" i="122"/>
  <c r="G168" i="122"/>
  <c r="F168" i="122"/>
  <c r="E168" i="122"/>
  <c r="P155" i="122"/>
  <c r="O155" i="122"/>
  <c r="N155" i="122"/>
  <c r="M155" i="122"/>
  <c r="L155" i="122"/>
  <c r="K155" i="122"/>
  <c r="J155" i="122"/>
  <c r="I155" i="122"/>
  <c r="H155" i="122"/>
  <c r="G155" i="122"/>
  <c r="F155" i="122"/>
  <c r="E155" i="122"/>
  <c r="P143" i="122"/>
  <c r="O143" i="122"/>
  <c r="N143" i="122"/>
  <c r="M143" i="122"/>
  <c r="L143" i="122"/>
  <c r="K143" i="122"/>
  <c r="K169" i="122" s="1"/>
  <c r="J143" i="122"/>
  <c r="J169" i="122" s="1"/>
  <c r="I143" i="122"/>
  <c r="H143" i="122"/>
  <c r="G143" i="122"/>
  <c r="F143" i="122"/>
  <c r="F169" i="122" s="1"/>
  <c r="E143" i="122"/>
  <c r="P131" i="122"/>
  <c r="O131" i="122"/>
  <c r="N131" i="122"/>
  <c r="M131" i="122"/>
  <c r="L131" i="122"/>
  <c r="K131" i="122"/>
  <c r="J131" i="122"/>
  <c r="I131" i="122"/>
  <c r="H131" i="122"/>
  <c r="G131" i="122"/>
  <c r="F131" i="122"/>
  <c r="E131" i="122"/>
  <c r="P113" i="122"/>
  <c r="O113" i="122"/>
  <c r="N113" i="122"/>
  <c r="M113" i="122"/>
  <c r="L113" i="122"/>
  <c r="K113" i="122"/>
  <c r="J113" i="122"/>
  <c r="I113" i="122"/>
  <c r="H113" i="122"/>
  <c r="G113" i="122"/>
  <c r="F113" i="122"/>
  <c r="E113" i="122"/>
  <c r="P100" i="122"/>
  <c r="O100" i="122"/>
  <c r="N100" i="122"/>
  <c r="M100" i="122"/>
  <c r="L100" i="122"/>
  <c r="K100" i="122"/>
  <c r="J100" i="122"/>
  <c r="I100" i="122"/>
  <c r="H100" i="122"/>
  <c r="G100" i="122"/>
  <c r="F100" i="122"/>
  <c r="E100" i="122"/>
  <c r="P88" i="122"/>
  <c r="O88" i="122"/>
  <c r="O114" i="122" s="1"/>
  <c r="N88" i="122"/>
  <c r="N114" i="122" s="1"/>
  <c r="M88" i="122"/>
  <c r="L88" i="122"/>
  <c r="L114" i="122" s="1"/>
  <c r="K88" i="122"/>
  <c r="K114" i="122" s="1"/>
  <c r="J88" i="122"/>
  <c r="J114" i="122" s="1"/>
  <c r="I88" i="122"/>
  <c r="H88" i="122"/>
  <c r="G88" i="122"/>
  <c r="G114" i="122" s="1"/>
  <c r="F88" i="122"/>
  <c r="F114" i="122" s="1"/>
  <c r="E88" i="122"/>
  <c r="P76" i="122"/>
  <c r="O76" i="122"/>
  <c r="N76" i="122"/>
  <c r="M76" i="122"/>
  <c r="L76" i="122"/>
  <c r="K76" i="122"/>
  <c r="J76" i="122"/>
  <c r="I76" i="122"/>
  <c r="H76" i="122"/>
  <c r="G76" i="122"/>
  <c r="F76" i="122"/>
  <c r="E76" i="122"/>
  <c r="K56" i="122"/>
  <c r="K57" i="122" s="1"/>
  <c r="K58" i="122" s="1"/>
  <c r="H56" i="122"/>
  <c r="H57" i="122" s="1"/>
  <c r="K43" i="122"/>
  <c r="H43" i="122"/>
  <c r="K31" i="122"/>
  <c r="H31" i="122"/>
  <c r="K19" i="122"/>
  <c r="H19" i="122"/>
  <c r="E614" i="64"/>
  <c r="P608" i="64"/>
  <c r="O608" i="64"/>
  <c r="N608" i="64"/>
  <c r="M608" i="64"/>
  <c r="L608" i="64"/>
  <c r="K608" i="64"/>
  <c r="J608" i="64"/>
  <c r="I608" i="64"/>
  <c r="H608" i="64"/>
  <c r="G608" i="64"/>
  <c r="F608" i="64"/>
  <c r="E608" i="64"/>
  <c r="P595" i="64"/>
  <c r="O595" i="64"/>
  <c r="N595" i="64"/>
  <c r="M595" i="64"/>
  <c r="L595" i="64"/>
  <c r="K595" i="64"/>
  <c r="J595" i="64"/>
  <c r="I595" i="64"/>
  <c r="H595" i="64"/>
  <c r="G595" i="64"/>
  <c r="F595" i="64"/>
  <c r="E595" i="64"/>
  <c r="P583" i="64"/>
  <c r="O583" i="64"/>
  <c r="N583" i="64"/>
  <c r="M583" i="64"/>
  <c r="L583" i="64"/>
  <c r="K583" i="64"/>
  <c r="J583" i="64"/>
  <c r="I583" i="64"/>
  <c r="H583" i="64"/>
  <c r="G583" i="64"/>
  <c r="F583" i="64"/>
  <c r="E583" i="64"/>
  <c r="P571" i="64"/>
  <c r="O571" i="64"/>
  <c r="N571" i="64"/>
  <c r="M571" i="64"/>
  <c r="L571" i="64"/>
  <c r="K571" i="64"/>
  <c r="J571" i="64"/>
  <c r="I571" i="64"/>
  <c r="H571" i="64"/>
  <c r="G571" i="64"/>
  <c r="F571" i="64"/>
  <c r="E571" i="64"/>
  <c r="P553" i="64"/>
  <c r="O553" i="64"/>
  <c r="N553" i="64"/>
  <c r="M553" i="64"/>
  <c r="L553" i="64"/>
  <c r="K553" i="64"/>
  <c r="J553" i="64"/>
  <c r="I553" i="64"/>
  <c r="H553" i="64"/>
  <c r="G553" i="64"/>
  <c r="F553" i="64"/>
  <c r="E553" i="64"/>
  <c r="P540" i="64"/>
  <c r="O540" i="64"/>
  <c r="N540" i="64"/>
  <c r="M540" i="64"/>
  <c r="L540" i="64"/>
  <c r="K540" i="64"/>
  <c r="J540" i="64"/>
  <c r="I540" i="64"/>
  <c r="H540" i="64"/>
  <c r="G540" i="64"/>
  <c r="F540" i="64"/>
  <c r="E540" i="64"/>
  <c r="P528" i="64"/>
  <c r="O528" i="64"/>
  <c r="N528" i="64"/>
  <c r="M528" i="64"/>
  <c r="L528" i="64"/>
  <c r="K528" i="64"/>
  <c r="J528" i="64"/>
  <c r="I528" i="64"/>
  <c r="H528" i="64"/>
  <c r="G528" i="64"/>
  <c r="F528" i="64"/>
  <c r="E528" i="64"/>
  <c r="P516" i="64"/>
  <c r="O516" i="64"/>
  <c r="N516" i="64"/>
  <c r="M516" i="64"/>
  <c r="L516" i="64"/>
  <c r="K516" i="64"/>
  <c r="J516" i="64"/>
  <c r="I516" i="64"/>
  <c r="H516" i="64"/>
  <c r="G516" i="64"/>
  <c r="F516" i="64"/>
  <c r="E516" i="64"/>
  <c r="P498" i="64"/>
  <c r="O498" i="64"/>
  <c r="N498" i="64"/>
  <c r="M498" i="64"/>
  <c r="L498" i="64"/>
  <c r="K498" i="64"/>
  <c r="J498" i="64"/>
  <c r="I498" i="64"/>
  <c r="H498" i="64"/>
  <c r="G498" i="64"/>
  <c r="F498" i="64"/>
  <c r="E498" i="64"/>
  <c r="P485" i="64"/>
  <c r="O485" i="64"/>
  <c r="N485" i="64"/>
  <c r="M485" i="64"/>
  <c r="L485" i="64"/>
  <c r="K485" i="64"/>
  <c r="J485" i="64"/>
  <c r="I485" i="64"/>
  <c r="H485" i="64"/>
  <c r="G485" i="64"/>
  <c r="F485" i="64"/>
  <c r="E485" i="64"/>
  <c r="P473" i="64"/>
  <c r="O473" i="64"/>
  <c r="N473" i="64"/>
  <c r="M473" i="64"/>
  <c r="L473" i="64"/>
  <c r="K473" i="64"/>
  <c r="J473" i="64"/>
  <c r="I473" i="64"/>
  <c r="H473" i="64"/>
  <c r="G473" i="64"/>
  <c r="F473" i="64"/>
  <c r="E473" i="64"/>
  <c r="P461" i="64"/>
  <c r="O461" i="64"/>
  <c r="N461" i="64"/>
  <c r="M461" i="64"/>
  <c r="L461" i="64"/>
  <c r="K461" i="64"/>
  <c r="J461" i="64"/>
  <c r="I461" i="64"/>
  <c r="H461" i="64"/>
  <c r="G461" i="64"/>
  <c r="F461" i="64"/>
  <c r="E461" i="64"/>
  <c r="P443" i="64"/>
  <c r="O443" i="64"/>
  <c r="N443" i="64"/>
  <c r="M443" i="64"/>
  <c r="L443" i="64"/>
  <c r="K443" i="64"/>
  <c r="J443" i="64"/>
  <c r="I443" i="64"/>
  <c r="H443" i="64"/>
  <c r="G443" i="64"/>
  <c r="F443" i="64"/>
  <c r="E443" i="64"/>
  <c r="P430" i="64"/>
  <c r="O430" i="64"/>
  <c r="N430" i="64"/>
  <c r="M430" i="64"/>
  <c r="L430" i="64"/>
  <c r="K430" i="64"/>
  <c r="J430" i="64"/>
  <c r="I430" i="64"/>
  <c r="H430" i="64"/>
  <c r="G430" i="64"/>
  <c r="F430" i="64"/>
  <c r="E430" i="64"/>
  <c r="P418" i="64"/>
  <c r="O418" i="64"/>
  <c r="N418" i="64"/>
  <c r="M418" i="64"/>
  <c r="L418" i="64"/>
  <c r="K418" i="64"/>
  <c r="J418" i="64"/>
  <c r="I418" i="64"/>
  <c r="H418" i="64"/>
  <c r="G418" i="64"/>
  <c r="F418" i="64"/>
  <c r="E418" i="64"/>
  <c r="P406" i="64"/>
  <c r="O406" i="64"/>
  <c r="N406" i="64"/>
  <c r="M406" i="64"/>
  <c r="L406" i="64"/>
  <c r="K406" i="64"/>
  <c r="J406" i="64"/>
  <c r="I406" i="64"/>
  <c r="H406" i="64"/>
  <c r="G406" i="64"/>
  <c r="F406" i="64"/>
  <c r="E406" i="64"/>
  <c r="P388" i="64"/>
  <c r="O388" i="64"/>
  <c r="N388" i="64"/>
  <c r="M388" i="64"/>
  <c r="L388" i="64"/>
  <c r="K388" i="64"/>
  <c r="J388" i="64"/>
  <c r="I388" i="64"/>
  <c r="H388" i="64"/>
  <c r="G388" i="64"/>
  <c r="F388" i="64"/>
  <c r="E388" i="64"/>
  <c r="P375" i="64"/>
  <c r="O375" i="64"/>
  <c r="N375" i="64"/>
  <c r="M375" i="64"/>
  <c r="L375" i="64"/>
  <c r="K375" i="64"/>
  <c r="J375" i="64"/>
  <c r="I375" i="64"/>
  <c r="H375" i="64"/>
  <c r="G375" i="64"/>
  <c r="F375" i="64"/>
  <c r="E375" i="64"/>
  <c r="P363" i="64"/>
  <c r="O363" i="64"/>
  <c r="N363" i="64"/>
  <c r="M363" i="64"/>
  <c r="L363" i="64"/>
  <c r="K363" i="64"/>
  <c r="J363" i="64"/>
  <c r="I363" i="64"/>
  <c r="H363" i="64"/>
  <c r="G363" i="64"/>
  <c r="F363" i="64"/>
  <c r="E363" i="64"/>
  <c r="P351" i="64"/>
  <c r="O351" i="64"/>
  <c r="N351" i="64"/>
  <c r="M351" i="64"/>
  <c r="L351" i="64"/>
  <c r="K351" i="64"/>
  <c r="J351" i="64"/>
  <c r="I351" i="64"/>
  <c r="H351" i="64"/>
  <c r="G351" i="64"/>
  <c r="F351" i="64"/>
  <c r="E351" i="64"/>
  <c r="P333" i="64"/>
  <c r="O333" i="64"/>
  <c r="N333" i="64"/>
  <c r="M333" i="64"/>
  <c r="L333" i="64"/>
  <c r="K333" i="64"/>
  <c r="J333" i="64"/>
  <c r="I333" i="64"/>
  <c r="H333" i="64"/>
  <c r="G333" i="64"/>
  <c r="F333" i="64"/>
  <c r="E333" i="64"/>
  <c r="P320" i="64"/>
  <c r="O320" i="64"/>
  <c r="N320" i="64"/>
  <c r="M320" i="64"/>
  <c r="L320" i="64"/>
  <c r="K320" i="64"/>
  <c r="J320" i="64"/>
  <c r="I320" i="64"/>
  <c r="H320" i="64"/>
  <c r="G320" i="64"/>
  <c r="F320" i="64"/>
  <c r="E320" i="64"/>
  <c r="P308" i="64"/>
  <c r="O308" i="64"/>
  <c r="N308" i="64"/>
  <c r="M308" i="64"/>
  <c r="M334" i="64" s="1"/>
  <c r="L308" i="64"/>
  <c r="K308" i="64"/>
  <c r="J308" i="64"/>
  <c r="I308" i="64"/>
  <c r="H308" i="64"/>
  <c r="G308" i="64"/>
  <c r="F308" i="64"/>
  <c r="E308" i="64"/>
  <c r="P296" i="64"/>
  <c r="O296" i="64"/>
  <c r="N296" i="64"/>
  <c r="M296" i="64"/>
  <c r="L296" i="64"/>
  <c r="K296" i="64"/>
  <c r="J296" i="64"/>
  <c r="I296" i="64"/>
  <c r="H296" i="64"/>
  <c r="G296" i="64"/>
  <c r="F296" i="64"/>
  <c r="E296" i="64"/>
  <c r="P277" i="64"/>
  <c r="O277" i="64"/>
  <c r="N277" i="64"/>
  <c r="M277" i="64"/>
  <c r="L277" i="64"/>
  <c r="K277" i="64"/>
  <c r="J277" i="64"/>
  <c r="I277" i="64"/>
  <c r="H277" i="64"/>
  <c r="G277" i="64"/>
  <c r="F277" i="64"/>
  <c r="E277" i="64"/>
  <c r="P264" i="64"/>
  <c r="O264" i="64"/>
  <c r="N264" i="64"/>
  <c r="M264" i="64"/>
  <c r="L264" i="64"/>
  <c r="K264" i="64"/>
  <c r="J264" i="64"/>
  <c r="I264" i="64"/>
  <c r="H264" i="64"/>
  <c r="G264" i="64"/>
  <c r="F264" i="64"/>
  <c r="E264" i="64"/>
  <c r="P252" i="64"/>
  <c r="O252" i="64"/>
  <c r="N252" i="64"/>
  <c r="M252" i="64"/>
  <c r="L252" i="64"/>
  <c r="K252" i="64"/>
  <c r="J252" i="64"/>
  <c r="I252" i="64"/>
  <c r="H252" i="64"/>
  <c r="G252" i="64"/>
  <c r="F252" i="64"/>
  <c r="E252" i="64"/>
  <c r="P240" i="64"/>
  <c r="O240" i="64"/>
  <c r="N240" i="64"/>
  <c r="M240" i="64"/>
  <c r="L240" i="64"/>
  <c r="K240" i="64"/>
  <c r="J240" i="64"/>
  <c r="I240" i="64"/>
  <c r="H240" i="64"/>
  <c r="G240" i="64"/>
  <c r="F240" i="64"/>
  <c r="E240" i="64"/>
  <c r="P223" i="64"/>
  <c r="O223" i="64"/>
  <c r="N223" i="64"/>
  <c r="M223" i="64"/>
  <c r="L223" i="64"/>
  <c r="K223" i="64"/>
  <c r="J223" i="64"/>
  <c r="I223" i="64"/>
  <c r="H223" i="64"/>
  <c r="G223" i="64"/>
  <c r="F223" i="64"/>
  <c r="E223" i="64"/>
  <c r="P210" i="64"/>
  <c r="O210" i="64"/>
  <c r="N210" i="64"/>
  <c r="M210" i="64"/>
  <c r="L210" i="64"/>
  <c r="K210" i="64"/>
  <c r="J210" i="64"/>
  <c r="I210" i="64"/>
  <c r="H210" i="64"/>
  <c r="G210" i="64"/>
  <c r="F210" i="64"/>
  <c r="E210" i="64"/>
  <c r="P198" i="64"/>
  <c r="O198" i="64"/>
  <c r="N198" i="64"/>
  <c r="M198" i="64"/>
  <c r="L198" i="64"/>
  <c r="K198" i="64"/>
  <c r="J198" i="64"/>
  <c r="I198" i="64"/>
  <c r="H198" i="64"/>
  <c r="G198" i="64"/>
  <c r="F198" i="64"/>
  <c r="E198" i="64"/>
  <c r="P186" i="64"/>
  <c r="O186" i="64"/>
  <c r="N186" i="64"/>
  <c r="M186" i="64"/>
  <c r="L186" i="64"/>
  <c r="K186" i="64"/>
  <c r="J186" i="64"/>
  <c r="I186" i="64"/>
  <c r="H186" i="64"/>
  <c r="G186" i="64"/>
  <c r="F186" i="64"/>
  <c r="E186" i="64"/>
  <c r="P168" i="64"/>
  <c r="O168" i="64"/>
  <c r="N168" i="64"/>
  <c r="M168" i="64"/>
  <c r="L168" i="64"/>
  <c r="K168" i="64"/>
  <c r="J168" i="64"/>
  <c r="I168" i="64"/>
  <c r="H168" i="64"/>
  <c r="G168" i="64"/>
  <c r="F168" i="64"/>
  <c r="E168" i="64"/>
  <c r="P155" i="64"/>
  <c r="O155" i="64"/>
  <c r="N155" i="64"/>
  <c r="M155" i="64"/>
  <c r="L155" i="64"/>
  <c r="K155" i="64"/>
  <c r="J155" i="64"/>
  <c r="I155" i="64"/>
  <c r="H155" i="64"/>
  <c r="G155" i="64"/>
  <c r="F155" i="64"/>
  <c r="E155" i="64"/>
  <c r="P143" i="64"/>
  <c r="O143" i="64"/>
  <c r="N143" i="64"/>
  <c r="M143" i="64"/>
  <c r="L143" i="64"/>
  <c r="K143" i="64"/>
  <c r="J143" i="64"/>
  <c r="I143" i="64"/>
  <c r="H143" i="64"/>
  <c r="G143" i="64"/>
  <c r="F143" i="64"/>
  <c r="E143" i="64"/>
  <c r="P131" i="64"/>
  <c r="O131" i="64"/>
  <c r="N131" i="64"/>
  <c r="M131" i="64"/>
  <c r="L131" i="64"/>
  <c r="K131" i="64"/>
  <c r="J131" i="64"/>
  <c r="I131" i="64"/>
  <c r="H131" i="64"/>
  <c r="G131" i="64"/>
  <c r="F131" i="64"/>
  <c r="E131" i="64"/>
  <c r="P113" i="64"/>
  <c r="O113" i="64"/>
  <c r="N113" i="64"/>
  <c r="M113" i="64"/>
  <c r="L113" i="64"/>
  <c r="K113" i="64"/>
  <c r="J113" i="64"/>
  <c r="I113" i="64"/>
  <c r="H113" i="64"/>
  <c r="G113" i="64"/>
  <c r="F113" i="64"/>
  <c r="E113" i="64"/>
  <c r="P100" i="64"/>
  <c r="O100" i="64"/>
  <c r="N100" i="64"/>
  <c r="M100" i="64"/>
  <c r="L100" i="64"/>
  <c r="K100" i="64"/>
  <c r="J100" i="64"/>
  <c r="I100" i="64"/>
  <c r="H100" i="64"/>
  <c r="G100" i="64"/>
  <c r="F100" i="64"/>
  <c r="E100" i="64"/>
  <c r="P88" i="64"/>
  <c r="P114" i="64" s="1"/>
  <c r="O88" i="64"/>
  <c r="O114" i="64" s="1"/>
  <c r="N88" i="64"/>
  <c r="M88" i="64"/>
  <c r="M114" i="64" s="1"/>
  <c r="L88" i="64"/>
  <c r="L114" i="64" s="1"/>
  <c r="K88" i="64"/>
  <c r="J88" i="64"/>
  <c r="I88" i="64"/>
  <c r="H88" i="64"/>
  <c r="H114" i="64" s="1"/>
  <c r="G88" i="64"/>
  <c r="G114" i="64" s="1"/>
  <c r="F88" i="64"/>
  <c r="F114" i="64" s="1"/>
  <c r="E88" i="64"/>
  <c r="E114" i="64" s="1"/>
  <c r="P76" i="64"/>
  <c r="O76" i="64"/>
  <c r="N76" i="64"/>
  <c r="M76" i="64"/>
  <c r="L76" i="64"/>
  <c r="K76" i="64"/>
  <c r="J76" i="64"/>
  <c r="I76" i="64"/>
  <c r="H76" i="64"/>
  <c r="G76" i="64"/>
  <c r="F76" i="64"/>
  <c r="E76" i="64"/>
  <c r="K56" i="64"/>
  <c r="H56" i="64"/>
  <c r="K43" i="64"/>
  <c r="H43" i="64"/>
  <c r="K31" i="64"/>
  <c r="H31" i="64"/>
  <c r="K19" i="64"/>
  <c r="H19" i="64"/>
  <c r="E63" i="121"/>
  <c r="N31" i="121"/>
  <c r="N57" i="121" s="1"/>
  <c r="M31" i="121"/>
  <c r="M57" i="121" s="1"/>
  <c r="L31" i="121"/>
  <c r="L57" i="121" s="1"/>
  <c r="K31" i="121"/>
  <c r="K57" i="121" s="1"/>
  <c r="J31" i="121"/>
  <c r="J57" i="121" s="1"/>
  <c r="I31" i="121"/>
  <c r="I57" i="121" s="1"/>
  <c r="G31" i="121"/>
  <c r="G57" i="121" s="1"/>
  <c r="F31" i="121"/>
  <c r="F57" i="121" s="1"/>
  <c r="E31" i="121"/>
  <c r="E57" i="121" s="1"/>
  <c r="N19" i="121"/>
  <c r="M19" i="121"/>
  <c r="L19" i="121"/>
  <c r="K19" i="121"/>
  <c r="J19" i="121"/>
  <c r="I19" i="121"/>
  <c r="G19" i="121"/>
  <c r="F19" i="121"/>
  <c r="E19" i="121"/>
  <c r="N56" i="120"/>
  <c r="M56" i="120"/>
  <c r="L56" i="120"/>
  <c r="K56" i="120"/>
  <c r="J56" i="120"/>
  <c r="I56" i="120"/>
  <c r="H56" i="120"/>
  <c r="G56" i="120"/>
  <c r="F56" i="120"/>
  <c r="E56" i="120"/>
  <c r="N43" i="120"/>
  <c r="M43" i="120"/>
  <c r="L43" i="120"/>
  <c r="K43" i="120"/>
  <c r="J43" i="120"/>
  <c r="I43" i="120"/>
  <c r="H43" i="120"/>
  <c r="G43" i="120"/>
  <c r="F43" i="120"/>
  <c r="E43" i="120"/>
  <c r="N31" i="120"/>
  <c r="M31" i="120"/>
  <c r="L31" i="120"/>
  <c r="L57" i="120" s="1"/>
  <c r="K31" i="120"/>
  <c r="J31" i="120"/>
  <c r="I31" i="120"/>
  <c r="H31" i="120"/>
  <c r="G31" i="120"/>
  <c r="F31" i="120"/>
  <c r="E31" i="120"/>
  <c r="N19" i="120"/>
  <c r="M19" i="120"/>
  <c r="L19" i="120"/>
  <c r="K19" i="120"/>
  <c r="J19" i="120"/>
  <c r="I19" i="120"/>
  <c r="H19" i="120"/>
  <c r="G19" i="120"/>
  <c r="F19" i="120"/>
  <c r="E19" i="120"/>
  <c r="B67" i="58"/>
  <c r="P54" i="58"/>
  <c r="P12" i="58" s="1"/>
  <c r="O54" i="58"/>
  <c r="O12" i="58" s="1"/>
  <c r="N54" i="58"/>
  <c r="N12" i="58" s="1"/>
  <c r="M54" i="58"/>
  <c r="M12" i="58" s="1"/>
  <c r="L54" i="58"/>
  <c r="L12" i="58" s="1"/>
  <c r="J54" i="58"/>
  <c r="J12" i="58" s="1"/>
  <c r="I54" i="58"/>
  <c r="I12" i="58" s="1"/>
  <c r="F54" i="58"/>
  <c r="P53" i="58"/>
  <c r="P11" i="58" s="1"/>
  <c r="O53" i="58"/>
  <c r="O11" i="58" s="1"/>
  <c r="N53" i="58"/>
  <c r="N11" i="58" s="1"/>
  <c r="M53" i="58"/>
  <c r="M11" i="58" s="1"/>
  <c r="L53" i="58"/>
  <c r="L11" i="58" s="1"/>
  <c r="J53" i="58"/>
  <c r="J11" i="58" s="1"/>
  <c r="I53" i="58"/>
  <c r="I11" i="58" s="1"/>
  <c r="F53" i="58"/>
  <c r="G53" i="58" s="1"/>
  <c r="P52" i="58"/>
  <c r="P10" i="58" s="1"/>
  <c r="O52" i="58"/>
  <c r="O10" i="58" s="1"/>
  <c r="N52" i="58"/>
  <c r="N10" i="58" s="1"/>
  <c r="M52" i="58"/>
  <c r="M10" i="58" s="1"/>
  <c r="L52" i="58"/>
  <c r="L10" i="58" s="1"/>
  <c r="J52" i="58"/>
  <c r="J10" i="58" s="1"/>
  <c r="I52" i="58"/>
  <c r="I10" i="58" s="1"/>
  <c r="F52" i="58"/>
  <c r="B52" i="58"/>
  <c r="B53" i="58" s="1"/>
  <c r="B54" i="58" s="1"/>
  <c r="B55" i="58" s="1"/>
  <c r="B56" i="58" s="1"/>
  <c r="B57" i="58" s="1"/>
  <c r="B58" i="58" s="1"/>
  <c r="B59" i="58" s="1"/>
  <c r="B60" i="58" s="1"/>
  <c r="B61" i="58" s="1"/>
  <c r="F39" i="58"/>
  <c r="B34" i="58"/>
  <c r="B35" i="58" s="1"/>
  <c r="B36" i="58" s="1"/>
  <c r="B37" i="58" s="1"/>
  <c r="B38" i="58" s="1"/>
  <c r="B42" i="58" s="1"/>
  <c r="B44" i="58" s="1"/>
  <c r="B25" i="58"/>
  <c r="B10" i="58"/>
  <c r="B11" i="58" s="1"/>
  <c r="B12" i="58" s="1"/>
  <c r="B13" i="58" s="1"/>
  <c r="B14" i="58" s="1"/>
  <c r="B15" i="58" s="1"/>
  <c r="B16" i="58" s="1"/>
  <c r="B17" i="58" s="1"/>
  <c r="B18" i="58" s="1"/>
  <c r="B19" i="58" s="1"/>
  <c r="B8" i="57"/>
  <c r="B9" i="57" s="1"/>
  <c r="B10" i="57" s="1"/>
  <c r="B11" i="57" s="1"/>
  <c r="B12" i="57" s="1"/>
  <c r="B13" i="57" s="1"/>
  <c r="B14" i="57" s="1"/>
  <c r="B15" i="57" s="1"/>
  <c r="B16" i="57" s="1"/>
  <c r="B17" i="57" s="1"/>
  <c r="B18" i="57" s="1"/>
  <c r="B19" i="57" s="1"/>
  <c r="B20" i="57" s="1"/>
  <c r="B21" i="57" s="1"/>
  <c r="B22" i="57" s="1"/>
  <c r="B23" i="57" s="1"/>
  <c r="B24" i="57" s="1"/>
  <c r="B25" i="57" s="1"/>
  <c r="B26" i="57" s="1"/>
  <c r="B27" i="57" s="1"/>
  <c r="B28" i="57" s="1"/>
  <c r="B29" i="57" s="1"/>
  <c r="B30" i="57" s="1"/>
  <c r="B31" i="57" s="1"/>
  <c r="B32" i="57" s="1"/>
  <c r="B33" i="57" s="1"/>
  <c r="B34" i="57" s="1"/>
  <c r="B35" i="57" s="1"/>
  <c r="B36" i="57" s="1"/>
  <c r="B37" i="57" s="1"/>
  <c r="B38" i="57" s="1"/>
  <c r="B39" i="57" s="1"/>
  <c r="B40" i="57" s="1"/>
  <c r="B41" i="57" s="1"/>
  <c r="B42" i="57" s="1"/>
  <c r="B43" i="57" s="1"/>
  <c r="B44" i="57" s="1"/>
  <c r="B45" i="57" s="1"/>
  <c r="B46" i="57" s="1"/>
  <c r="B47" i="57" s="1"/>
  <c r="B48" i="57" s="1"/>
  <c r="B49" i="57" s="1"/>
  <c r="B50" i="57" s="1"/>
  <c r="E38" i="68" l="1"/>
  <c r="E40" i="68" s="1"/>
  <c r="K31" i="66"/>
  <c r="K21" i="66"/>
  <c r="J77" i="68"/>
  <c r="G38" i="68"/>
  <c r="G40" i="68" s="1"/>
  <c r="E20" i="69"/>
  <c r="F20" i="69"/>
  <c r="G20" i="69"/>
  <c r="J38" i="68"/>
  <c r="J40" i="68" s="1"/>
  <c r="G114" i="68"/>
  <c r="G77" i="68"/>
  <c r="J20" i="69"/>
  <c r="J22" i="69" s="1"/>
  <c r="H21" i="58"/>
  <c r="E21" i="58"/>
  <c r="J234" i="103"/>
  <c r="F43" i="103"/>
  <c r="J120" i="103"/>
  <c r="I16" i="103"/>
  <c r="I12" i="103"/>
  <c r="H16" i="103"/>
  <c r="H12" i="103"/>
  <c r="E43" i="103"/>
  <c r="J21" i="103"/>
  <c r="J22" i="103" s="1"/>
  <c r="J11" i="103"/>
  <c r="J13" i="103"/>
  <c r="E12" i="103"/>
  <c r="F12" i="103" s="1"/>
  <c r="M101" i="67"/>
  <c r="N30" i="66"/>
  <c r="N10" i="66" s="1"/>
  <c r="O101" i="67"/>
  <c r="P30" i="66"/>
  <c r="P10" i="66" s="1"/>
  <c r="L101" i="67"/>
  <c r="M30" i="66"/>
  <c r="M10" i="66" s="1"/>
  <c r="N101" i="67"/>
  <c r="O30" i="66"/>
  <c r="O10" i="66" s="1"/>
  <c r="I10" i="115"/>
  <c r="J62" i="58" s="1"/>
  <c r="I22" i="58"/>
  <c r="H22" i="58"/>
  <c r="K21" i="58"/>
  <c r="G21" i="106"/>
  <c r="L335" i="122"/>
  <c r="K19" i="119"/>
  <c r="K34" i="119"/>
  <c r="E15" i="58"/>
  <c r="H18" i="58"/>
  <c r="K10" i="119"/>
  <c r="K21" i="119"/>
  <c r="Q256" i="137"/>
  <c r="P40" i="119" s="1"/>
  <c r="F21" i="66"/>
  <c r="G21" i="66" s="1"/>
  <c r="D8" i="109"/>
  <c r="J10" i="104"/>
  <c r="N21" i="106"/>
  <c r="I33" i="67"/>
  <c r="I35" i="67" s="1"/>
  <c r="K33" i="119"/>
  <c r="I33" i="66"/>
  <c r="D101" i="103"/>
  <c r="F101" i="103"/>
  <c r="H13" i="58"/>
  <c r="I114" i="64"/>
  <c r="P114" i="122"/>
  <c r="P115" i="122" s="1"/>
  <c r="H224" i="122"/>
  <c r="P224" i="122"/>
  <c r="H335" i="122"/>
  <c r="P335" i="122"/>
  <c r="H445" i="122"/>
  <c r="H555" i="122"/>
  <c r="K24" i="119"/>
  <c r="E101" i="103"/>
  <c r="I279" i="122"/>
  <c r="I280" i="122" s="1"/>
  <c r="I500" i="122"/>
  <c r="D38" i="68"/>
  <c r="D40" i="68" s="1"/>
  <c r="D20" i="69"/>
  <c r="L10" i="170"/>
  <c r="F10" i="172" s="1"/>
  <c r="H57" i="120"/>
  <c r="K8" i="119"/>
  <c r="K11" i="119"/>
  <c r="D43" i="103"/>
  <c r="J116" i="103"/>
  <c r="J177" i="103"/>
  <c r="J9" i="105"/>
  <c r="J21" i="106"/>
  <c r="K12" i="66"/>
  <c r="I12" i="66"/>
  <c r="B61" i="67"/>
  <c r="B62" i="67" s="1"/>
  <c r="B63" i="67" s="1"/>
  <c r="J60" i="67"/>
  <c r="F60" i="67"/>
  <c r="E60" i="67"/>
  <c r="D60" i="67"/>
  <c r="G60" i="67"/>
  <c r="B94" i="67"/>
  <c r="B95" i="67" s="1"/>
  <c r="B96" i="67" s="1"/>
  <c r="F93" i="67"/>
  <c r="F99" i="67" s="1"/>
  <c r="F101" i="67" s="1"/>
  <c r="G93" i="67"/>
  <c r="G99" i="67" s="1"/>
  <c r="J93" i="67"/>
  <c r="J99" i="67" s="1"/>
  <c r="D93" i="67"/>
  <c r="D99" i="67" s="1"/>
  <c r="D101" i="67" s="1"/>
  <c r="E93" i="67"/>
  <c r="E99" i="67" s="1"/>
  <c r="E101" i="67" s="1"/>
  <c r="F30" i="66"/>
  <c r="G30" i="66" s="1"/>
  <c r="I140" i="103"/>
  <c r="J33" i="66"/>
  <c r="I39" i="104" s="1"/>
  <c r="I21" i="106"/>
  <c r="K14" i="119"/>
  <c r="K26" i="119"/>
  <c r="K29" i="119"/>
  <c r="K35" i="119"/>
  <c r="J12" i="66"/>
  <c r="H8" i="109"/>
  <c r="H20" i="109" s="1"/>
  <c r="J173" i="103"/>
  <c r="I9" i="115"/>
  <c r="J39" i="58" s="1"/>
  <c r="W59" i="159"/>
  <c r="E29" i="105"/>
  <c r="F29" i="105" s="1"/>
  <c r="J21" i="58"/>
  <c r="K22" i="58"/>
  <c r="E13" i="58"/>
  <c r="H15" i="58"/>
  <c r="Q28" i="137"/>
  <c r="F29" i="119" s="1"/>
  <c r="G37" i="119"/>
  <c r="E148" i="103"/>
  <c r="E44" i="103" s="1"/>
  <c r="M21" i="106"/>
  <c r="Q37" i="137"/>
  <c r="Q220" i="137"/>
  <c r="O40" i="119" s="1"/>
  <c r="L8" i="109"/>
  <c r="L20" i="109" s="1"/>
  <c r="F17" i="58"/>
  <c r="G17" i="58" s="1"/>
  <c r="I21" i="66"/>
  <c r="I11" i="66" s="1"/>
  <c r="E21" i="106"/>
  <c r="I62" i="58"/>
  <c r="K20" i="119"/>
  <c r="K22" i="119"/>
  <c r="K31" i="119"/>
  <c r="K32" i="119"/>
  <c r="K37" i="119"/>
  <c r="Q112" i="137"/>
  <c r="L40" i="119" s="1"/>
  <c r="D21" i="106"/>
  <c r="L21" i="106"/>
  <c r="H21" i="106"/>
  <c r="F12" i="173"/>
  <c r="G12" i="173" s="1"/>
  <c r="F16" i="173"/>
  <c r="H20" i="58"/>
  <c r="H140" i="103"/>
  <c r="D150" i="103"/>
  <c r="D44" i="103"/>
  <c r="H150" i="103"/>
  <c r="L150" i="103"/>
  <c r="F161" i="103"/>
  <c r="F163" i="103" s="1"/>
  <c r="G52" i="58"/>
  <c r="F10" i="58"/>
  <c r="G10" i="58" s="1"/>
  <c r="G35" i="119"/>
  <c r="G22" i="66"/>
  <c r="F12" i="66"/>
  <c r="J218" i="103"/>
  <c r="J220" i="103" s="1"/>
  <c r="F10" i="115"/>
  <c r="F62" i="58"/>
  <c r="G62" i="58" s="1"/>
  <c r="J22" i="58"/>
  <c r="L140" i="103"/>
  <c r="G39" i="58"/>
  <c r="G54" i="58"/>
  <c r="F12" i="58"/>
  <c r="G12" i="58" s="1"/>
  <c r="E34" i="103"/>
  <c r="E140" i="103"/>
  <c r="I55" i="58"/>
  <c r="H39" i="104"/>
  <c r="G140" i="103"/>
  <c r="K140" i="103"/>
  <c r="G150" i="103"/>
  <c r="K150" i="103"/>
  <c r="F10" i="119"/>
  <c r="G10" i="119" s="1"/>
  <c r="G11" i="119" s="1"/>
  <c r="G16" i="119" s="1"/>
  <c r="G22" i="119" s="1"/>
  <c r="G29" i="119" s="1"/>
  <c r="Q8" i="137"/>
  <c r="F9" i="119" s="1"/>
  <c r="G9" i="119" s="1"/>
  <c r="I39" i="58"/>
  <c r="K25" i="119"/>
  <c r="Q13" i="137"/>
  <c r="F14" i="119" s="1"/>
  <c r="G14" i="119" s="1"/>
  <c r="Q21" i="137"/>
  <c r="F22" i="119" s="1"/>
  <c r="Q148" i="137"/>
  <c r="M40" i="119" s="1"/>
  <c r="I8" i="109"/>
  <c r="I20" i="109" s="1"/>
  <c r="E33" i="103"/>
  <c r="F116" i="103"/>
  <c r="E120" i="103"/>
  <c r="J138" i="103"/>
  <c r="F148" i="103"/>
  <c r="J148" i="103"/>
  <c r="I150" i="103"/>
  <c r="K173" i="103"/>
  <c r="K177" i="103" s="1"/>
  <c r="K178" i="103"/>
  <c r="K17" i="103" s="1"/>
  <c r="F173" i="103"/>
  <c r="E177" i="103"/>
  <c r="F177" i="103" s="1"/>
  <c r="F195" i="103"/>
  <c r="F197" i="103" s="1"/>
  <c r="F199" i="103" s="1"/>
  <c r="F216" i="103"/>
  <c r="F218" i="103" s="1"/>
  <c r="F220" i="103" s="1"/>
  <c r="X59" i="159"/>
  <c r="D23" i="162"/>
  <c r="AC20" i="159"/>
  <c r="J29" i="105"/>
  <c r="F64" i="58"/>
  <c r="G64" i="58" s="1"/>
  <c r="G27" i="173"/>
  <c r="G16" i="173"/>
  <c r="F11" i="58"/>
  <c r="G11" i="58" s="1"/>
  <c r="E16" i="58"/>
  <c r="F41" i="58"/>
  <c r="I20" i="66"/>
  <c r="E12" i="173"/>
  <c r="I21" i="58"/>
  <c r="E22" i="58"/>
  <c r="Q38" i="137"/>
  <c r="F39" i="119" s="1"/>
  <c r="F11" i="66"/>
  <c r="G11" i="66" s="1"/>
  <c r="G22" i="69"/>
  <c r="G63" i="69"/>
  <c r="D20" i="109"/>
  <c r="H122" i="103"/>
  <c r="H124" i="103" s="1"/>
  <c r="D102" i="103"/>
  <c r="H179" i="103"/>
  <c r="H181" i="103" s="1"/>
  <c r="AA10" i="159"/>
  <c r="AA59" i="159" s="1"/>
  <c r="Y59" i="159"/>
  <c r="M23" i="170"/>
  <c r="G22" i="172" s="1"/>
  <c r="D23" i="171"/>
  <c r="M23" i="171" s="1"/>
  <c r="M22" i="172" s="1"/>
  <c r="E38" i="105"/>
  <c r="E57" i="105"/>
  <c r="F57" i="105" s="1"/>
  <c r="O21" i="106"/>
  <c r="F63" i="58"/>
  <c r="G63" i="58" s="1"/>
  <c r="H16" i="58"/>
  <c r="F40" i="58"/>
  <c r="J21" i="66"/>
  <c r="J11" i="66" s="1"/>
  <c r="J114" i="68"/>
  <c r="M21" i="170"/>
  <c r="D21" i="171"/>
  <c r="M21" i="171" s="1"/>
  <c r="M20" i="172" s="1"/>
  <c r="K18" i="119"/>
  <c r="K27" i="119"/>
  <c r="K38" i="119"/>
  <c r="Q19" i="137"/>
  <c r="F20" i="119" s="1"/>
  <c r="G20" i="119" s="1"/>
  <c r="Q76" i="137"/>
  <c r="J10" i="66"/>
  <c r="J63" i="69"/>
  <c r="E49" i="105"/>
  <c r="F48" i="105"/>
  <c r="K8" i="109"/>
  <c r="K20" i="109" s="1"/>
  <c r="I122" i="103"/>
  <c r="I124" i="103" s="1"/>
  <c r="I126" i="103" s="1"/>
  <c r="J35" i="58" s="1"/>
  <c r="D140" i="103"/>
  <c r="I179" i="103"/>
  <c r="D195" i="103"/>
  <c r="D197" i="103" s="1"/>
  <c r="D199" i="103" s="1"/>
  <c r="V59" i="159"/>
  <c r="AC9" i="159"/>
  <c r="D10" i="162"/>
  <c r="G42" i="173"/>
  <c r="F140" i="103"/>
  <c r="G42" i="69"/>
  <c r="H39" i="105"/>
  <c r="H40" i="105" s="1"/>
  <c r="I37" i="58" s="1"/>
  <c r="J42" i="69"/>
  <c r="I12" i="105"/>
  <c r="H58" i="105"/>
  <c r="H59" i="105" s="1"/>
  <c r="I20" i="105"/>
  <c r="E12" i="105"/>
  <c r="F12" i="105" s="1"/>
  <c r="G36" i="119"/>
  <c r="Q39" i="137"/>
  <c r="F40" i="119" s="1"/>
  <c r="K116" i="103"/>
  <c r="L114" i="103"/>
  <c r="J17" i="103"/>
  <c r="K235" i="103"/>
  <c r="L228" i="103" s="1"/>
  <c r="I236" i="103"/>
  <c r="I238" i="103" s="1"/>
  <c r="I240" i="103" s="1"/>
  <c r="E234" i="103"/>
  <c r="F234" i="103" s="1"/>
  <c r="J230" i="103"/>
  <c r="H236" i="103"/>
  <c r="H238" i="103" s="1"/>
  <c r="F230" i="103"/>
  <c r="K230" i="103"/>
  <c r="K234" i="103" s="1"/>
  <c r="E161" i="103"/>
  <c r="E102" i="103"/>
  <c r="G161" i="103"/>
  <c r="K161" i="103"/>
  <c r="J163" i="103"/>
  <c r="I161" i="103"/>
  <c r="H161" i="103"/>
  <c r="L161" i="103"/>
  <c r="D161" i="103"/>
  <c r="H19" i="105"/>
  <c r="Z24" i="159"/>
  <c r="AB24" i="159" s="1"/>
  <c r="AD24" i="159" s="1"/>
  <c r="Z10" i="159"/>
  <c r="Z11" i="159"/>
  <c r="AB11" i="159" s="1"/>
  <c r="AD11" i="159" s="1"/>
  <c r="Z22" i="159"/>
  <c r="AB22" i="159" s="1"/>
  <c r="AD22" i="159" s="1"/>
  <c r="Z23" i="159"/>
  <c r="AB23" i="159" s="1"/>
  <c r="AD23" i="159" s="1"/>
  <c r="I51" i="58"/>
  <c r="I9" i="58" s="1"/>
  <c r="Q54" i="144"/>
  <c r="O54" i="138" s="1"/>
  <c r="Q28" i="139"/>
  <c r="G28" i="138"/>
  <c r="Q54" i="145"/>
  <c r="P54" i="138" s="1"/>
  <c r="Q29" i="142"/>
  <c r="M29" i="138" s="1"/>
  <c r="Q29" i="140"/>
  <c r="Q118" i="148"/>
  <c r="Q46" i="147"/>
  <c r="Q80" i="147"/>
  <c r="Q28" i="147"/>
  <c r="Q203" i="147"/>
  <c r="F206" i="146" s="1"/>
  <c r="G206" i="146" s="1"/>
  <c r="Q58" i="147"/>
  <c r="P51" i="58"/>
  <c r="P9" i="58" s="1"/>
  <c r="N51" i="58"/>
  <c r="N9" i="58" s="1"/>
  <c r="M51" i="58"/>
  <c r="M9" i="58" s="1"/>
  <c r="L51" i="58"/>
  <c r="L9" i="58" s="1"/>
  <c r="Q143" i="148"/>
  <c r="Q116" i="147"/>
  <c r="F118" i="146" s="1"/>
  <c r="G118" i="146" s="1"/>
  <c r="Q64" i="147"/>
  <c r="Q19" i="147"/>
  <c r="Q141" i="147"/>
  <c r="F143" i="146" s="1"/>
  <c r="G143" i="146" s="1"/>
  <c r="Q88" i="147"/>
  <c r="Q53" i="147"/>
  <c r="Q84" i="147"/>
  <c r="Q228" i="147"/>
  <c r="F231" i="146" s="1"/>
  <c r="G231" i="146" s="1"/>
  <c r="J51" i="58"/>
  <c r="J9" i="58" s="1"/>
  <c r="O51" i="58"/>
  <c r="O9" i="58" s="1"/>
  <c r="J44" i="104"/>
  <c r="K51" i="58"/>
  <c r="K9" i="58" s="1"/>
  <c r="I14" i="104"/>
  <c r="Q29" i="145"/>
  <c r="P29" i="138" s="1"/>
  <c r="P28" i="138"/>
  <c r="Q29" i="144"/>
  <c r="Q29" i="143"/>
  <c r="N29" i="138" s="1"/>
  <c r="Q54" i="143"/>
  <c r="N54" i="138" s="1"/>
  <c r="M19" i="138"/>
  <c r="Q54" i="142"/>
  <c r="M54" i="138" s="1"/>
  <c r="Q29" i="141"/>
  <c r="Q54" i="141"/>
  <c r="L54" i="138" s="1"/>
  <c r="K28" i="138"/>
  <c r="Q54" i="140"/>
  <c r="K29" i="138"/>
  <c r="Q53" i="139"/>
  <c r="F54" i="138" s="1"/>
  <c r="G54" i="138" s="1"/>
  <c r="F29" i="138"/>
  <c r="G29" i="138" s="1"/>
  <c r="K53" i="138"/>
  <c r="G53" i="138"/>
  <c r="K54" i="138"/>
  <c r="K64" i="138"/>
  <c r="K84" i="138"/>
  <c r="G64" i="138"/>
  <c r="G19" i="138"/>
  <c r="G46" i="138"/>
  <c r="G58" i="138"/>
  <c r="G80" i="138"/>
  <c r="G88" i="138"/>
  <c r="K19" i="138"/>
  <c r="K46" i="138"/>
  <c r="K58" i="138"/>
  <c r="K80" i="138"/>
  <c r="G84" i="138"/>
  <c r="K88" i="138"/>
  <c r="K89" i="138"/>
  <c r="U28" i="125"/>
  <c r="F29" i="124" s="1"/>
  <c r="U53" i="125"/>
  <c r="F54" i="124" s="1"/>
  <c r="G84" i="124"/>
  <c r="G58" i="124"/>
  <c r="G88" i="124"/>
  <c r="G28" i="124"/>
  <c r="G29" i="124" s="1"/>
  <c r="K390" i="123"/>
  <c r="K391" i="123" s="1"/>
  <c r="G445" i="123"/>
  <c r="G446" i="123" s="1"/>
  <c r="K445" i="123"/>
  <c r="K446" i="123" s="1"/>
  <c r="O445" i="123"/>
  <c r="O446" i="123" s="1"/>
  <c r="G500" i="123"/>
  <c r="G501" i="123" s="1"/>
  <c r="K500" i="123"/>
  <c r="K501" i="123" s="1"/>
  <c r="O500" i="123"/>
  <c r="O501" i="123" s="1"/>
  <c r="G555" i="123"/>
  <c r="G556" i="123" s="1"/>
  <c r="K555" i="123"/>
  <c r="K556" i="123" s="1"/>
  <c r="O555" i="123"/>
  <c r="O556" i="123" s="1"/>
  <c r="G610" i="123"/>
  <c r="G611" i="123" s="1"/>
  <c r="K610" i="123"/>
  <c r="K611" i="123" s="1"/>
  <c r="O610" i="123"/>
  <c r="O611" i="123" s="1"/>
  <c r="N57" i="123"/>
  <c r="N58" i="123" s="1"/>
  <c r="H279" i="123"/>
  <c r="H280" i="123" s="1"/>
  <c r="L279" i="123"/>
  <c r="L280" i="123" s="1"/>
  <c r="P279" i="123"/>
  <c r="P280" i="123" s="1"/>
  <c r="H390" i="123"/>
  <c r="H391" i="123" s="1"/>
  <c r="L390" i="123"/>
  <c r="L391" i="123" s="1"/>
  <c r="P390" i="123"/>
  <c r="P391" i="123" s="1"/>
  <c r="H500" i="123"/>
  <c r="H501" i="123" s="1"/>
  <c r="L500" i="123"/>
  <c r="L501" i="123" s="1"/>
  <c r="P500" i="123"/>
  <c r="P501" i="123" s="1"/>
  <c r="E114" i="123"/>
  <c r="E115" i="123" s="1"/>
  <c r="I114" i="123"/>
  <c r="I115" i="123" s="1"/>
  <c r="M114" i="123"/>
  <c r="M115" i="123" s="1"/>
  <c r="E169" i="123"/>
  <c r="E170" i="123" s="1"/>
  <c r="I169" i="123"/>
  <c r="I170" i="123" s="1"/>
  <c r="M169" i="123"/>
  <c r="M170" i="123" s="1"/>
  <c r="I224" i="123"/>
  <c r="I225" i="123" s="1"/>
  <c r="Q253" i="123"/>
  <c r="I31" i="123" s="1"/>
  <c r="J31" i="123" s="1"/>
  <c r="I279" i="123"/>
  <c r="I280" i="123" s="1"/>
  <c r="M279" i="123"/>
  <c r="M280" i="123" s="1"/>
  <c r="E335" i="123"/>
  <c r="E336" i="123" s="1"/>
  <c r="I335" i="123"/>
  <c r="I336" i="123" s="1"/>
  <c r="M555" i="123"/>
  <c r="M556" i="123" s="1"/>
  <c r="Q76" i="123"/>
  <c r="E19" i="123" s="1"/>
  <c r="F114" i="123"/>
  <c r="F115" i="123" s="1"/>
  <c r="J114" i="123"/>
  <c r="J115" i="123" s="1"/>
  <c r="N114" i="123"/>
  <c r="N115" i="123" s="1"/>
  <c r="N224" i="123"/>
  <c r="N225" i="123" s="1"/>
  <c r="F335" i="123"/>
  <c r="F336" i="123" s="1"/>
  <c r="J335" i="123"/>
  <c r="J336" i="123" s="1"/>
  <c r="N335" i="123"/>
  <c r="N336" i="123" s="1"/>
  <c r="Q364" i="123"/>
  <c r="O31" i="123" s="1"/>
  <c r="I390" i="123"/>
  <c r="I391" i="123" s="1"/>
  <c r="M390" i="123"/>
  <c r="M391" i="123" s="1"/>
  <c r="G390" i="123"/>
  <c r="G391" i="123" s="1"/>
  <c r="O390" i="123"/>
  <c r="O391" i="123" s="1"/>
  <c r="I445" i="123"/>
  <c r="I446" i="123" s="1"/>
  <c r="Q474" i="123"/>
  <c r="Q31" i="123" s="1"/>
  <c r="I500" i="123"/>
  <c r="I501" i="123" s="1"/>
  <c r="M500" i="123"/>
  <c r="M501" i="123" s="1"/>
  <c r="I555" i="123"/>
  <c r="I556" i="123" s="1"/>
  <c r="H610" i="123"/>
  <c r="H611" i="123" s="1"/>
  <c r="L610" i="123"/>
  <c r="L611" i="123" s="1"/>
  <c r="P610" i="123"/>
  <c r="P611" i="123" s="1"/>
  <c r="G114" i="123"/>
  <c r="G115" i="123" s="1"/>
  <c r="K114" i="123"/>
  <c r="K115" i="123" s="1"/>
  <c r="O114" i="123"/>
  <c r="O115" i="123" s="1"/>
  <c r="G169" i="123"/>
  <c r="G170" i="123" s="1"/>
  <c r="K169" i="123"/>
  <c r="K170" i="123" s="1"/>
  <c r="O169" i="123"/>
  <c r="O170" i="123" s="1"/>
  <c r="G224" i="123"/>
  <c r="G225" i="123" s="1"/>
  <c r="K224" i="123"/>
  <c r="K225" i="123" s="1"/>
  <c r="O224" i="123"/>
  <c r="O225" i="123" s="1"/>
  <c r="Q223" i="123"/>
  <c r="G56" i="123" s="1"/>
  <c r="M224" i="123"/>
  <c r="M225" i="123" s="1"/>
  <c r="G279" i="123"/>
  <c r="G280" i="123" s="1"/>
  <c r="K279" i="123"/>
  <c r="K280" i="123" s="1"/>
  <c r="O279" i="123"/>
  <c r="O280" i="123" s="1"/>
  <c r="G335" i="123"/>
  <c r="G336" i="123" s="1"/>
  <c r="K335" i="123"/>
  <c r="K336" i="123" s="1"/>
  <c r="O335" i="123"/>
  <c r="O336" i="123" s="1"/>
  <c r="Q334" i="123"/>
  <c r="M335" i="123"/>
  <c r="M336" i="123" s="1"/>
  <c r="F445" i="123"/>
  <c r="F446" i="123" s="1"/>
  <c r="J445" i="123"/>
  <c r="J446" i="123" s="1"/>
  <c r="N445" i="123"/>
  <c r="N446" i="123" s="1"/>
  <c r="F555" i="123"/>
  <c r="F556" i="123" s="1"/>
  <c r="J555" i="123"/>
  <c r="J556" i="123" s="1"/>
  <c r="N555" i="123"/>
  <c r="N556" i="123" s="1"/>
  <c r="Q584" i="123"/>
  <c r="S31" i="123" s="1"/>
  <c r="I610" i="123"/>
  <c r="I611" i="123" s="1"/>
  <c r="M610" i="123"/>
  <c r="M611" i="123" s="1"/>
  <c r="Q444" i="123"/>
  <c r="P56" i="123" s="1"/>
  <c r="M445" i="123"/>
  <c r="M446" i="123" s="1"/>
  <c r="Q554" i="123"/>
  <c r="R56" i="123" s="1"/>
  <c r="E224" i="123"/>
  <c r="E225" i="123" s="1"/>
  <c r="Q113" i="123"/>
  <c r="E56" i="123" s="1"/>
  <c r="Q131" i="123"/>
  <c r="F19" i="123" s="1"/>
  <c r="F169" i="123"/>
  <c r="F170" i="123" s="1"/>
  <c r="J169" i="123"/>
  <c r="J170" i="123" s="1"/>
  <c r="N169" i="123"/>
  <c r="N170" i="123" s="1"/>
  <c r="H224" i="123"/>
  <c r="H225" i="123" s="1"/>
  <c r="L224" i="123"/>
  <c r="L225" i="123" s="1"/>
  <c r="P224" i="123"/>
  <c r="P225" i="123" s="1"/>
  <c r="Q241" i="123"/>
  <c r="I19" i="123" s="1"/>
  <c r="J19" i="123" s="1"/>
  <c r="F279" i="123"/>
  <c r="F280" i="123" s="1"/>
  <c r="J279" i="123"/>
  <c r="J280" i="123" s="1"/>
  <c r="N279" i="123"/>
  <c r="N280" i="123" s="1"/>
  <c r="H335" i="123"/>
  <c r="H336" i="123" s="1"/>
  <c r="L335" i="123"/>
  <c r="L336" i="123" s="1"/>
  <c r="P335" i="123"/>
  <c r="P336" i="123" s="1"/>
  <c r="Q321" i="123"/>
  <c r="Q352" i="123"/>
  <c r="O19" i="123" s="1"/>
  <c r="F390" i="123"/>
  <c r="F391" i="123" s="1"/>
  <c r="J390" i="123"/>
  <c r="J391" i="123" s="1"/>
  <c r="N390" i="123"/>
  <c r="N391" i="123" s="1"/>
  <c r="H445" i="123"/>
  <c r="H446" i="123" s="1"/>
  <c r="L445" i="123"/>
  <c r="L446" i="123" s="1"/>
  <c r="P445" i="123"/>
  <c r="P446" i="123" s="1"/>
  <c r="Q431" i="123"/>
  <c r="P43" i="123" s="1"/>
  <c r="Q462" i="123"/>
  <c r="Q19" i="123" s="1"/>
  <c r="F500" i="123"/>
  <c r="F501" i="123" s="1"/>
  <c r="J500" i="123"/>
  <c r="J501" i="123" s="1"/>
  <c r="N500" i="123"/>
  <c r="N501" i="123" s="1"/>
  <c r="H555" i="123"/>
  <c r="H556" i="123" s="1"/>
  <c r="L555" i="123"/>
  <c r="L556" i="123" s="1"/>
  <c r="P555" i="123"/>
  <c r="P556" i="123" s="1"/>
  <c r="Q541" i="123"/>
  <c r="R43" i="123" s="1"/>
  <c r="Q572" i="123"/>
  <c r="S19" i="123" s="1"/>
  <c r="F610" i="123"/>
  <c r="F611" i="123" s="1"/>
  <c r="J610" i="123"/>
  <c r="J611" i="123" s="1"/>
  <c r="N610" i="123"/>
  <c r="N611" i="123" s="1"/>
  <c r="E445" i="123"/>
  <c r="E446" i="123" s="1"/>
  <c r="E555" i="123"/>
  <c r="E556" i="123" s="1"/>
  <c r="K57" i="123"/>
  <c r="K58" i="123" s="1"/>
  <c r="M57" i="123"/>
  <c r="M58" i="123" s="1"/>
  <c r="H114" i="123"/>
  <c r="H115" i="123" s="1"/>
  <c r="L114" i="123"/>
  <c r="L115" i="123" s="1"/>
  <c r="P114" i="123"/>
  <c r="P115" i="123" s="1"/>
  <c r="Q100" i="123"/>
  <c r="E43" i="123" s="1"/>
  <c r="Q198" i="123"/>
  <c r="G31" i="123" s="1"/>
  <c r="Q278" i="123"/>
  <c r="I56" i="123" s="1"/>
  <c r="J56" i="123" s="1"/>
  <c r="E279" i="123"/>
  <c r="E280" i="123" s="1"/>
  <c r="Q309" i="123"/>
  <c r="Q389" i="123"/>
  <c r="O56" i="123" s="1"/>
  <c r="E390" i="123"/>
  <c r="E391" i="123" s="1"/>
  <c r="Q419" i="123"/>
  <c r="P31" i="123" s="1"/>
  <c r="Q499" i="123"/>
  <c r="Q56" i="123" s="1"/>
  <c r="E500" i="123"/>
  <c r="E501" i="123" s="1"/>
  <c r="Q529" i="123"/>
  <c r="R31" i="123" s="1"/>
  <c r="Q609" i="123"/>
  <c r="S56" i="123" s="1"/>
  <c r="E610" i="123"/>
  <c r="E611" i="123" s="1"/>
  <c r="L57" i="123"/>
  <c r="L58" i="123" s="1"/>
  <c r="Q265" i="123"/>
  <c r="I43" i="123" s="1"/>
  <c r="J43" i="123" s="1"/>
  <c r="Q297" i="123"/>
  <c r="Q376" i="123"/>
  <c r="O43" i="123" s="1"/>
  <c r="Q407" i="123"/>
  <c r="P19" i="123" s="1"/>
  <c r="Q486" i="123"/>
  <c r="Q43" i="123" s="1"/>
  <c r="Q517" i="123"/>
  <c r="R19" i="123" s="1"/>
  <c r="Q596" i="123"/>
  <c r="S43" i="123" s="1"/>
  <c r="H57" i="123"/>
  <c r="H58" i="123" s="1"/>
  <c r="H169" i="123"/>
  <c r="H170" i="123" s="1"/>
  <c r="L169" i="123"/>
  <c r="L170" i="123" s="1"/>
  <c r="P169" i="123"/>
  <c r="P170" i="123" s="1"/>
  <c r="Q155" i="123"/>
  <c r="F43" i="123" s="1"/>
  <c r="Q168" i="123"/>
  <c r="F56" i="123" s="1"/>
  <c r="Q186" i="123"/>
  <c r="G19" i="123" s="1"/>
  <c r="J224" i="123"/>
  <c r="J225" i="123" s="1"/>
  <c r="Q143" i="123"/>
  <c r="F31" i="123" s="1"/>
  <c r="Q210" i="123"/>
  <c r="G43" i="123" s="1"/>
  <c r="Q88" i="123"/>
  <c r="E31" i="123" s="1"/>
  <c r="F224" i="123"/>
  <c r="F225" i="123" s="1"/>
  <c r="P445" i="122"/>
  <c r="P446" i="122" s="1"/>
  <c r="H114" i="122"/>
  <c r="H115" i="122" s="1"/>
  <c r="N610" i="122"/>
  <c r="N611" i="122" s="1"/>
  <c r="L224" i="122"/>
  <c r="L225" i="122" s="1"/>
  <c r="P555" i="122"/>
  <c r="P556" i="122" s="1"/>
  <c r="L445" i="122"/>
  <c r="L446" i="122" s="1"/>
  <c r="M31" i="122"/>
  <c r="Q376" i="122"/>
  <c r="O43" i="122" s="1"/>
  <c r="Q389" i="122"/>
  <c r="O56" i="122" s="1"/>
  <c r="M43" i="122"/>
  <c r="F391" i="122"/>
  <c r="M225" i="122"/>
  <c r="K335" i="122"/>
  <c r="K336" i="122" s="1"/>
  <c r="N169" i="122"/>
  <c r="N170" i="122" s="1"/>
  <c r="N279" i="122"/>
  <c r="N280" i="122" s="1"/>
  <c r="G115" i="122"/>
  <c r="F280" i="122"/>
  <c r="H446" i="122"/>
  <c r="F501" i="122"/>
  <c r="G556" i="122"/>
  <c r="J280" i="122"/>
  <c r="H225" i="122"/>
  <c r="P225" i="122"/>
  <c r="N391" i="122"/>
  <c r="E446" i="122"/>
  <c r="M446" i="122"/>
  <c r="O556" i="122"/>
  <c r="F611" i="122"/>
  <c r="O115" i="122"/>
  <c r="F170" i="122"/>
  <c r="E225" i="122"/>
  <c r="G336" i="122"/>
  <c r="O336" i="122"/>
  <c r="Q462" i="122"/>
  <c r="Q19" i="122" s="1"/>
  <c r="I501" i="122"/>
  <c r="Q486" i="122"/>
  <c r="Q43" i="122" s="1"/>
  <c r="L556" i="122"/>
  <c r="O610" i="122"/>
  <c r="O611" i="122" s="1"/>
  <c r="L115" i="122"/>
  <c r="L19" i="122"/>
  <c r="M19" i="122"/>
  <c r="L336" i="122"/>
  <c r="L43" i="122"/>
  <c r="M56" i="122"/>
  <c r="J501" i="122"/>
  <c r="N501" i="122"/>
  <c r="J115" i="122"/>
  <c r="G279" i="122"/>
  <c r="G280" i="122" s="1"/>
  <c r="O279" i="122"/>
  <c r="O280" i="122" s="1"/>
  <c r="H336" i="122"/>
  <c r="P336" i="122"/>
  <c r="N446" i="122"/>
  <c r="K115" i="122"/>
  <c r="Q186" i="122"/>
  <c r="G19" i="122" s="1"/>
  <c r="Q223" i="122"/>
  <c r="G56" i="122" s="1"/>
  <c r="I224" i="122"/>
  <c r="I225" i="122" s="1"/>
  <c r="Q297" i="122"/>
  <c r="Q309" i="122"/>
  <c r="Q321" i="122"/>
  <c r="L56" i="122"/>
  <c r="I335" i="122"/>
  <c r="I336" i="122" s="1"/>
  <c r="M335" i="122"/>
  <c r="M336" i="122" s="1"/>
  <c r="J391" i="122"/>
  <c r="G446" i="122"/>
  <c r="K446" i="122"/>
  <c r="O446" i="122"/>
  <c r="K556" i="122"/>
  <c r="F115" i="122"/>
  <c r="N115" i="122"/>
  <c r="G169" i="122"/>
  <c r="G170" i="122" s="1"/>
  <c r="O169" i="122"/>
  <c r="O170" i="122" s="1"/>
  <c r="K279" i="122"/>
  <c r="K280" i="122" s="1"/>
  <c r="F446" i="122"/>
  <c r="J446" i="122"/>
  <c r="M501" i="122"/>
  <c r="F556" i="122"/>
  <c r="J556" i="122"/>
  <c r="N556" i="122"/>
  <c r="G610" i="122"/>
  <c r="G611" i="122" s="1"/>
  <c r="Q155" i="122"/>
  <c r="F43" i="122" s="1"/>
  <c r="Q168" i="122"/>
  <c r="F56" i="122" s="1"/>
  <c r="F225" i="122"/>
  <c r="J225" i="122"/>
  <c r="N225" i="122"/>
  <c r="Q241" i="122"/>
  <c r="I19" i="122" s="1"/>
  <c r="J19" i="122" s="1"/>
  <c r="M280" i="122"/>
  <c r="Q265" i="122"/>
  <c r="I43" i="122" s="1"/>
  <c r="J43" i="122" s="1"/>
  <c r="F336" i="122"/>
  <c r="J336" i="122"/>
  <c r="N336" i="122"/>
  <c r="G390" i="122"/>
  <c r="G391" i="122" s="1"/>
  <c r="O390" i="122"/>
  <c r="O391" i="122" s="1"/>
  <c r="G500" i="122"/>
  <c r="G501" i="122" s="1"/>
  <c r="K500" i="122"/>
  <c r="K501" i="122" s="1"/>
  <c r="O500" i="122"/>
  <c r="O501" i="122" s="1"/>
  <c r="H556" i="122"/>
  <c r="Q596" i="122"/>
  <c r="S43" i="122" s="1"/>
  <c r="Q609" i="122"/>
  <c r="S56" i="122" s="1"/>
  <c r="L31" i="122"/>
  <c r="Q76" i="122"/>
  <c r="E19" i="122" s="1"/>
  <c r="Q88" i="122"/>
  <c r="E31" i="122" s="1"/>
  <c r="Q100" i="122"/>
  <c r="E43" i="122" s="1"/>
  <c r="Q113" i="122"/>
  <c r="E56" i="122" s="1"/>
  <c r="I114" i="122"/>
  <c r="I115" i="122" s="1"/>
  <c r="M114" i="122"/>
  <c r="M115" i="122" s="1"/>
  <c r="J170" i="122"/>
  <c r="G225" i="122"/>
  <c r="K225" i="122"/>
  <c r="O225" i="122"/>
  <c r="Q407" i="122"/>
  <c r="P19" i="122" s="1"/>
  <c r="Q444" i="122"/>
  <c r="P56" i="122" s="1"/>
  <c r="I445" i="122"/>
  <c r="I446" i="122" s="1"/>
  <c r="Q517" i="122"/>
  <c r="R19" i="122" s="1"/>
  <c r="Q529" i="122"/>
  <c r="R31" i="122" s="1"/>
  <c r="Q541" i="122"/>
  <c r="R43" i="122" s="1"/>
  <c r="E555" i="122"/>
  <c r="E556" i="122" s="1"/>
  <c r="I555" i="122"/>
  <c r="I556" i="122" s="1"/>
  <c r="M555" i="122"/>
  <c r="M556" i="122" s="1"/>
  <c r="J611" i="122"/>
  <c r="Q474" i="122"/>
  <c r="Q31" i="122" s="1"/>
  <c r="E501" i="122"/>
  <c r="Q554" i="122"/>
  <c r="R56" i="122" s="1"/>
  <c r="H58" i="122"/>
  <c r="E114" i="122"/>
  <c r="H169" i="122"/>
  <c r="H170" i="122" s="1"/>
  <c r="L169" i="122"/>
  <c r="L170" i="122" s="1"/>
  <c r="P169" i="122"/>
  <c r="P170" i="122" s="1"/>
  <c r="E335" i="122"/>
  <c r="H390" i="122"/>
  <c r="H391" i="122" s="1"/>
  <c r="L390" i="122"/>
  <c r="L391" i="122" s="1"/>
  <c r="P390" i="122"/>
  <c r="P391" i="122" s="1"/>
  <c r="H610" i="122"/>
  <c r="H611" i="122" s="1"/>
  <c r="L610" i="122"/>
  <c r="L611" i="122" s="1"/>
  <c r="P610" i="122"/>
  <c r="P611" i="122" s="1"/>
  <c r="Q253" i="122"/>
  <c r="I31" i="122" s="1"/>
  <c r="J31" i="122" s="1"/>
  <c r="E280" i="122"/>
  <c r="Q334" i="122"/>
  <c r="Q131" i="122"/>
  <c r="F19" i="122" s="1"/>
  <c r="E169" i="122"/>
  <c r="I169" i="122"/>
  <c r="I170" i="122" s="1"/>
  <c r="M169" i="122"/>
  <c r="M170" i="122" s="1"/>
  <c r="Q143" i="122"/>
  <c r="F31" i="122" s="1"/>
  <c r="Q198" i="122"/>
  <c r="G31" i="122" s="1"/>
  <c r="Q210" i="122"/>
  <c r="G43" i="122" s="1"/>
  <c r="Q278" i="122"/>
  <c r="I56" i="122" s="1"/>
  <c r="J56" i="122" s="1"/>
  <c r="Q352" i="122"/>
  <c r="O19" i="122" s="1"/>
  <c r="E390" i="122"/>
  <c r="I390" i="122"/>
  <c r="I391" i="122" s="1"/>
  <c r="M390" i="122"/>
  <c r="M391" i="122" s="1"/>
  <c r="Q364" i="122"/>
  <c r="O31" i="122" s="1"/>
  <c r="Q419" i="122"/>
  <c r="P31" i="122" s="1"/>
  <c r="Q431" i="122"/>
  <c r="P43" i="122" s="1"/>
  <c r="Q499" i="122"/>
  <c r="Q56" i="122" s="1"/>
  <c r="Q572" i="122"/>
  <c r="S19" i="122" s="1"/>
  <c r="E610" i="122"/>
  <c r="I610" i="122"/>
  <c r="I611" i="122" s="1"/>
  <c r="M610" i="122"/>
  <c r="M611" i="122" s="1"/>
  <c r="Q584" i="122"/>
  <c r="S31" i="122" s="1"/>
  <c r="K170" i="122"/>
  <c r="H279" i="122"/>
  <c r="H280" i="122" s="1"/>
  <c r="L279" i="122"/>
  <c r="L280" i="122" s="1"/>
  <c r="P279" i="122"/>
  <c r="P280" i="122" s="1"/>
  <c r="K391" i="122"/>
  <c r="H500" i="122"/>
  <c r="H501" i="122" s="1"/>
  <c r="L500" i="122"/>
  <c r="L501" i="122" s="1"/>
  <c r="P500" i="122"/>
  <c r="P501" i="122" s="1"/>
  <c r="K611" i="122"/>
  <c r="K114" i="64"/>
  <c r="K115" i="64" s="1"/>
  <c r="J114" i="64"/>
  <c r="J115" i="64" s="1"/>
  <c r="N114" i="64"/>
  <c r="N115" i="64" s="1"/>
  <c r="M19" i="64"/>
  <c r="Q418" i="64"/>
  <c r="P31" i="64" s="1"/>
  <c r="Q443" i="64"/>
  <c r="P56" i="64" s="1"/>
  <c r="L56" i="64"/>
  <c r="Q406" i="64"/>
  <c r="P19" i="64" s="1"/>
  <c r="L19" i="64"/>
  <c r="L31" i="64"/>
  <c r="L43" i="64"/>
  <c r="M43" i="64"/>
  <c r="M56" i="64"/>
  <c r="M31" i="64"/>
  <c r="Q430" i="64"/>
  <c r="P43" i="64" s="1"/>
  <c r="I334" i="64"/>
  <c r="I335" i="64" s="1"/>
  <c r="J334" i="64"/>
  <c r="J335" i="64" s="1"/>
  <c r="I444" i="64"/>
  <c r="I445" i="64" s="1"/>
  <c r="M444" i="64"/>
  <c r="M445" i="64" s="1"/>
  <c r="J499" i="64"/>
  <c r="J500" i="64" s="1"/>
  <c r="F609" i="64"/>
  <c r="F610" i="64" s="1"/>
  <c r="G389" i="64"/>
  <c r="G390" i="64" s="1"/>
  <c r="K389" i="64"/>
  <c r="K390" i="64" s="1"/>
  <c r="O389" i="64"/>
  <c r="O390" i="64" s="1"/>
  <c r="F115" i="64"/>
  <c r="N169" i="64"/>
  <c r="N170" i="64" s="1"/>
  <c r="N224" i="64"/>
  <c r="N225" i="64" s="1"/>
  <c r="G115" i="64"/>
  <c r="O115" i="64"/>
  <c r="G169" i="64"/>
  <c r="G170" i="64" s="1"/>
  <c r="K169" i="64"/>
  <c r="K170" i="64" s="1"/>
  <c r="O169" i="64"/>
  <c r="O170" i="64" s="1"/>
  <c r="G224" i="64"/>
  <c r="G225" i="64" s="1"/>
  <c r="K224" i="64"/>
  <c r="K225" i="64" s="1"/>
  <c r="O224" i="64"/>
  <c r="O225" i="64" s="1"/>
  <c r="G278" i="64"/>
  <c r="G279" i="64" s="1"/>
  <c r="K278" i="64"/>
  <c r="K279" i="64" s="1"/>
  <c r="O278" i="64"/>
  <c r="O279" i="64" s="1"/>
  <c r="G334" i="64"/>
  <c r="G335" i="64" s="1"/>
  <c r="K334" i="64"/>
  <c r="K335" i="64" s="1"/>
  <c r="O334" i="64"/>
  <c r="O335" i="64" s="1"/>
  <c r="Q351" i="64"/>
  <c r="O19" i="64" s="1"/>
  <c r="Q363" i="64"/>
  <c r="O31" i="64" s="1"/>
  <c r="Q375" i="64"/>
  <c r="O43" i="64" s="1"/>
  <c r="E389" i="64"/>
  <c r="E390" i="64" s="1"/>
  <c r="I389" i="64"/>
  <c r="I390" i="64" s="1"/>
  <c r="M389" i="64"/>
  <c r="M390" i="64" s="1"/>
  <c r="F444" i="64"/>
  <c r="F445" i="64" s="1"/>
  <c r="J444" i="64"/>
  <c r="J445" i="64" s="1"/>
  <c r="N444" i="64"/>
  <c r="N445" i="64" s="1"/>
  <c r="G499" i="64"/>
  <c r="G500" i="64" s="1"/>
  <c r="K499" i="64"/>
  <c r="K500" i="64" s="1"/>
  <c r="O499" i="64"/>
  <c r="O500" i="64" s="1"/>
  <c r="G554" i="64"/>
  <c r="G555" i="64" s="1"/>
  <c r="K554" i="64"/>
  <c r="K555" i="64" s="1"/>
  <c r="O554" i="64"/>
  <c r="O555" i="64" s="1"/>
  <c r="G609" i="64"/>
  <c r="G610" i="64" s="1"/>
  <c r="K609" i="64"/>
  <c r="K610" i="64" s="1"/>
  <c r="O609" i="64"/>
  <c r="O610" i="64" s="1"/>
  <c r="F169" i="64"/>
  <c r="F170" i="64" s="1"/>
  <c r="J224" i="64"/>
  <c r="J225" i="64" s="1"/>
  <c r="F278" i="64"/>
  <c r="F279" i="64" s="1"/>
  <c r="N278" i="64"/>
  <c r="N279" i="64" s="1"/>
  <c r="H389" i="64"/>
  <c r="H390" i="64" s="1"/>
  <c r="P389" i="64"/>
  <c r="P390" i="64" s="1"/>
  <c r="F499" i="64"/>
  <c r="F500" i="64" s="1"/>
  <c r="F554" i="64"/>
  <c r="F555" i="64" s="1"/>
  <c r="J554" i="64"/>
  <c r="J555" i="64" s="1"/>
  <c r="J609" i="64"/>
  <c r="J610" i="64" s="1"/>
  <c r="H115" i="64"/>
  <c r="L115" i="64"/>
  <c r="P115" i="64"/>
  <c r="H169" i="64"/>
  <c r="H170" i="64" s="1"/>
  <c r="L169" i="64"/>
  <c r="L170" i="64" s="1"/>
  <c r="P169" i="64"/>
  <c r="P170" i="64" s="1"/>
  <c r="H224" i="64"/>
  <c r="H225" i="64" s="1"/>
  <c r="L224" i="64"/>
  <c r="L225" i="64" s="1"/>
  <c r="P224" i="64"/>
  <c r="P225" i="64" s="1"/>
  <c r="H278" i="64"/>
  <c r="H279" i="64" s="1"/>
  <c r="L278" i="64"/>
  <c r="L279" i="64" s="1"/>
  <c r="P278" i="64"/>
  <c r="P279" i="64" s="1"/>
  <c r="H334" i="64"/>
  <c r="H335" i="64" s="1"/>
  <c r="L334" i="64"/>
  <c r="L335" i="64" s="1"/>
  <c r="P334" i="64"/>
  <c r="P335" i="64" s="1"/>
  <c r="F389" i="64"/>
  <c r="F390" i="64" s="1"/>
  <c r="J389" i="64"/>
  <c r="J390" i="64" s="1"/>
  <c r="N389" i="64"/>
  <c r="N390" i="64" s="1"/>
  <c r="G444" i="64"/>
  <c r="G445" i="64" s="1"/>
  <c r="K444" i="64"/>
  <c r="K445" i="64" s="1"/>
  <c r="O444" i="64"/>
  <c r="O445" i="64" s="1"/>
  <c r="H499" i="64"/>
  <c r="H500" i="64" s="1"/>
  <c r="L499" i="64"/>
  <c r="L500" i="64" s="1"/>
  <c r="P499" i="64"/>
  <c r="P500" i="64" s="1"/>
  <c r="H554" i="64"/>
  <c r="H555" i="64" s="1"/>
  <c r="L554" i="64"/>
  <c r="L555" i="64" s="1"/>
  <c r="P554" i="64"/>
  <c r="P555" i="64" s="1"/>
  <c r="H609" i="64"/>
  <c r="H610" i="64" s="1"/>
  <c r="L609" i="64"/>
  <c r="L610" i="64" s="1"/>
  <c r="P609" i="64"/>
  <c r="P610" i="64" s="1"/>
  <c r="J169" i="64"/>
  <c r="J170" i="64" s="1"/>
  <c r="F224" i="64"/>
  <c r="F225" i="64" s="1"/>
  <c r="J278" i="64"/>
  <c r="J279" i="64" s="1"/>
  <c r="F334" i="64"/>
  <c r="F335" i="64" s="1"/>
  <c r="N334" i="64"/>
  <c r="N335" i="64" s="1"/>
  <c r="L389" i="64"/>
  <c r="L390" i="64" s="1"/>
  <c r="E444" i="64"/>
  <c r="E445" i="64" s="1"/>
  <c r="N499" i="64"/>
  <c r="N500" i="64" s="1"/>
  <c r="N554" i="64"/>
  <c r="N555" i="64" s="1"/>
  <c r="N609" i="64"/>
  <c r="N610" i="64" s="1"/>
  <c r="Q76" i="64"/>
  <c r="E19" i="64" s="1"/>
  <c r="I115" i="64"/>
  <c r="M115" i="64"/>
  <c r="Q100" i="64"/>
  <c r="E43" i="64" s="1"/>
  <c r="Q113" i="64"/>
  <c r="E56" i="64" s="1"/>
  <c r="Q131" i="64"/>
  <c r="F19" i="64" s="1"/>
  <c r="Q143" i="64"/>
  <c r="F31" i="64" s="1"/>
  <c r="Q155" i="64"/>
  <c r="F43" i="64" s="1"/>
  <c r="E169" i="64"/>
  <c r="E170" i="64" s="1"/>
  <c r="I169" i="64"/>
  <c r="I170" i="64" s="1"/>
  <c r="M169" i="64"/>
  <c r="M170" i="64" s="1"/>
  <c r="Q186" i="64"/>
  <c r="G19" i="64" s="1"/>
  <c r="Q198" i="64"/>
  <c r="G31" i="64" s="1"/>
  <c r="Q210" i="64"/>
  <c r="G43" i="64" s="1"/>
  <c r="E224" i="64"/>
  <c r="E225" i="64" s="1"/>
  <c r="I224" i="64"/>
  <c r="I225" i="64" s="1"/>
  <c r="M224" i="64"/>
  <c r="M225" i="64" s="1"/>
  <c r="Q240" i="64"/>
  <c r="I19" i="64" s="1"/>
  <c r="J19" i="64" s="1"/>
  <c r="Q252" i="64"/>
  <c r="I31" i="64" s="1"/>
  <c r="J31" i="64" s="1"/>
  <c r="Q264" i="64"/>
  <c r="I43" i="64" s="1"/>
  <c r="J43" i="64" s="1"/>
  <c r="E278" i="64"/>
  <c r="I278" i="64"/>
  <c r="I279" i="64" s="1"/>
  <c r="M278" i="64"/>
  <c r="M279" i="64" s="1"/>
  <c r="Q296" i="64"/>
  <c r="Q308" i="64"/>
  <c r="M335" i="64"/>
  <c r="Q320" i="64"/>
  <c r="Q333" i="64"/>
  <c r="E334" i="64"/>
  <c r="H444" i="64"/>
  <c r="H445" i="64" s="1"/>
  <c r="L444" i="64"/>
  <c r="L445" i="64" s="1"/>
  <c r="P444" i="64"/>
  <c r="P445" i="64" s="1"/>
  <c r="Q461" i="64"/>
  <c r="Q19" i="64" s="1"/>
  <c r="Q473" i="64"/>
  <c r="Q31" i="64" s="1"/>
  <c r="Q485" i="64"/>
  <c r="Q43" i="64" s="1"/>
  <c r="E499" i="64"/>
  <c r="E500" i="64" s="1"/>
  <c r="I499" i="64"/>
  <c r="I500" i="64" s="1"/>
  <c r="M499" i="64"/>
  <c r="M500" i="64" s="1"/>
  <c r="Q516" i="64"/>
  <c r="R19" i="64" s="1"/>
  <c r="Q528" i="64"/>
  <c r="R31" i="64" s="1"/>
  <c r="Q540" i="64"/>
  <c r="R43" i="64" s="1"/>
  <c r="E554" i="64"/>
  <c r="E555" i="64" s="1"/>
  <c r="I554" i="64"/>
  <c r="I555" i="64" s="1"/>
  <c r="M554" i="64"/>
  <c r="M555" i="64" s="1"/>
  <c r="Q571" i="64"/>
  <c r="S19" i="64" s="1"/>
  <c r="Q583" i="64"/>
  <c r="S31" i="64" s="1"/>
  <c r="Q595" i="64"/>
  <c r="S43" i="64" s="1"/>
  <c r="E609" i="64"/>
  <c r="E610" i="64" s="1"/>
  <c r="I609" i="64"/>
  <c r="I610" i="64" s="1"/>
  <c r="M609" i="64"/>
  <c r="M610" i="64" s="1"/>
  <c r="H57" i="64"/>
  <c r="H58" i="64" s="1"/>
  <c r="E115" i="64"/>
  <c r="K57" i="64"/>
  <c r="K58" i="64" s="1"/>
  <c r="Q88" i="64"/>
  <c r="E31" i="64" s="1"/>
  <c r="Q168" i="64"/>
  <c r="F56" i="64" s="1"/>
  <c r="Q277" i="64"/>
  <c r="I56" i="64" s="1"/>
  <c r="J56" i="64" s="1"/>
  <c r="Q388" i="64"/>
  <c r="O56" i="64" s="1"/>
  <c r="Q498" i="64"/>
  <c r="Q56" i="64" s="1"/>
  <c r="Q608" i="64"/>
  <c r="S56" i="64" s="1"/>
  <c r="Q223" i="64"/>
  <c r="G56" i="64" s="1"/>
  <c r="Q553" i="64"/>
  <c r="R56" i="64" s="1"/>
  <c r="F58" i="121"/>
  <c r="K58" i="121"/>
  <c r="G58" i="121"/>
  <c r="L58" i="121"/>
  <c r="I58" i="121"/>
  <c r="M58" i="121"/>
  <c r="E58" i="121"/>
  <c r="J58" i="121"/>
  <c r="N58" i="121"/>
  <c r="E57" i="120"/>
  <c r="E58" i="120" s="1"/>
  <c r="I57" i="120"/>
  <c r="I58" i="120" s="1"/>
  <c r="M57" i="120"/>
  <c r="M58" i="120" s="1"/>
  <c r="F57" i="120"/>
  <c r="F58" i="120" s="1"/>
  <c r="J57" i="120"/>
  <c r="J58" i="120" s="1"/>
  <c r="N57" i="120"/>
  <c r="N58" i="120" s="1"/>
  <c r="G57" i="120"/>
  <c r="G58" i="120" s="1"/>
  <c r="K57" i="120"/>
  <c r="K58" i="120" s="1"/>
  <c r="H58" i="120"/>
  <c r="L58" i="120"/>
  <c r="L23" i="169"/>
  <c r="K9" i="169"/>
  <c r="M9" i="169"/>
  <c r="L10" i="169"/>
  <c r="L9" i="169"/>
  <c r="K10" i="169"/>
  <c r="N22" i="169"/>
  <c r="M23" i="169"/>
  <c r="K22" i="169"/>
  <c r="N23" i="169"/>
  <c r="N9" i="169"/>
  <c r="M10" i="169"/>
  <c r="L22" i="169"/>
  <c r="K23" i="169"/>
  <c r="K22" i="170"/>
  <c r="E21" i="172" s="1"/>
  <c r="L22" i="170"/>
  <c r="F21" i="172" s="1"/>
  <c r="K10" i="170"/>
  <c r="E10" i="172" s="1"/>
  <c r="G20" i="172"/>
  <c r="K9" i="170"/>
  <c r="M10" i="170"/>
  <c r="G10" i="172" s="1"/>
  <c r="K21" i="170"/>
  <c r="M22" i="170"/>
  <c r="G21" i="172" s="1"/>
  <c r="K23" i="170"/>
  <c r="N9" i="170"/>
  <c r="H9" i="172" s="1"/>
  <c r="N23" i="170"/>
  <c r="H22" i="172" s="1"/>
  <c r="L9" i="170"/>
  <c r="F9" i="172" s="1"/>
  <c r="N10" i="170"/>
  <c r="H10" i="172" s="1"/>
  <c r="L21" i="170"/>
  <c r="N22" i="170"/>
  <c r="H21" i="172" s="1"/>
  <c r="L23" i="170"/>
  <c r="F22" i="172" s="1"/>
  <c r="N21" i="170"/>
  <c r="K10" i="171"/>
  <c r="K10" i="172" s="1"/>
  <c r="L10" i="171"/>
  <c r="L10" i="172" s="1"/>
  <c r="K22" i="171"/>
  <c r="K21" i="172" s="1"/>
  <c r="N21" i="171"/>
  <c r="N9" i="171"/>
  <c r="K9" i="171"/>
  <c r="M10" i="171"/>
  <c r="M10" i="172" s="1"/>
  <c r="M22" i="171"/>
  <c r="M21" i="172" s="1"/>
  <c r="L9" i="171"/>
  <c r="L9" i="172" s="1"/>
  <c r="N10" i="171"/>
  <c r="N22" i="171"/>
  <c r="L23" i="171"/>
  <c r="L22" i="172" s="1"/>
  <c r="I59" i="105"/>
  <c r="J60" i="58" s="1"/>
  <c r="I19" i="105"/>
  <c r="P39" i="119"/>
  <c r="Q184" i="137"/>
  <c r="N40" i="119" s="1"/>
  <c r="L39" i="119"/>
  <c r="F38" i="119"/>
  <c r="I23" i="66"/>
  <c r="H44" i="58"/>
  <c r="K21" i="106"/>
  <c r="I40" i="105"/>
  <c r="J37" i="58" s="1"/>
  <c r="J57" i="105"/>
  <c r="J58" i="105"/>
  <c r="J38" i="105"/>
  <c r="J30" i="105"/>
  <c r="G101" i="67" l="1"/>
  <c r="K30" i="66"/>
  <c r="K33" i="66" s="1"/>
  <c r="K55" i="58" s="1"/>
  <c r="K11" i="66"/>
  <c r="F21" i="106"/>
  <c r="J12" i="103"/>
  <c r="J122" i="103"/>
  <c r="K120" i="103"/>
  <c r="K122" i="103" s="1"/>
  <c r="K12" i="103"/>
  <c r="J124" i="103"/>
  <c r="E122" i="103"/>
  <c r="E16" i="103"/>
  <c r="F16" i="103" s="1"/>
  <c r="J20" i="58"/>
  <c r="J10" i="115"/>
  <c r="K62" i="58" s="1"/>
  <c r="H126" i="103"/>
  <c r="I35" i="58" s="1"/>
  <c r="I18" i="103"/>
  <c r="E150" i="103"/>
  <c r="E152" i="103" s="1"/>
  <c r="E48" i="103" s="1"/>
  <c r="E10" i="105"/>
  <c r="F10" i="105" s="1"/>
  <c r="I20" i="58"/>
  <c r="E179" i="103"/>
  <c r="F179" i="103" s="1"/>
  <c r="E30" i="105"/>
  <c r="E39" i="105" s="1"/>
  <c r="E40" i="105" s="1"/>
  <c r="F40" i="105" s="1"/>
  <c r="I142" i="103"/>
  <c r="J101" i="67"/>
  <c r="J55" i="58"/>
  <c r="J13" i="66"/>
  <c r="J39" i="104"/>
  <c r="G27" i="67"/>
  <c r="G33" i="67" s="1"/>
  <c r="G35" i="67" s="1"/>
  <c r="G66" i="67"/>
  <c r="J66" i="67"/>
  <c r="D27" i="67"/>
  <c r="D33" i="67" s="1"/>
  <c r="D35" i="67" s="1"/>
  <c r="D66" i="67"/>
  <c r="D68" i="67" s="1"/>
  <c r="E66" i="67"/>
  <c r="E68" i="67" s="1"/>
  <c r="E27" i="67"/>
  <c r="E33" i="67" s="1"/>
  <c r="E35" i="67" s="1"/>
  <c r="F66" i="67"/>
  <c r="F68" i="67" s="1"/>
  <c r="F27" i="67"/>
  <c r="F33" i="67" s="1"/>
  <c r="F35" i="67" s="1"/>
  <c r="F33" i="66"/>
  <c r="K21" i="171"/>
  <c r="N23" i="171"/>
  <c r="F34" i="103"/>
  <c r="H18" i="103"/>
  <c r="I181" i="103"/>
  <c r="I183" i="103" s="1"/>
  <c r="K23" i="171"/>
  <c r="L21" i="171"/>
  <c r="L20" i="172" s="1"/>
  <c r="J9" i="115"/>
  <c r="K39" i="58" s="1"/>
  <c r="K20" i="58" s="1"/>
  <c r="AB10" i="159"/>
  <c r="Z59" i="159"/>
  <c r="G40" i="58"/>
  <c r="F21" i="58"/>
  <c r="G21" i="58" s="1"/>
  <c r="F38" i="105"/>
  <c r="E19" i="105"/>
  <c r="F19" i="105" s="1"/>
  <c r="H142" i="103"/>
  <c r="I21" i="105"/>
  <c r="D142" i="103"/>
  <c r="D38" i="103" s="1"/>
  <c r="D36" i="103"/>
  <c r="AC59" i="159"/>
  <c r="J150" i="103"/>
  <c r="K152" i="103"/>
  <c r="L142" i="103"/>
  <c r="G12" i="66"/>
  <c r="L121" i="103"/>
  <c r="M114" i="103" s="1"/>
  <c r="G142" i="103"/>
  <c r="F102" i="103"/>
  <c r="H152" i="103"/>
  <c r="F106" i="103"/>
  <c r="E236" i="103"/>
  <c r="F236" i="103" s="1"/>
  <c r="D34" i="103"/>
  <c r="I10" i="66"/>
  <c r="F44" i="103"/>
  <c r="F150" i="103"/>
  <c r="F120" i="103"/>
  <c r="K142" i="103"/>
  <c r="J23" i="66"/>
  <c r="F104" i="103"/>
  <c r="J179" i="103"/>
  <c r="E51" i="105"/>
  <c r="F51" i="105" s="1"/>
  <c r="F49" i="105"/>
  <c r="E58" i="105"/>
  <c r="F58" i="105" s="1"/>
  <c r="F59" i="105" s="1"/>
  <c r="G41" i="58"/>
  <c r="F22" i="58"/>
  <c r="G22" i="58" s="1"/>
  <c r="I152" i="103"/>
  <c r="J140" i="103"/>
  <c r="E32" i="105"/>
  <c r="F32" i="105" s="1"/>
  <c r="G152" i="103"/>
  <c r="E142" i="103"/>
  <c r="E38" i="103" s="1"/>
  <c r="E36" i="103"/>
  <c r="F20" i="58"/>
  <c r="G20" i="58" s="1"/>
  <c r="L152" i="103"/>
  <c r="D46" i="103"/>
  <c r="D152" i="103"/>
  <c r="D48" i="103" s="1"/>
  <c r="F142" i="103"/>
  <c r="F38" i="103" s="1"/>
  <c r="F36" i="103"/>
  <c r="I13" i="105"/>
  <c r="H20" i="105"/>
  <c r="H12" i="105"/>
  <c r="J12" i="105" s="1"/>
  <c r="J39" i="105"/>
  <c r="J20" i="105" s="1"/>
  <c r="J32" i="105"/>
  <c r="J51" i="105"/>
  <c r="G38" i="119"/>
  <c r="G39" i="119" s="1"/>
  <c r="G40" i="119" s="1"/>
  <c r="L116" i="103"/>
  <c r="L120" i="103" s="1"/>
  <c r="L235" i="103"/>
  <c r="M228" i="103" s="1"/>
  <c r="M235" i="103" s="1"/>
  <c r="N228" i="103" s="1"/>
  <c r="N235" i="103" s="1"/>
  <c r="L230" i="103"/>
  <c r="L234" i="103" s="1"/>
  <c r="J236" i="103"/>
  <c r="L171" i="103"/>
  <c r="L178" i="103" s="1"/>
  <c r="H20" i="103"/>
  <c r="H183" i="103"/>
  <c r="K179" i="103"/>
  <c r="K236" i="103"/>
  <c r="K238" i="103" s="1"/>
  <c r="K240" i="103" s="1"/>
  <c r="J238" i="103"/>
  <c r="H240" i="103"/>
  <c r="J240" i="103" s="1"/>
  <c r="L163" i="103"/>
  <c r="I163" i="103"/>
  <c r="K163" i="103"/>
  <c r="H163" i="103"/>
  <c r="G163" i="103"/>
  <c r="E163" i="103"/>
  <c r="E106" i="103" s="1"/>
  <c r="E104" i="103"/>
  <c r="D104" i="103"/>
  <c r="D163" i="103"/>
  <c r="D106" i="103" s="1"/>
  <c r="J19" i="105"/>
  <c r="Q29" i="147"/>
  <c r="Q89" i="141"/>
  <c r="L89" i="138" s="1"/>
  <c r="Q89" i="140"/>
  <c r="Q178" i="148"/>
  <c r="Q54" i="147"/>
  <c r="Q263" i="147"/>
  <c r="F266" i="146" s="1"/>
  <c r="G266" i="146" s="1"/>
  <c r="Q176" i="147"/>
  <c r="F178" i="146" s="1"/>
  <c r="G178" i="146" s="1"/>
  <c r="E89" i="146"/>
  <c r="G89" i="146" s="1"/>
  <c r="H14" i="104"/>
  <c r="J14" i="104" s="1"/>
  <c r="Q89" i="145"/>
  <c r="P89" i="138" s="1"/>
  <c r="Q89" i="144"/>
  <c r="O89" i="138" s="1"/>
  <c r="O29" i="138"/>
  <c r="Q89" i="143"/>
  <c r="N89" i="138" s="1"/>
  <c r="Q89" i="142"/>
  <c r="M89" i="138" s="1"/>
  <c r="L29" i="138"/>
  <c r="Q88" i="139"/>
  <c r="F89" i="138" s="1"/>
  <c r="G89" i="138" s="1"/>
  <c r="U88" i="125"/>
  <c r="F89" i="124" s="1"/>
  <c r="G89" i="124" s="1"/>
  <c r="Q336" i="123"/>
  <c r="Q555" i="123"/>
  <c r="R57" i="123" s="1"/>
  <c r="Q170" i="123"/>
  <c r="F58" i="123" s="1"/>
  <c r="Q556" i="123"/>
  <c r="R58" i="123" s="1"/>
  <c r="Q335" i="123"/>
  <c r="Q390" i="123"/>
  <c r="O57" i="123" s="1"/>
  <c r="Q446" i="123"/>
  <c r="P58" i="123" s="1"/>
  <c r="Q279" i="123"/>
  <c r="I57" i="123" s="1"/>
  <c r="J57" i="123" s="1"/>
  <c r="Q610" i="123"/>
  <c r="S57" i="123" s="1"/>
  <c r="Q500" i="123"/>
  <c r="Q57" i="123" s="1"/>
  <c r="Q445" i="123"/>
  <c r="P57" i="123" s="1"/>
  <c r="Q169" i="123"/>
  <c r="F57" i="123" s="1"/>
  <c r="Q224" i="123"/>
  <c r="G57" i="123" s="1"/>
  <c r="Q225" i="123"/>
  <c r="G58" i="123" s="1"/>
  <c r="Q114" i="123"/>
  <c r="E57" i="123" s="1"/>
  <c r="Q280" i="123"/>
  <c r="I58" i="123" s="1"/>
  <c r="J58" i="123" s="1"/>
  <c r="Q115" i="123"/>
  <c r="E58" i="123" s="1"/>
  <c r="Q391" i="123"/>
  <c r="O58" i="123" s="1"/>
  <c r="Q501" i="123"/>
  <c r="Q58" i="123" s="1"/>
  <c r="Q611" i="123"/>
  <c r="S58" i="123" s="1"/>
  <c r="N31" i="122"/>
  <c r="N56" i="122"/>
  <c r="N19" i="122"/>
  <c r="N43" i="122"/>
  <c r="Q445" i="122"/>
  <c r="P57" i="122" s="1"/>
  <c r="Q224" i="122"/>
  <c r="G57" i="122" s="1"/>
  <c r="Q225" i="122"/>
  <c r="G58" i="122" s="1"/>
  <c r="Q446" i="122"/>
  <c r="P58" i="122" s="1"/>
  <c r="Q556" i="122"/>
  <c r="R58" i="122" s="1"/>
  <c r="Q555" i="122"/>
  <c r="R57" i="122" s="1"/>
  <c r="M58" i="122"/>
  <c r="M57" i="122"/>
  <c r="Q280" i="122"/>
  <c r="I58" i="122" s="1"/>
  <c r="J58" i="122" s="1"/>
  <c r="Q500" i="122"/>
  <c r="Q57" i="122" s="1"/>
  <c r="Q279" i="122"/>
  <c r="I57" i="122" s="1"/>
  <c r="J57" i="122" s="1"/>
  <c r="E336" i="122"/>
  <c r="L57" i="122"/>
  <c r="Q335" i="122"/>
  <c r="Q501" i="122"/>
  <c r="Q58" i="122" s="1"/>
  <c r="Q169" i="122"/>
  <c r="F57" i="122" s="1"/>
  <c r="E170" i="122"/>
  <c r="Q170" i="122" s="1"/>
  <c r="F58" i="122" s="1"/>
  <c r="Q610" i="122"/>
  <c r="S57" i="122" s="1"/>
  <c r="E611" i="122"/>
  <c r="Q611" i="122" s="1"/>
  <c r="S58" i="122" s="1"/>
  <c r="Q390" i="122"/>
  <c r="O57" i="122" s="1"/>
  <c r="E391" i="122"/>
  <c r="Q391" i="122" s="1"/>
  <c r="O58" i="122" s="1"/>
  <c r="E115" i="122"/>
  <c r="Q115" i="122" s="1"/>
  <c r="E58" i="122" s="1"/>
  <c r="Q114" i="122"/>
  <c r="E57" i="122" s="1"/>
  <c r="Q114" i="64"/>
  <c r="E57" i="64" s="1"/>
  <c r="N31" i="64"/>
  <c r="M57" i="64"/>
  <c r="N19" i="64"/>
  <c r="N56" i="64"/>
  <c r="M58" i="64"/>
  <c r="Q115" i="64"/>
  <c r="E58" i="64" s="1"/>
  <c r="L57" i="64"/>
  <c r="N43" i="64"/>
  <c r="Q170" i="64"/>
  <c r="F58" i="64" s="1"/>
  <c r="Q445" i="64"/>
  <c r="P58" i="64" s="1"/>
  <c r="Q499" i="64"/>
  <c r="Q57" i="64" s="1"/>
  <c r="Q278" i="64"/>
  <c r="I57" i="64" s="1"/>
  <c r="J57" i="64" s="1"/>
  <c r="Q169" i="64"/>
  <c r="F57" i="64" s="1"/>
  <c r="Q609" i="64"/>
  <c r="S57" i="64" s="1"/>
  <c r="Q444" i="64"/>
  <c r="P57" i="64" s="1"/>
  <c r="Q500" i="64"/>
  <c r="Q58" i="64" s="1"/>
  <c r="E335" i="64"/>
  <c r="L58" i="64" s="1"/>
  <c r="N58" i="64" s="1"/>
  <c r="Q555" i="64"/>
  <c r="R58" i="64" s="1"/>
  <c r="Q225" i="64"/>
  <c r="G58" i="64" s="1"/>
  <c r="Q389" i="64"/>
  <c r="O57" i="64" s="1"/>
  <c r="Q334" i="64"/>
  <c r="E279" i="64"/>
  <c r="Q279" i="64" s="1"/>
  <c r="I58" i="64" s="1"/>
  <c r="J58" i="64" s="1"/>
  <c r="Q610" i="64"/>
  <c r="S58" i="64" s="1"/>
  <c r="Q554" i="64"/>
  <c r="R57" i="64" s="1"/>
  <c r="Q224" i="64"/>
  <c r="G57" i="64" s="1"/>
  <c r="Q390" i="64"/>
  <c r="O58" i="64" s="1"/>
  <c r="O9" i="169"/>
  <c r="O23" i="169"/>
  <c r="O22" i="169"/>
  <c r="O10" i="169"/>
  <c r="G57" i="172"/>
  <c r="I10" i="172"/>
  <c r="J10" i="172" s="1"/>
  <c r="I21" i="172"/>
  <c r="J21" i="172" s="1"/>
  <c r="F20" i="172"/>
  <c r="H20" i="172"/>
  <c r="E22" i="172"/>
  <c r="I22" i="172" s="1"/>
  <c r="J22" i="172" s="1"/>
  <c r="O23" i="170"/>
  <c r="E9" i="172"/>
  <c r="I9" i="172" s="1"/>
  <c r="J9" i="172" s="1"/>
  <c r="O9" i="170"/>
  <c r="E20" i="172"/>
  <c r="O21" i="170"/>
  <c r="O22" i="170"/>
  <c r="O10" i="170"/>
  <c r="N21" i="172"/>
  <c r="O21" i="172" s="1"/>
  <c r="N10" i="172"/>
  <c r="O10" i="172" s="1"/>
  <c r="K20" i="172"/>
  <c r="M57" i="172"/>
  <c r="K22" i="172"/>
  <c r="N22" i="172" s="1"/>
  <c r="O22" i="172" s="1"/>
  <c r="O23" i="171"/>
  <c r="K9" i="172"/>
  <c r="N9" i="172" s="1"/>
  <c r="O9" i="172" s="1"/>
  <c r="O9" i="171"/>
  <c r="O22" i="171"/>
  <c r="O10" i="171"/>
  <c r="J18" i="58"/>
  <c r="J59" i="105"/>
  <c r="K60" i="58" s="1"/>
  <c r="I60" i="58"/>
  <c r="I18" i="58" s="1"/>
  <c r="I13" i="66"/>
  <c r="I33" i="58"/>
  <c r="I13" i="58" s="1"/>
  <c r="H24" i="104"/>
  <c r="J40" i="105"/>
  <c r="K37" i="58" s="1"/>
  <c r="E20" i="105"/>
  <c r="F20" i="105" s="1"/>
  <c r="F55" i="58" l="1"/>
  <c r="G55" i="58" s="1"/>
  <c r="J126" i="103"/>
  <c r="K35" i="58" s="1"/>
  <c r="J18" i="103"/>
  <c r="E46" i="103"/>
  <c r="J181" i="103"/>
  <c r="L236" i="103"/>
  <c r="L238" i="103" s="1"/>
  <c r="L240" i="103" s="1"/>
  <c r="E18" i="103"/>
  <c r="F18" i="103" s="1"/>
  <c r="I20" i="103"/>
  <c r="E238" i="103"/>
  <c r="E240" i="103" s="1"/>
  <c r="F240" i="103" s="1"/>
  <c r="E124" i="103"/>
  <c r="E126" i="103" s="1"/>
  <c r="K124" i="103"/>
  <c r="K126" i="103" s="1"/>
  <c r="K18" i="103"/>
  <c r="M230" i="103"/>
  <c r="M234" i="103" s="1"/>
  <c r="F122" i="103"/>
  <c r="O21" i="171"/>
  <c r="F39" i="105"/>
  <c r="E181" i="103"/>
  <c r="E183" i="103" s="1"/>
  <c r="J68" i="67"/>
  <c r="K20" i="66"/>
  <c r="E11" i="105"/>
  <c r="F11" i="105" s="1"/>
  <c r="F30" i="105"/>
  <c r="G33" i="66"/>
  <c r="E39" i="104"/>
  <c r="F39" i="104" s="1"/>
  <c r="G68" i="67"/>
  <c r="F20" i="66"/>
  <c r="E13" i="105"/>
  <c r="F13" i="105" s="1"/>
  <c r="M121" i="103"/>
  <c r="N114" i="103" s="1"/>
  <c r="N121" i="103" s="1"/>
  <c r="O114" i="103" s="1"/>
  <c r="O121" i="103" s="1"/>
  <c r="M116" i="103"/>
  <c r="M120" i="103" s="1"/>
  <c r="J33" i="58"/>
  <c r="J13" i="58" s="1"/>
  <c r="I24" i="104"/>
  <c r="I9" i="104" s="1"/>
  <c r="F152" i="103"/>
  <c r="F48" i="103" s="1"/>
  <c r="F46" i="103"/>
  <c r="AD10" i="159"/>
  <c r="AB59" i="159"/>
  <c r="AD59" i="159" s="1"/>
  <c r="L122" i="103"/>
  <c r="L124" i="103" s="1"/>
  <c r="L126" i="103" s="1"/>
  <c r="J152" i="103"/>
  <c r="J142" i="103"/>
  <c r="H13" i="105"/>
  <c r="J13" i="105" s="1"/>
  <c r="I22" i="103"/>
  <c r="J57" i="58"/>
  <c r="J15" i="58" s="1"/>
  <c r="K181" i="103"/>
  <c r="L173" i="103"/>
  <c r="L177" i="103" s="1"/>
  <c r="J183" i="103"/>
  <c r="K57" i="58" s="1"/>
  <c r="H22" i="103"/>
  <c r="I57" i="58"/>
  <c r="I15" i="58" s="1"/>
  <c r="N230" i="103"/>
  <c r="N234" i="103" s="1"/>
  <c r="O228" i="103"/>
  <c r="O235" i="103" s="1"/>
  <c r="K18" i="58"/>
  <c r="E90" i="146"/>
  <c r="H51" i="58"/>
  <c r="H67" i="58" s="1"/>
  <c r="Q89" i="147"/>
  <c r="N57" i="122"/>
  <c r="Q336" i="122"/>
  <c r="L58" i="122"/>
  <c r="N58" i="122" s="1"/>
  <c r="N57" i="64"/>
  <c r="Q335" i="64"/>
  <c r="F57" i="172"/>
  <c r="I20" i="172"/>
  <c r="J20" i="172" s="1"/>
  <c r="H57" i="172"/>
  <c r="L57" i="172"/>
  <c r="N20" i="172"/>
  <c r="O20" i="172" s="1"/>
  <c r="H21" i="105"/>
  <c r="J21" i="105" s="1"/>
  <c r="H9" i="104"/>
  <c r="E21" i="105"/>
  <c r="F21" i="105" s="1"/>
  <c r="E59" i="105"/>
  <c r="K15" i="58" l="1"/>
  <c r="F238" i="103"/>
  <c r="M236" i="103"/>
  <c r="M238" i="103" s="1"/>
  <c r="M240" i="103" s="1"/>
  <c r="M122" i="103"/>
  <c r="M124" i="103" s="1"/>
  <c r="M126" i="103" s="1"/>
  <c r="F181" i="103"/>
  <c r="F124" i="103"/>
  <c r="E22" i="103"/>
  <c r="F22" i="103" s="1"/>
  <c r="E20" i="103"/>
  <c r="F20" i="103" s="1"/>
  <c r="N116" i="103"/>
  <c r="N120" i="103" s="1"/>
  <c r="K10" i="66"/>
  <c r="K13" i="66" s="1"/>
  <c r="K23" i="66"/>
  <c r="K33" i="58" s="1"/>
  <c r="K13" i="58" s="1"/>
  <c r="J9" i="104"/>
  <c r="J24" i="104"/>
  <c r="G20" i="66"/>
  <c r="F23" i="66"/>
  <c r="F10" i="66"/>
  <c r="F183" i="103"/>
  <c r="F57" i="58"/>
  <c r="G57" i="58" s="1"/>
  <c r="E51" i="58"/>
  <c r="G90" i="146"/>
  <c r="F126" i="103"/>
  <c r="F35" i="58"/>
  <c r="O116" i="103"/>
  <c r="O120" i="103" s="1"/>
  <c r="L12" i="103"/>
  <c r="M171" i="103"/>
  <c r="M178" i="103" s="1"/>
  <c r="L17" i="103"/>
  <c r="K183" i="103"/>
  <c r="O230" i="103"/>
  <c r="O234" i="103" s="1"/>
  <c r="N236" i="103"/>
  <c r="N238" i="103" s="1"/>
  <c r="N240" i="103" s="1"/>
  <c r="H9" i="58"/>
  <c r="H25" i="58" s="1"/>
  <c r="F51" i="58"/>
  <c r="G51" i="58" s="1"/>
  <c r="E57" i="172"/>
  <c r="K57" i="172"/>
  <c r="F37" i="58"/>
  <c r="G37" i="58" s="1"/>
  <c r="F60" i="58"/>
  <c r="G60" i="58" s="1"/>
  <c r="E24" i="58"/>
  <c r="E44" i="58"/>
  <c r="N122" i="103" l="1"/>
  <c r="N124" i="103" s="1"/>
  <c r="N126" i="103" s="1"/>
  <c r="G10" i="66"/>
  <c r="F13" i="66"/>
  <c r="G13" i="66" s="1"/>
  <c r="E24" i="104"/>
  <c r="G23" i="66"/>
  <c r="F33" i="58"/>
  <c r="G35" i="58"/>
  <c r="F15" i="58"/>
  <c r="G15" i="58" s="1"/>
  <c r="E9" i="58"/>
  <c r="E25" i="58" s="1"/>
  <c r="E67" i="58"/>
  <c r="O122" i="103"/>
  <c r="O124" i="103" s="1"/>
  <c r="O126" i="103" s="1"/>
  <c r="M173" i="103"/>
  <c r="M177" i="103" s="1"/>
  <c r="L179" i="103"/>
  <c r="O236" i="103"/>
  <c r="O238" i="103" s="1"/>
  <c r="O240" i="103" s="1"/>
  <c r="E14" i="104"/>
  <c r="F14" i="104" s="1"/>
  <c r="F9" i="58"/>
  <c r="G9" i="58" s="1"/>
  <c r="I57" i="172"/>
  <c r="N57" i="172"/>
  <c r="F18" i="58"/>
  <c r="G18" i="58" s="1"/>
  <c r="E9" i="104" l="1"/>
  <c r="F9" i="104" s="1"/>
  <c r="F24" i="104"/>
  <c r="F13" i="58"/>
  <c r="G13" i="58" s="1"/>
  <c r="G33" i="58"/>
  <c r="N171" i="103"/>
  <c r="N178" i="103" s="1"/>
  <c r="M17" i="103"/>
  <c r="L181" i="103"/>
  <c r="L18" i="103"/>
  <c r="M179" i="103"/>
  <c r="M12" i="103"/>
  <c r="J57" i="172"/>
  <c r="D6" i="174"/>
  <c r="O57" i="172"/>
  <c r="D7" i="174"/>
  <c r="D9" i="174" s="1"/>
  <c r="E17" i="173"/>
  <c r="F17" i="173"/>
  <c r="E32" i="173"/>
  <c r="F32" i="173"/>
  <c r="F43" i="58" s="1"/>
  <c r="G43" i="58" s="1"/>
  <c r="G17" i="173" l="1"/>
  <c r="M18" i="103"/>
  <c r="M181" i="103"/>
  <c r="L183" i="103"/>
  <c r="N173" i="103"/>
  <c r="N177" i="103" s="1"/>
  <c r="G32" i="173"/>
  <c r="E47" i="173"/>
  <c r="F47" i="173"/>
  <c r="G47" i="173" s="1"/>
  <c r="N179" i="103" l="1"/>
  <c r="N12" i="103"/>
  <c r="N17" i="103"/>
  <c r="O171" i="103"/>
  <c r="O178" i="103" s="1"/>
  <c r="M183" i="103"/>
  <c r="F66" i="58"/>
  <c r="G66" i="58" s="1"/>
  <c r="N181" i="103" l="1"/>
  <c r="N18" i="103"/>
  <c r="O173" i="103"/>
  <c r="O177" i="103" s="1"/>
  <c r="O17" i="103"/>
  <c r="F24" i="58"/>
  <c r="G24" i="58" s="1"/>
  <c r="O12" i="103" l="1"/>
  <c r="N183" i="103"/>
  <c r="E46" i="124"/>
  <c r="O179" i="103" l="1"/>
  <c r="G46" i="124"/>
  <c r="G54" i="124" s="1"/>
  <c r="E54" i="124"/>
  <c r="O181" i="103" l="1"/>
  <c r="O18" i="103"/>
  <c r="O183" i="103" l="1"/>
  <c r="L33" i="67" l="1"/>
  <c r="L35" i="67" s="1"/>
  <c r="O33" i="67"/>
  <c r="O35" i="67" s="1"/>
  <c r="M33" i="67"/>
  <c r="M35" i="67" s="1"/>
  <c r="N33" i="67"/>
  <c r="N35" i="67" s="1"/>
  <c r="N68" i="67"/>
  <c r="O68" i="67"/>
  <c r="M68" i="67" l="1"/>
  <c r="L68" i="67"/>
  <c r="K33" i="67" l="1"/>
  <c r="K35" i="67" l="1"/>
  <c r="K99" i="67"/>
  <c r="L30" i="66" s="1"/>
  <c r="K66" i="67"/>
  <c r="L20" i="66" s="1"/>
  <c r="L10" i="66" l="1"/>
  <c r="K68" i="67"/>
  <c r="K101" i="67"/>
  <c r="K10" i="68" l="1"/>
  <c r="K11" i="68"/>
  <c r="K85" i="68" s="1"/>
  <c r="K12" i="68"/>
  <c r="K86" i="68" s="1"/>
  <c r="K13" i="68"/>
  <c r="K87" i="68" s="1"/>
  <c r="K14" i="68"/>
  <c r="K88" i="68" s="1"/>
  <c r="K15" i="68"/>
  <c r="K89" i="68" s="1"/>
  <c r="K16" i="68"/>
  <c r="K90" i="68" s="1"/>
  <c r="K17" i="68"/>
  <c r="K91" i="68" s="1"/>
  <c r="K18" i="68"/>
  <c r="K92" i="68" s="1"/>
  <c r="K19" i="68"/>
  <c r="K93" i="68" s="1"/>
  <c r="K20" i="68"/>
  <c r="K94" i="68" s="1"/>
  <c r="K21" i="68"/>
  <c r="K95" i="68" s="1"/>
  <c r="K22" i="68"/>
  <c r="K96" i="68" s="1"/>
  <c r="K23" i="68"/>
  <c r="K97" i="68" s="1"/>
  <c r="K24" i="68"/>
  <c r="K98" i="68" s="1"/>
  <c r="K25" i="68"/>
  <c r="K99" i="68" s="1"/>
  <c r="K26" i="68"/>
  <c r="K100" i="68" s="1"/>
  <c r="K27" i="68"/>
  <c r="K101" i="68" s="1"/>
  <c r="K28" i="68"/>
  <c r="K102" i="68" s="1"/>
  <c r="K29" i="68"/>
  <c r="K103" i="68" s="1"/>
  <c r="K30" i="68"/>
  <c r="K104" i="68" s="1"/>
  <c r="K31" i="68"/>
  <c r="K105" i="68" s="1"/>
  <c r="K32" i="68"/>
  <c r="K106" i="68" s="1"/>
  <c r="K33" i="68"/>
  <c r="K107" i="68" s="1"/>
  <c r="K34" i="68"/>
  <c r="K108" i="68" s="1"/>
  <c r="K35" i="68"/>
  <c r="K109" i="68" s="1"/>
  <c r="K36" i="68"/>
  <c r="K110" i="68" s="1"/>
  <c r="K37" i="68"/>
  <c r="K47" i="68"/>
  <c r="K48" i="68"/>
  <c r="K63" i="68"/>
  <c r="K64" i="68"/>
  <c r="K71" i="68"/>
  <c r="K84" i="68"/>
  <c r="K66" i="68" l="1"/>
  <c r="K67" i="68"/>
  <c r="K65" i="68"/>
  <c r="K73" i="68"/>
  <c r="K55" i="68"/>
  <c r="K72" i="68"/>
  <c r="K49" i="68"/>
  <c r="K57" i="68"/>
  <c r="K58" i="68"/>
  <c r="K56" i="68"/>
  <c r="K111" i="68"/>
  <c r="K74" i="68"/>
  <c r="K112" i="68"/>
  <c r="K61" i="68"/>
  <c r="K52" i="68"/>
  <c r="K69" i="68"/>
  <c r="K51" i="68"/>
  <c r="K53" i="68"/>
  <c r="K60" i="68"/>
  <c r="K68" i="68"/>
  <c r="K59" i="68"/>
  <c r="K50" i="68"/>
  <c r="K70" i="68"/>
  <c r="K54" i="68"/>
  <c r="K62" i="68"/>
  <c r="K75" i="68" l="1"/>
  <c r="L31" i="66"/>
  <c r="K113" i="68"/>
  <c r="K114" i="68" s="1"/>
  <c r="K76" i="68" l="1"/>
  <c r="L21" i="66"/>
  <c r="L11" i="66"/>
  <c r="K39" i="68"/>
  <c r="K40" i="68" s="1"/>
  <c r="K77" i="68"/>
  <c r="L10" i="68" l="1"/>
  <c r="M10" i="68" s="1"/>
  <c r="L11" i="68"/>
  <c r="L12" i="68"/>
  <c r="M12" i="68" s="1"/>
  <c r="L13" i="68"/>
  <c r="L14" i="68"/>
  <c r="M14" i="68" s="1"/>
  <c r="L15" i="68"/>
  <c r="L52" i="68" s="1"/>
  <c r="L16" i="68"/>
  <c r="M16" i="68" s="1"/>
  <c r="L17" i="68"/>
  <c r="L18" i="68"/>
  <c r="M18" i="68" s="1"/>
  <c r="L19" i="68"/>
  <c r="L20" i="68"/>
  <c r="M20" i="68" s="1"/>
  <c r="L21" i="68"/>
  <c r="L22" i="68"/>
  <c r="M22" i="68" s="1"/>
  <c r="L23" i="68"/>
  <c r="L60" i="68" s="1"/>
  <c r="L24" i="68"/>
  <c r="M24" i="68" s="1"/>
  <c r="L25" i="68"/>
  <c r="L62" i="68" s="1"/>
  <c r="L26" i="68"/>
  <c r="M26" i="68" s="1"/>
  <c r="L27" i="68"/>
  <c r="L28" i="68"/>
  <c r="M28" i="68" s="1"/>
  <c r="L29" i="68"/>
  <c r="L66" i="68" s="1"/>
  <c r="L30" i="68"/>
  <c r="M30" i="68" s="1"/>
  <c r="L31" i="68"/>
  <c r="L68" i="68" s="1"/>
  <c r="L32" i="68"/>
  <c r="M32" i="68" s="1"/>
  <c r="L33" i="68"/>
  <c r="L70" i="68" s="1"/>
  <c r="L34" i="68"/>
  <c r="M34" i="68" s="1"/>
  <c r="L35" i="68"/>
  <c r="L36" i="68"/>
  <c r="M36" i="68" s="1"/>
  <c r="L37" i="68"/>
  <c r="L74" i="68" s="1"/>
  <c r="L47" i="68"/>
  <c r="L49" i="68"/>
  <c r="L51" i="68"/>
  <c r="L54" i="68"/>
  <c r="L55" i="68"/>
  <c r="L63" i="68"/>
  <c r="L71" i="68"/>
  <c r="L84" i="68"/>
  <c r="L86" i="68"/>
  <c r="L92" i="68"/>
  <c r="L100" i="68"/>
  <c r="L108" i="68"/>
  <c r="L65" i="68" l="1"/>
  <c r="L110" i="68"/>
  <c r="L94" i="68"/>
  <c r="L96" i="68"/>
  <c r="L61" i="68"/>
  <c r="L59" i="68"/>
  <c r="L57" i="68"/>
  <c r="L102" i="68"/>
  <c r="L69" i="68"/>
  <c r="L90" i="68"/>
  <c r="L106" i="68"/>
  <c r="L104" i="68"/>
  <c r="L67" i="68"/>
  <c r="L53" i="68"/>
  <c r="L88" i="68"/>
  <c r="L98" i="68"/>
  <c r="L73" i="68"/>
  <c r="M104" i="68"/>
  <c r="M67" i="68"/>
  <c r="N30" i="68"/>
  <c r="M96" i="68"/>
  <c r="M59" i="68"/>
  <c r="N22" i="68"/>
  <c r="M88" i="68"/>
  <c r="M51" i="68"/>
  <c r="N14" i="68"/>
  <c r="M37" i="68"/>
  <c r="M74" i="68" s="1"/>
  <c r="L111" i="68"/>
  <c r="M13" i="68"/>
  <c r="L87" i="68"/>
  <c r="M110" i="68"/>
  <c r="M73" i="68"/>
  <c r="N36" i="68"/>
  <c r="M102" i="68"/>
  <c r="M65" i="68"/>
  <c r="N28" i="68"/>
  <c r="M94" i="68"/>
  <c r="M57" i="68"/>
  <c r="N20" i="68"/>
  <c r="M86" i="68"/>
  <c r="M49" i="68"/>
  <c r="N12" i="68"/>
  <c r="M35" i="68"/>
  <c r="L109" i="68"/>
  <c r="M27" i="68"/>
  <c r="L101" i="68"/>
  <c r="M19" i="68"/>
  <c r="L93" i="68"/>
  <c r="M11" i="68"/>
  <c r="L85" i="68"/>
  <c r="M21" i="68"/>
  <c r="L95" i="68"/>
  <c r="L58" i="68"/>
  <c r="L50" i="68"/>
  <c r="M108" i="68"/>
  <c r="M71" i="68"/>
  <c r="N34" i="68"/>
  <c r="M100" i="68"/>
  <c r="M63" i="68"/>
  <c r="N26" i="68"/>
  <c r="M92" i="68"/>
  <c r="M55" i="68"/>
  <c r="N18" i="68"/>
  <c r="M84" i="68"/>
  <c r="M47" i="68"/>
  <c r="N10" i="68"/>
  <c r="M33" i="68"/>
  <c r="L107" i="68"/>
  <c r="M25" i="68"/>
  <c r="L99" i="68"/>
  <c r="M17" i="68"/>
  <c r="L91" i="68"/>
  <c r="M29" i="68"/>
  <c r="L103" i="68"/>
  <c r="L72" i="68"/>
  <c r="L64" i="68"/>
  <c r="L56" i="68"/>
  <c r="L48" i="68"/>
  <c r="M106" i="68"/>
  <c r="M69" i="68"/>
  <c r="N32" i="68"/>
  <c r="M98" i="68"/>
  <c r="M61" i="68"/>
  <c r="N24" i="68"/>
  <c r="M90" i="68"/>
  <c r="M53" i="68"/>
  <c r="N16" i="68"/>
  <c r="M31" i="68"/>
  <c r="L105" i="68"/>
  <c r="M23" i="68"/>
  <c r="L97" i="68"/>
  <c r="M15" i="68"/>
  <c r="L89" i="68"/>
  <c r="L75" i="68" l="1"/>
  <c r="L112" i="68"/>
  <c r="M21" i="66"/>
  <c r="L76" i="68"/>
  <c r="M31" i="66"/>
  <c r="L113" i="68"/>
  <c r="L114" i="68" s="1"/>
  <c r="N92" i="68"/>
  <c r="N55" i="68"/>
  <c r="O18" i="68"/>
  <c r="M56" i="68"/>
  <c r="N19" i="68"/>
  <c r="M93" i="68"/>
  <c r="M64" i="68"/>
  <c r="N27" i="68"/>
  <c r="M101" i="68"/>
  <c r="N96" i="68"/>
  <c r="N59" i="68"/>
  <c r="O22" i="68"/>
  <c r="N98" i="68"/>
  <c r="N61" i="68"/>
  <c r="O24" i="68"/>
  <c r="N102" i="68"/>
  <c r="N65" i="68"/>
  <c r="O28" i="68"/>
  <c r="N104" i="68"/>
  <c r="N67" i="68"/>
  <c r="O30" i="68"/>
  <c r="N90" i="68"/>
  <c r="N53" i="68"/>
  <c r="O16" i="68"/>
  <c r="N94" i="68"/>
  <c r="N57" i="68"/>
  <c r="O20" i="68"/>
  <c r="M62" i="68"/>
  <c r="N25" i="68"/>
  <c r="M99" i="68"/>
  <c r="M52" i="68"/>
  <c r="N15" i="68"/>
  <c r="M89" i="68"/>
  <c r="N100" i="68"/>
  <c r="N63" i="68"/>
  <c r="O26" i="68"/>
  <c r="M60" i="68"/>
  <c r="N23" i="68"/>
  <c r="M97" i="68"/>
  <c r="M72" i="68"/>
  <c r="N35" i="68"/>
  <c r="M109" i="68"/>
  <c r="N37" i="68"/>
  <c r="N74" i="68" s="1"/>
  <c r="M111" i="68"/>
  <c r="M50" i="68"/>
  <c r="N13" i="68"/>
  <c r="M87" i="68"/>
  <c r="M70" i="68"/>
  <c r="N33" i="68"/>
  <c r="M107" i="68"/>
  <c r="M58" i="68"/>
  <c r="N21" i="68"/>
  <c r="M95" i="68"/>
  <c r="M54" i="68"/>
  <c r="N17" i="68"/>
  <c r="M91" i="68"/>
  <c r="N84" i="68"/>
  <c r="N47" i="68"/>
  <c r="O10" i="68"/>
  <c r="N106" i="68"/>
  <c r="N69" i="68"/>
  <c r="O32" i="68"/>
  <c r="M66" i="68"/>
  <c r="N29" i="68"/>
  <c r="M103" i="68"/>
  <c r="N108" i="68"/>
  <c r="N71" i="68"/>
  <c r="O34" i="68"/>
  <c r="N86" i="68"/>
  <c r="N49" i="68"/>
  <c r="O12" i="68"/>
  <c r="N88" i="68"/>
  <c r="N51" i="68"/>
  <c r="O14" i="68"/>
  <c r="M68" i="68"/>
  <c r="N31" i="68"/>
  <c r="M105" i="68"/>
  <c r="M48" i="68"/>
  <c r="N11" i="68"/>
  <c r="M85" i="68"/>
  <c r="N110" i="68"/>
  <c r="N73" i="68"/>
  <c r="O36" i="68"/>
  <c r="M112" i="68" l="1"/>
  <c r="M75" i="68"/>
  <c r="M11" i="66"/>
  <c r="L39" i="68"/>
  <c r="L40" i="68" s="1"/>
  <c r="M113" i="68"/>
  <c r="M114" i="68" s="1"/>
  <c r="O86" i="68"/>
  <c r="O49" i="68"/>
  <c r="N70" i="68"/>
  <c r="O33" i="68"/>
  <c r="N107" i="68"/>
  <c r="N52" i="68"/>
  <c r="O15" i="68"/>
  <c r="N89" i="68"/>
  <c r="O90" i="68"/>
  <c r="O53" i="68"/>
  <c r="L77" i="68"/>
  <c r="O92" i="68"/>
  <c r="O55" i="68"/>
  <c r="N72" i="68"/>
  <c r="O35" i="68"/>
  <c r="N109" i="68"/>
  <c r="O108" i="68"/>
  <c r="O71" i="68"/>
  <c r="N60" i="68"/>
  <c r="O23" i="68"/>
  <c r="N97" i="68"/>
  <c r="N66" i="68"/>
  <c r="O29" i="68"/>
  <c r="N103" i="68"/>
  <c r="N56" i="68"/>
  <c r="O19" i="68"/>
  <c r="N93" i="68"/>
  <c r="N58" i="68"/>
  <c r="O21" i="68"/>
  <c r="N95" i="68"/>
  <c r="N62" i="68"/>
  <c r="O25" i="68"/>
  <c r="N99" i="68"/>
  <c r="O104" i="68"/>
  <c r="O67" i="68"/>
  <c r="N64" i="68"/>
  <c r="O27" i="68"/>
  <c r="N101" i="68"/>
  <c r="N48" i="68"/>
  <c r="O11" i="68"/>
  <c r="N85" i="68"/>
  <c r="N68" i="68"/>
  <c r="O31" i="68"/>
  <c r="N105" i="68"/>
  <c r="O84" i="68"/>
  <c r="O47" i="68"/>
  <c r="O100" i="68"/>
  <c r="O63" i="68"/>
  <c r="O96" i="68"/>
  <c r="O59" i="68"/>
  <c r="O102" i="68"/>
  <c r="O65" i="68"/>
  <c r="N54" i="68"/>
  <c r="O17" i="68"/>
  <c r="N91" i="68"/>
  <c r="O106" i="68"/>
  <c r="O69" i="68"/>
  <c r="N50" i="68"/>
  <c r="O13" i="68"/>
  <c r="N87" i="68"/>
  <c r="O98" i="68"/>
  <c r="O61" i="68"/>
  <c r="O110" i="68"/>
  <c r="O73" i="68"/>
  <c r="O88" i="68"/>
  <c r="O51" i="68"/>
  <c r="O37" i="68"/>
  <c r="O74" i="68" s="1"/>
  <c r="N111" i="68"/>
  <c r="O94" i="68"/>
  <c r="O57" i="68"/>
  <c r="N31" i="66" l="1"/>
  <c r="N112" i="68"/>
  <c r="N75" i="68"/>
  <c r="N21" i="66"/>
  <c r="M76" i="68"/>
  <c r="M77" i="68" s="1"/>
  <c r="M39" i="68"/>
  <c r="M40" i="68" s="1"/>
  <c r="O54" i="68"/>
  <c r="O91" i="68"/>
  <c r="O56" i="68"/>
  <c r="O93" i="68"/>
  <c r="O48" i="68"/>
  <c r="O85" i="68"/>
  <c r="O66" i="68"/>
  <c r="O103" i="68"/>
  <c r="O111" i="68"/>
  <c r="O72" i="68"/>
  <c r="O109" i="68"/>
  <c r="O64" i="68"/>
  <c r="O101" i="68"/>
  <c r="O58" i="68"/>
  <c r="O95" i="68"/>
  <c r="O52" i="68"/>
  <c r="O89" i="68"/>
  <c r="O70" i="68"/>
  <c r="O107" i="68"/>
  <c r="O62" i="68"/>
  <c r="O99" i="68"/>
  <c r="O50" i="68"/>
  <c r="O87" i="68"/>
  <c r="O68" i="68"/>
  <c r="O105" i="68"/>
  <c r="O60" i="68"/>
  <c r="O97" i="68"/>
  <c r="N113" i="68" l="1"/>
  <c r="N114" i="68" s="1"/>
  <c r="O31" i="66"/>
  <c r="O112" i="68"/>
  <c r="O75" i="68"/>
  <c r="O21" i="66"/>
  <c r="N76" i="68"/>
  <c r="N77" i="68" s="1"/>
  <c r="N11" i="66"/>
  <c r="P31" i="66"/>
  <c r="O113" i="68" l="1"/>
  <c r="O114" i="68" s="1"/>
  <c r="N39" i="68"/>
  <c r="N40" i="68" s="1"/>
  <c r="O11" i="66"/>
  <c r="P21" i="66"/>
  <c r="O76" i="68"/>
  <c r="O77" i="68" s="1"/>
  <c r="O39" i="68" l="1"/>
  <c r="O40" i="68" s="1"/>
  <c r="P11" i="66"/>
  <c r="K10" i="69" l="1"/>
  <c r="K11" i="69"/>
  <c r="K12" i="69"/>
  <c r="L12" i="69" s="1"/>
  <c r="K13" i="69"/>
  <c r="L13" i="69" s="1"/>
  <c r="K14" i="69"/>
  <c r="K15" i="69"/>
  <c r="K16" i="69"/>
  <c r="L16" i="69" s="1"/>
  <c r="K17" i="69"/>
  <c r="L17" i="69" s="1"/>
  <c r="K18" i="69"/>
  <c r="K19" i="69"/>
  <c r="L10" i="69"/>
  <c r="L11" i="69"/>
  <c r="L18" i="69"/>
  <c r="L19" i="69"/>
  <c r="K40" i="104"/>
  <c r="L25" i="104"/>
  <c r="M25" i="104"/>
  <c r="N25" i="104"/>
  <c r="O25" i="104"/>
  <c r="L40" i="104"/>
  <c r="M40" i="104"/>
  <c r="N40" i="104"/>
  <c r="O40" i="104"/>
  <c r="M13" i="69" l="1"/>
  <c r="L33" i="69"/>
  <c r="L53" i="69"/>
  <c r="K35" i="69"/>
  <c r="K55" i="69"/>
  <c r="K34" i="69"/>
  <c r="K54" i="69"/>
  <c r="M19" i="69"/>
  <c r="L39" i="69"/>
  <c r="L59" i="69"/>
  <c r="M11" i="69"/>
  <c r="L51" i="69"/>
  <c r="L31" i="69"/>
  <c r="K33" i="69"/>
  <c r="K53" i="69"/>
  <c r="M18" i="69"/>
  <c r="L58" i="69"/>
  <c r="L38" i="69"/>
  <c r="M10" i="69"/>
  <c r="L50" i="69"/>
  <c r="L30" i="69"/>
  <c r="K32" i="69"/>
  <c r="K52" i="69"/>
  <c r="M17" i="69"/>
  <c r="L37" i="69"/>
  <c r="L57" i="69"/>
  <c r="K59" i="69"/>
  <c r="K39" i="69"/>
  <c r="K51" i="69"/>
  <c r="K31" i="69"/>
  <c r="M16" i="69"/>
  <c r="L56" i="69"/>
  <c r="L36" i="69"/>
  <c r="K58" i="69"/>
  <c r="K38" i="69"/>
  <c r="K30" i="69"/>
  <c r="K50" i="69"/>
  <c r="M12" i="69"/>
  <c r="L52" i="69"/>
  <c r="L32" i="69"/>
  <c r="L15" i="69"/>
  <c r="K37" i="69"/>
  <c r="K57" i="69"/>
  <c r="L14" i="69"/>
  <c r="K36" i="69"/>
  <c r="K56" i="69"/>
  <c r="K40" i="69" l="1"/>
  <c r="M14" i="69"/>
  <c r="L54" i="69"/>
  <c r="L34" i="69"/>
  <c r="L40" i="69" s="1"/>
  <c r="N10" i="69"/>
  <c r="M30" i="69"/>
  <c r="M50" i="69"/>
  <c r="N11" i="69"/>
  <c r="M51" i="69"/>
  <c r="M31" i="69"/>
  <c r="N16" i="69"/>
  <c r="M36" i="69"/>
  <c r="M56" i="69"/>
  <c r="N12" i="69"/>
  <c r="M32" i="69"/>
  <c r="M52" i="69"/>
  <c r="K60" i="69"/>
  <c r="M15" i="69"/>
  <c r="L35" i="69"/>
  <c r="L55" i="69"/>
  <c r="N13" i="69"/>
  <c r="M33" i="69"/>
  <c r="M53" i="69"/>
  <c r="N17" i="69"/>
  <c r="M37" i="69"/>
  <c r="M57" i="69"/>
  <c r="N18" i="69"/>
  <c r="M38" i="69"/>
  <c r="M58" i="69"/>
  <c r="N19" i="69"/>
  <c r="M59" i="69"/>
  <c r="M39" i="69"/>
  <c r="L60" i="69" l="1"/>
  <c r="M22" i="66"/>
  <c r="L42" i="69"/>
  <c r="L63" i="69"/>
  <c r="O13" i="69"/>
  <c r="N33" i="69"/>
  <c r="N53" i="69"/>
  <c r="O10" i="69"/>
  <c r="N30" i="69"/>
  <c r="N50" i="69"/>
  <c r="O12" i="69"/>
  <c r="N52" i="69"/>
  <c r="N32" i="69"/>
  <c r="O18" i="69"/>
  <c r="N38" i="69"/>
  <c r="N58" i="69"/>
  <c r="O19" i="69"/>
  <c r="N39" i="69"/>
  <c r="N59" i="69"/>
  <c r="O16" i="69"/>
  <c r="N36" i="69"/>
  <c r="N56" i="69"/>
  <c r="N15" i="69"/>
  <c r="M55" i="69"/>
  <c r="M35" i="69"/>
  <c r="N14" i="69"/>
  <c r="M34" i="69"/>
  <c r="M54" i="69"/>
  <c r="O17" i="69"/>
  <c r="N37" i="69"/>
  <c r="N57" i="69"/>
  <c r="K63" i="69"/>
  <c r="L32" i="66"/>
  <c r="L33" i="66" s="1"/>
  <c r="O11" i="69"/>
  <c r="N31" i="69"/>
  <c r="N51" i="69"/>
  <c r="L22" i="66"/>
  <c r="K42" i="69"/>
  <c r="M60" i="69" l="1"/>
  <c r="M32" i="66"/>
  <c r="M33" i="66" s="1"/>
  <c r="M40" i="69"/>
  <c r="M63" i="69"/>
  <c r="N32" i="66"/>
  <c r="N33" i="66" s="1"/>
  <c r="O30" i="69"/>
  <c r="O50" i="69"/>
  <c r="O57" i="69"/>
  <c r="O37" i="69"/>
  <c r="O38" i="69"/>
  <c r="O58" i="69"/>
  <c r="O36" i="69"/>
  <c r="O56" i="69"/>
  <c r="O53" i="69"/>
  <c r="O33" i="69"/>
  <c r="O59" i="69"/>
  <c r="O39" i="69"/>
  <c r="L12" i="66"/>
  <c r="L13" i="66" s="1"/>
  <c r="L23" i="66"/>
  <c r="O51" i="69"/>
  <c r="O31" i="69"/>
  <c r="O14" i="69"/>
  <c r="N34" i="69"/>
  <c r="N40" i="69" s="1"/>
  <c r="N54" i="69"/>
  <c r="O32" i="69"/>
  <c r="O52" i="69"/>
  <c r="O15" i="69"/>
  <c r="N35" i="69"/>
  <c r="N55" i="69"/>
  <c r="M12" i="66"/>
  <c r="M13" i="66" s="1"/>
  <c r="M23" i="66"/>
  <c r="N22" i="66" l="1"/>
  <c r="N60" i="69"/>
  <c r="M42" i="69"/>
  <c r="O22" i="66"/>
  <c r="N42" i="69"/>
  <c r="O34" i="69"/>
  <c r="O54" i="69"/>
  <c r="O55" i="69"/>
  <c r="O35" i="69"/>
  <c r="N12" i="66"/>
  <c r="N13" i="66" s="1"/>
  <c r="N23" i="66"/>
  <c r="O60" i="69" l="1"/>
  <c r="O40" i="69"/>
  <c r="O32" i="66"/>
  <c r="O33" i="66" s="1"/>
  <c r="N63" i="69"/>
  <c r="P22" i="66"/>
  <c r="O63" i="69"/>
  <c r="P32" i="66"/>
  <c r="P33" i="66" s="1"/>
  <c r="O23" i="66"/>
  <c r="O12" i="66" l="1"/>
  <c r="O13" i="66" s="1"/>
  <c r="O42" i="69"/>
  <c r="P12" i="66"/>
  <c r="P13" i="66" s="1"/>
  <c r="P23" i="66"/>
  <c r="F371" i="102" l="1"/>
  <c r="F688" i="102"/>
  <c r="G371" i="102"/>
  <c r="G688" i="102"/>
  <c r="F372" i="102"/>
  <c r="F689" i="102"/>
  <c r="G372" i="102"/>
  <c r="G689" i="102"/>
  <c r="F377" i="102"/>
  <c r="F694" i="102"/>
  <c r="G377" i="102"/>
  <c r="G694" i="102"/>
  <c r="F409" i="102" l="1"/>
  <c r="F726" i="102"/>
  <c r="F379" i="102"/>
  <c r="F696" i="102"/>
  <c r="F391" i="102"/>
  <c r="F708" i="102"/>
  <c r="F394" i="102"/>
  <c r="F711" i="102"/>
  <c r="F395" i="102"/>
  <c r="F712" i="102"/>
  <c r="F400" i="102"/>
  <c r="F717" i="102"/>
  <c r="F401" i="102"/>
  <c r="F718" i="102"/>
  <c r="F408" i="102"/>
  <c r="F725" i="102"/>
  <c r="F397" i="102"/>
  <c r="F714" i="102"/>
  <c r="G379" i="102"/>
  <c r="G696" i="102"/>
  <c r="G391" i="102"/>
  <c r="G708" i="102"/>
  <c r="G394" i="102"/>
  <c r="G711" i="102"/>
  <c r="G401" i="102"/>
  <c r="G718" i="102"/>
  <c r="G408" i="102"/>
  <c r="G725" i="102"/>
  <c r="N54" i="102"/>
  <c r="J371" i="102"/>
  <c r="N371" i="102" s="1"/>
  <c r="J688" i="102"/>
  <c r="N688" i="102" s="1"/>
  <c r="N60" i="102"/>
  <c r="J377" i="102"/>
  <c r="N377" i="102" s="1"/>
  <c r="J694" i="102"/>
  <c r="N694" i="102" s="1"/>
  <c r="N92" i="102"/>
  <c r="J409" i="102"/>
  <c r="N409" i="102" s="1"/>
  <c r="J726" i="102"/>
  <c r="N726" i="102" s="1"/>
  <c r="F374" i="102"/>
  <c r="F691" i="102"/>
  <c r="N691" i="102" s="1"/>
  <c r="G374" i="102"/>
  <c r="G691" i="102"/>
  <c r="N57" i="102"/>
  <c r="J374" i="102"/>
  <c r="J691" i="102"/>
  <c r="N62" i="102"/>
  <c r="J379" i="102"/>
  <c r="J696" i="102"/>
  <c r="N74" i="102"/>
  <c r="J391" i="102"/>
  <c r="J708" i="102"/>
  <c r="N77" i="102"/>
  <c r="J394" i="102"/>
  <c r="J711" i="102"/>
  <c r="N78" i="102"/>
  <c r="J395" i="102"/>
  <c r="N395" i="102" s="1"/>
  <c r="J712" i="102"/>
  <c r="N712" i="102" s="1"/>
  <c r="N83" i="102"/>
  <c r="J400" i="102"/>
  <c r="J717" i="102"/>
  <c r="N84" i="102"/>
  <c r="J401" i="102"/>
  <c r="J718" i="102"/>
  <c r="N91" i="102"/>
  <c r="J408" i="102"/>
  <c r="J725" i="102"/>
  <c r="N80" i="102"/>
  <c r="J397" i="102"/>
  <c r="N397" i="102" s="1"/>
  <c r="J714" i="102"/>
  <c r="N714" i="102" s="1"/>
  <c r="K371" i="102"/>
  <c r="K688" i="102"/>
  <c r="K374" i="102"/>
  <c r="K691" i="102"/>
  <c r="K377" i="102"/>
  <c r="K694" i="102"/>
  <c r="K379" i="102"/>
  <c r="K696" i="102"/>
  <c r="K391" i="102"/>
  <c r="K708" i="102"/>
  <c r="K394" i="102"/>
  <c r="K711" i="102"/>
  <c r="K395" i="102"/>
  <c r="K712" i="102"/>
  <c r="K400" i="102"/>
  <c r="K717" i="102"/>
  <c r="K401" i="102"/>
  <c r="O401" i="102" s="1"/>
  <c r="K718" i="102"/>
  <c r="O718" i="102" s="1"/>
  <c r="K408" i="102"/>
  <c r="O408" i="102" s="1"/>
  <c r="K725" i="102"/>
  <c r="K409" i="102"/>
  <c r="K726" i="102"/>
  <c r="G424" i="102"/>
  <c r="G741" i="102"/>
  <c r="G436" i="102"/>
  <c r="G753" i="102"/>
  <c r="G439" i="102"/>
  <c r="G756" i="102"/>
  <c r="G446" i="102"/>
  <c r="G763" i="102"/>
  <c r="G419" i="102"/>
  <c r="G736" i="102"/>
  <c r="G416" i="102"/>
  <c r="G733" i="102"/>
  <c r="G453" i="102"/>
  <c r="G770" i="102"/>
  <c r="K416" i="102"/>
  <c r="K733" i="102"/>
  <c r="K419" i="102"/>
  <c r="K736" i="102"/>
  <c r="K454" i="102"/>
  <c r="K771" i="102"/>
  <c r="K424" i="102"/>
  <c r="K741" i="102"/>
  <c r="K439" i="102"/>
  <c r="K756" i="102"/>
  <c r="K436" i="102"/>
  <c r="K753" i="102"/>
  <c r="K440" i="102"/>
  <c r="K757" i="102"/>
  <c r="K445" i="102"/>
  <c r="K762" i="102"/>
  <c r="K446" i="102"/>
  <c r="O446" i="102" s="1"/>
  <c r="K763" i="102"/>
  <c r="K453" i="102"/>
  <c r="K770" i="102"/>
  <c r="G469" i="102"/>
  <c r="G786" i="102"/>
  <c r="G481" i="102"/>
  <c r="G798" i="102"/>
  <c r="G484" i="102"/>
  <c r="G801" i="102"/>
  <c r="G491" i="102"/>
  <c r="G808" i="102"/>
  <c r="G464" i="102"/>
  <c r="G781" i="102"/>
  <c r="G461" i="102"/>
  <c r="G778" i="102"/>
  <c r="G498" i="102"/>
  <c r="G815" i="102"/>
  <c r="K461" i="102"/>
  <c r="K778" i="102"/>
  <c r="K464" i="102"/>
  <c r="K781" i="102"/>
  <c r="K467" i="102"/>
  <c r="K784" i="102"/>
  <c r="K469" i="102"/>
  <c r="K786" i="102"/>
  <c r="K481" i="102"/>
  <c r="K798" i="102"/>
  <c r="K484" i="102"/>
  <c r="K801" i="102"/>
  <c r="O801" i="102" s="1"/>
  <c r="K485" i="102"/>
  <c r="K802" i="102"/>
  <c r="K490" i="102"/>
  <c r="K807" i="102"/>
  <c r="K491" i="102"/>
  <c r="O491" i="102" s="1"/>
  <c r="K808" i="102"/>
  <c r="K498" i="102"/>
  <c r="O498" i="102" s="1"/>
  <c r="K815" i="102"/>
  <c r="O815" i="102" s="1"/>
  <c r="G514" i="102"/>
  <c r="G831" i="102"/>
  <c r="G526" i="102"/>
  <c r="G843" i="102"/>
  <c r="G529" i="102"/>
  <c r="G846" i="102"/>
  <c r="G536" i="102"/>
  <c r="G853" i="102"/>
  <c r="G509" i="102"/>
  <c r="G826" i="102"/>
  <c r="G506" i="102"/>
  <c r="G823" i="102"/>
  <c r="G543" i="102"/>
  <c r="G860" i="102"/>
  <c r="K506" i="102"/>
  <c r="K823" i="102"/>
  <c r="K509" i="102"/>
  <c r="K826" i="102"/>
  <c r="K544" i="102"/>
  <c r="K861" i="102"/>
  <c r="K514" i="102"/>
  <c r="K831" i="102"/>
  <c r="K529" i="102"/>
  <c r="K846" i="102"/>
  <c r="K526" i="102"/>
  <c r="K843" i="102"/>
  <c r="K530" i="102"/>
  <c r="K847" i="102"/>
  <c r="K535" i="102"/>
  <c r="K852" i="102"/>
  <c r="K536" i="102"/>
  <c r="K853" i="102"/>
  <c r="O853" i="102" s="1"/>
  <c r="K543" i="102"/>
  <c r="K860" i="102"/>
  <c r="G559" i="102"/>
  <c r="G876" i="102"/>
  <c r="G571" i="102"/>
  <c r="G888" i="102"/>
  <c r="G574" i="102"/>
  <c r="G891" i="102"/>
  <c r="G581" i="102"/>
  <c r="G898" i="102"/>
  <c r="G554" i="102"/>
  <c r="G871" i="102"/>
  <c r="G551" i="102"/>
  <c r="G868" i="102"/>
  <c r="G588" i="102"/>
  <c r="G905" i="102"/>
  <c r="K551" i="102"/>
  <c r="K868" i="102"/>
  <c r="K554" i="102"/>
  <c r="K871" i="102"/>
  <c r="K589" i="102"/>
  <c r="K906" i="102"/>
  <c r="K559" i="102"/>
  <c r="K876" i="102"/>
  <c r="K574" i="102"/>
  <c r="K891" i="102"/>
  <c r="K571" i="102"/>
  <c r="K888" i="102"/>
  <c r="K575" i="102"/>
  <c r="K892" i="102"/>
  <c r="K580" i="102"/>
  <c r="K897" i="102"/>
  <c r="K581" i="102"/>
  <c r="O581" i="102" s="1"/>
  <c r="K898" i="102"/>
  <c r="O898" i="102" s="1"/>
  <c r="K588" i="102"/>
  <c r="K905" i="102"/>
  <c r="G604" i="102"/>
  <c r="G921" i="102"/>
  <c r="G616" i="102"/>
  <c r="G933" i="102"/>
  <c r="G619" i="102"/>
  <c r="G936" i="102"/>
  <c r="G626" i="102"/>
  <c r="G943" i="102"/>
  <c r="G599" i="102"/>
  <c r="G916" i="102"/>
  <c r="G596" i="102"/>
  <c r="G913" i="102"/>
  <c r="G633" i="102"/>
  <c r="G950" i="102"/>
  <c r="K596" i="102"/>
  <c r="K913" i="102"/>
  <c r="K599" i="102"/>
  <c r="K916" i="102"/>
  <c r="K604" i="102"/>
  <c r="K921" i="102"/>
  <c r="K616" i="102"/>
  <c r="K933" i="102"/>
  <c r="K619" i="102"/>
  <c r="K936" i="102"/>
  <c r="K620" i="102"/>
  <c r="K937" i="102"/>
  <c r="K625" i="102"/>
  <c r="K942" i="102"/>
  <c r="K626" i="102"/>
  <c r="O626" i="102" s="1"/>
  <c r="K943" i="102"/>
  <c r="K633" i="102"/>
  <c r="K950" i="102"/>
  <c r="O936" i="102" l="1"/>
  <c r="O950" i="102"/>
  <c r="O619" i="102"/>
  <c r="O633" i="102"/>
  <c r="O725" i="102"/>
  <c r="O808" i="102"/>
  <c r="N696" i="102"/>
  <c r="N391" i="102"/>
  <c r="N708" i="102"/>
  <c r="O543" i="102"/>
  <c r="O891" i="102"/>
  <c r="O529" i="102"/>
  <c r="O588" i="102"/>
  <c r="O394" i="102"/>
  <c r="N394" i="102"/>
  <c r="N717" i="102"/>
  <c r="O536" i="102"/>
  <c r="O574" i="102"/>
  <c r="N400" i="102"/>
  <c r="N401" i="102"/>
  <c r="O905" i="102"/>
  <c r="O711" i="102"/>
  <c r="N725" i="102"/>
  <c r="N408" i="102"/>
  <c r="O943" i="102"/>
  <c r="N718" i="102"/>
  <c r="O756" i="102"/>
  <c r="O763" i="102"/>
  <c r="O484" i="102"/>
  <c r="O439" i="102"/>
  <c r="O860" i="102"/>
  <c r="N374" i="102"/>
  <c r="O770" i="102"/>
  <c r="N711" i="102"/>
  <c r="O846" i="102"/>
  <c r="O453" i="102"/>
  <c r="N379" i="102"/>
  <c r="E54" i="104" l="1"/>
  <c r="E55" i="104"/>
  <c r="E56" i="104"/>
  <c r="E58" i="104"/>
  <c r="F58" i="104" s="1"/>
  <c r="G58" i="104" s="1"/>
  <c r="H58" i="104" s="1"/>
  <c r="I58" i="104" s="1"/>
  <c r="K9" i="115" l="1"/>
  <c r="F34" i="115"/>
  <c r="G34" i="115"/>
  <c r="F35" i="115"/>
  <c r="G35" i="115"/>
  <c r="F36" i="115"/>
  <c r="G36" i="115"/>
  <c r="F37" i="115"/>
  <c r="G37" i="115"/>
  <c r="G42" i="115" l="1"/>
  <c r="L13" i="58"/>
  <c r="K9" i="104" l="1"/>
  <c r="K24" i="104"/>
  <c r="K39" i="104"/>
  <c r="M13" i="58"/>
  <c r="L33" i="58"/>
  <c r="L55" i="58"/>
  <c r="L9" i="104" l="1"/>
  <c r="L24" i="104" s="1"/>
  <c r="L39" i="104"/>
  <c r="N13" i="58"/>
  <c r="M55" i="58"/>
  <c r="M33" i="58"/>
  <c r="M9" i="104" l="1"/>
  <c r="N33" i="58"/>
  <c r="N55" i="58"/>
  <c r="M24" i="104"/>
  <c r="M39" i="104"/>
  <c r="O13" i="58"/>
  <c r="N9" i="104" l="1"/>
  <c r="N24" i="104"/>
  <c r="N39" i="104"/>
  <c r="O55" i="58"/>
  <c r="O33" i="58"/>
  <c r="P13" i="58" l="1"/>
  <c r="O9" i="104" l="1"/>
  <c r="P55" i="58"/>
  <c r="P33" i="58"/>
  <c r="O24" i="104"/>
  <c r="O39" i="104"/>
  <c r="F14" i="58" l="1"/>
  <c r="G14" i="58"/>
  <c r="K14" i="58"/>
  <c r="F16" i="58"/>
  <c r="G16" i="58"/>
  <c r="I16" i="58"/>
  <c r="J16" i="58"/>
  <c r="K16" i="58"/>
  <c r="L16" i="58"/>
  <c r="M16" i="58"/>
  <c r="N16" i="58"/>
  <c r="O16" i="58"/>
  <c r="P16" i="58"/>
  <c r="L20" i="58"/>
  <c r="M20" i="58"/>
  <c r="N20" i="58"/>
  <c r="O20" i="58"/>
  <c r="P20" i="58"/>
  <c r="F25" i="58"/>
  <c r="G25" i="58"/>
  <c r="I25" i="58"/>
  <c r="J25" i="58"/>
  <c r="K25" i="58"/>
  <c r="L25" i="58"/>
  <c r="M25" i="58"/>
  <c r="N25" i="58"/>
  <c r="O25" i="58"/>
  <c r="P25" i="58"/>
  <c r="F34" i="58"/>
  <c r="G34" i="58"/>
  <c r="K34" i="58"/>
  <c r="F36" i="58"/>
  <c r="G36" i="58"/>
  <c r="I36" i="58"/>
  <c r="J36" i="58"/>
  <c r="K36" i="58"/>
  <c r="L36" i="58"/>
  <c r="M36" i="58"/>
  <c r="N36" i="58"/>
  <c r="O36" i="58"/>
  <c r="P36" i="58"/>
  <c r="L39" i="58"/>
  <c r="M39" i="58"/>
  <c r="N39" i="58"/>
  <c r="O39" i="58"/>
  <c r="P39" i="58"/>
  <c r="F44" i="58"/>
  <c r="G44" i="58"/>
  <c r="I44" i="58"/>
  <c r="J44" i="58"/>
  <c r="K44" i="58"/>
  <c r="L44" i="58"/>
  <c r="M44" i="58"/>
  <c r="N44" i="58"/>
  <c r="O44" i="58"/>
  <c r="P44" i="58"/>
  <c r="F56" i="58"/>
  <c r="G56" i="58"/>
  <c r="K56" i="58"/>
  <c r="F58" i="58"/>
  <c r="G58" i="58"/>
  <c r="I58" i="58"/>
  <c r="J58" i="58"/>
  <c r="K58" i="58"/>
  <c r="L58" i="58"/>
  <c r="M58" i="58"/>
  <c r="N58" i="58"/>
  <c r="O58" i="58"/>
  <c r="P58" i="58"/>
  <c r="F67" i="58"/>
  <c r="G67" i="58"/>
  <c r="I67" i="58"/>
  <c r="J67" i="58"/>
  <c r="K67" i="58"/>
  <c r="L67" i="58"/>
  <c r="M67" i="58"/>
  <c r="N67" i="58"/>
  <c r="O67" i="58"/>
  <c r="P67" i="58"/>
  <c r="F9" i="102"/>
  <c r="G9" i="102"/>
  <c r="H9" i="102"/>
  <c r="I9" i="102"/>
  <c r="J9" i="102"/>
  <c r="K9" i="102"/>
  <c r="L9" i="102"/>
  <c r="M9" i="102"/>
  <c r="N9" i="102"/>
  <c r="O9" i="102"/>
  <c r="F10" i="102"/>
  <c r="G10" i="102"/>
  <c r="H10" i="102"/>
  <c r="I10" i="102"/>
  <c r="J10" i="102"/>
  <c r="K10" i="102"/>
  <c r="L10" i="102"/>
  <c r="M10" i="102"/>
  <c r="N10" i="102"/>
  <c r="O10" i="102"/>
  <c r="F12" i="102"/>
  <c r="G12" i="102"/>
  <c r="H12" i="102"/>
  <c r="I12" i="102"/>
  <c r="J12" i="102"/>
  <c r="K12" i="102"/>
  <c r="L12" i="102"/>
  <c r="M12" i="102"/>
  <c r="N12" i="102"/>
  <c r="O12" i="102"/>
  <c r="F13" i="102"/>
  <c r="G13" i="102"/>
  <c r="H13" i="102"/>
  <c r="I13" i="102"/>
  <c r="J13" i="102"/>
  <c r="K13" i="102"/>
  <c r="L13" i="102"/>
  <c r="M13" i="102"/>
  <c r="N13" i="102"/>
  <c r="O13" i="102"/>
  <c r="F14" i="102"/>
  <c r="G14" i="102"/>
  <c r="H14" i="102"/>
  <c r="I14" i="102"/>
  <c r="J14" i="102"/>
  <c r="K14" i="102"/>
  <c r="L14" i="102"/>
  <c r="M14" i="102"/>
  <c r="N14" i="102"/>
  <c r="O14" i="102"/>
  <c r="F15" i="102"/>
  <c r="G15" i="102"/>
  <c r="H15" i="102"/>
  <c r="I15" i="102"/>
  <c r="J15" i="102"/>
  <c r="K15" i="102"/>
  <c r="L15" i="102"/>
  <c r="M15" i="102"/>
  <c r="N15" i="102"/>
  <c r="O15" i="102"/>
  <c r="F17" i="102"/>
  <c r="G17" i="102"/>
  <c r="H17" i="102"/>
  <c r="I17" i="102"/>
  <c r="J17" i="102"/>
  <c r="K17" i="102"/>
  <c r="L17" i="102"/>
  <c r="M17" i="102"/>
  <c r="N17" i="102"/>
  <c r="O17" i="102"/>
  <c r="F19" i="102"/>
  <c r="G19" i="102"/>
  <c r="H19" i="102"/>
  <c r="I19" i="102"/>
  <c r="J19" i="102"/>
  <c r="K19" i="102"/>
  <c r="L19" i="102"/>
  <c r="M19" i="102"/>
  <c r="N19" i="102"/>
  <c r="O19" i="102"/>
  <c r="F20" i="102"/>
  <c r="G20" i="102"/>
  <c r="H20" i="102"/>
  <c r="I20" i="102"/>
  <c r="J20" i="102"/>
  <c r="K20" i="102"/>
  <c r="L20" i="102"/>
  <c r="M20" i="102"/>
  <c r="N20" i="102"/>
  <c r="O20" i="102"/>
  <c r="F22" i="102"/>
  <c r="G22" i="102"/>
  <c r="H22" i="102"/>
  <c r="I22" i="102"/>
  <c r="J22" i="102"/>
  <c r="K22" i="102"/>
  <c r="L22" i="102"/>
  <c r="M22" i="102"/>
  <c r="N22" i="102"/>
  <c r="O22" i="102"/>
  <c r="F23" i="102"/>
  <c r="G23" i="102"/>
  <c r="H23" i="102"/>
  <c r="I23" i="102"/>
  <c r="J23" i="102"/>
  <c r="K23" i="102"/>
  <c r="L23" i="102"/>
  <c r="M23" i="102"/>
  <c r="N23" i="102"/>
  <c r="O23" i="102"/>
  <c r="F24" i="102"/>
  <c r="G24" i="102"/>
  <c r="H24" i="102"/>
  <c r="I24" i="102"/>
  <c r="J24" i="102"/>
  <c r="K24" i="102"/>
  <c r="L24" i="102"/>
  <c r="M24" i="102"/>
  <c r="N24" i="102"/>
  <c r="O24" i="102"/>
  <c r="F25" i="102"/>
  <c r="G25" i="102"/>
  <c r="H25" i="102"/>
  <c r="I25" i="102"/>
  <c r="J25" i="102"/>
  <c r="K25" i="102"/>
  <c r="L25" i="102"/>
  <c r="M25" i="102"/>
  <c r="N25" i="102"/>
  <c r="O25" i="102"/>
  <c r="F26" i="102"/>
  <c r="G26" i="102"/>
  <c r="H26" i="102"/>
  <c r="I26" i="102"/>
  <c r="J26" i="102"/>
  <c r="K26" i="102"/>
  <c r="L26" i="102"/>
  <c r="M26" i="102"/>
  <c r="N26" i="102"/>
  <c r="O26" i="102"/>
  <c r="F27" i="102"/>
  <c r="G27" i="102"/>
  <c r="H27" i="102"/>
  <c r="I27" i="102"/>
  <c r="J27" i="102"/>
  <c r="K27" i="102"/>
  <c r="L27" i="102"/>
  <c r="M27" i="102"/>
  <c r="N27" i="102"/>
  <c r="O27" i="102"/>
  <c r="F29" i="102"/>
  <c r="G29" i="102"/>
  <c r="H29" i="102"/>
  <c r="I29" i="102"/>
  <c r="J29" i="102"/>
  <c r="K29" i="102"/>
  <c r="L29" i="102"/>
  <c r="M29" i="102"/>
  <c r="N29" i="102"/>
  <c r="O29" i="102"/>
  <c r="F30" i="102"/>
  <c r="G30" i="102"/>
  <c r="H30" i="102"/>
  <c r="I30" i="102"/>
  <c r="J30" i="102"/>
  <c r="K30" i="102"/>
  <c r="L30" i="102"/>
  <c r="M30" i="102"/>
  <c r="N30" i="102"/>
  <c r="O30" i="102"/>
  <c r="F31" i="102"/>
  <c r="G31" i="102"/>
  <c r="H31" i="102"/>
  <c r="I31" i="102"/>
  <c r="J31" i="102"/>
  <c r="K31" i="102"/>
  <c r="L31" i="102"/>
  <c r="M31" i="102"/>
  <c r="N31" i="102"/>
  <c r="O31" i="102"/>
  <c r="F32" i="102"/>
  <c r="G32" i="102"/>
  <c r="H32" i="102"/>
  <c r="I32" i="102"/>
  <c r="J32" i="102"/>
  <c r="K32" i="102"/>
  <c r="L32" i="102"/>
  <c r="M32" i="102"/>
  <c r="N32" i="102"/>
  <c r="O32" i="102"/>
  <c r="F33" i="102"/>
  <c r="G33" i="102"/>
  <c r="H33" i="102"/>
  <c r="I33" i="102"/>
  <c r="J33" i="102"/>
  <c r="K33" i="102"/>
  <c r="L33" i="102"/>
  <c r="M33" i="102"/>
  <c r="N33" i="102"/>
  <c r="O33" i="102"/>
  <c r="F35" i="102"/>
  <c r="G35" i="102"/>
  <c r="H35" i="102"/>
  <c r="I35" i="102"/>
  <c r="J35" i="102"/>
  <c r="K35" i="102"/>
  <c r="L35" i="102"/>
  <c r="M35" i="102"/>
  <c r="N35" i="102"/>
  <c r="O35" i="102"/>
  <c r="F36" i="102"/>
  <c r="G36" i="102"/>
  <c r="H36" i="102"/>
  <c r="I36" i="102"/>
  <c r="J36" i="102"/>
  <c r="K36" i="102"/>
  <c r="L36" i="102"/>
  <c r="M36" i="102"/>
  <c r="N36" i="102"/>
  <c r="O36" i="102"/>
  <c r="F38" i="102"/>
  <c r="G38" i="102"/>
  <c r="H38" i="102"/>
  <c r="I38" i="102"/>
  <c r="J38" i="102"/>
  <c r="K38" i="102"/>
  <c r="L38" i="102"/>
  <c r="M38" i="102"/>
  <c r="N38" i="102"/>
  <c r="O38" i="102"/>
  <c r="F39" i="102"/>
  <c r="G39" i="102"/>
  <c r="H39" i="102"/>
  <c r="I39" i="102"/>
  <c r="J39" i="102"/>
  <c r="K39" i="102"/>
  <c r="L39" i="102"/>
  <c r="M39" i="102"/>
  <c r="N39" i="102"/>
  <c r="O39" i="102"/>
  <c r="F40" i="102"/>
  <c r="G40" i="102"/>
  <c r="H40" i="102"/>
  <c r="I40" i="102"/>
  <c r="J40" i="102"/>
  <c r="K40" i="102"/>
  <c r="L40" i="102"/>
  <c r="M40" i="102"/>
  <c r="N40" i="102"/>
  <c r="O40" i="102"/>
  <c r="F41" i="102"/>
  <c r="G41" i="102"/>
  <c r="H41" i="102"/>
  <c r="I41" i="102"/>
  <c r="J41" i="102"/>
  <c r="K41" i="102"/>
  <c r="L41" i="102"/>
  <c r="M41" i="102"/>
  <c r="N41" i="102"/>
  <c r="O41" i="102"/>
  <c r="F43" i="102"/>
  <c r="G43" i="102"/>
  <c r="H43" i="102"/>
  <c r="I43" i="102"/>
  <c r="J43" i="102"/>
  <c r="K43" i="102"/>
  <c r="L43" i="102"/>
  <c r="M43" i="102"/>
  <c r="N43" i="102"/>
  <c r="O43" i="102"/>
  <c r="F44" i="102"/>
  <c r="G44" i="102"/>
  <c r="H44" i="102"/>
  <c r="I44" i="102"/>
  <c r="J44" i="102"/>
  <c r="K44" i="102"/>
  <c r="L44" i="102"/>
  <c r="M44" i="102"/>
  <c r="N44" i="102"/>
  <c r="O44" i="102"/>
  <c r="F45" i="102"/>
  <c r="G45" i="102"/>
  <c r="H45" i="102"/>
  <c r="I45" i="102"/>
  <c r="J45" i="102"/>
  <c r="K45" i="102"/>
  <c r="L45" i="102"/>
  <c r="M45" i="102"/>
  <c r="N45" i="102"/>
  <c r="O45" i="102"/>
  <c r="F46" i="102"/>
  <c r="G46" i="102"/>
  <c r="H46" i="102"/>
  <c r="I46" i="102"/>
  <c r="J46" i="102"/>
  <c r="K46" i="102"/>
  <c r="L46" i="102"/>
  <c r="M46" i="102"/>
  <c r="N46" i="102"/>
  <c r="O46" i="102"/>
  <c r="F47" i="102"/>
  <c r="G47" i="102"/>
  <c r="H47" i="102"/>
  <c r="I47" i="102"/>
  <c r="J47" i="102"/>
  <c r="K47" i="102"/>
  <c r="L47" i="102"/>
  <c r="M47" i="102"/>
  <c r="N47" i="102"/>
  <c r="O47" i="102"/>
  <c r="F48" i="102"/>
  <c r="G48" i="102"/>
  <c r="H48" i="102"/>
  <c r="I48" i="102"/>
  <c r="J48" i="102"/>
  <c r="K48" i="102"/>
  <c r="L48" i="102"/>
  <c r="M48" i="102"/>
  <c r="N48" i="102"/>
  <c r="O48" i="102"/>
  <c r="F49" i="102"/>
  <c r="G49" i="102"/>
  <c r="H49" i="102"/>
  <c r="I49" i="102"/>
  <c r="J49" i="102"/>
  <c r="K49" i="102"/>
  <c r="L49" i="102"/>
  <c r="M49" i="102"/>
  <c r="N49" i="102"/>
  <c r="O49" i="102"/>
  <c r="H54" i="102"/>
  <c r="I54" i="102"/>
  <c r="L54" i="102"/>
  <c r="M54" i="102"/>
  <c r="O54" i="102"/>
  <c r="H55" i="102"/>
  <c r="I55" i="102"/>
  <c r="J55" i="102"/>
  <c r="K55" i="102"/>
  <c r="L55" i="102"/>
  <c r="M55" i="102"/>
  <c r="N55" i="102"/>
  <c r="O55" i="102"/>
  <c r="H57" i="102"/>
  <c r="I57" i="102"/>
  <c r="L57" i="102"/>
  <c r="M57" i="102"/>
  <c r="O57" i="102"/>
  <c r="F58" i="102"/>
  <c r="G58" i="102"/>
  <c r="H58" i="102"/>
  <c r="I58" i="102"/>
  <c r="J58" i="102"/>
  <c r="K58" i="102"/>
  <c r="L58" i="102"/>
  <c r="M58" i="102"/>
  <c r="N58" i="102"/>
  <c r="O58" i="102"/>
  <c r="F59" i="102"/>
  <c r="G59" i="102"/>
  <c r="H59" i="102"/>
  <c r="I59" i="102"/>
  <c r="J59" i="102"/>
  <c r="K59" i="102"/>
  <c r="L59" i="102"/>
  <c r="M59" i="102"/>
  <c r="N59" i="102"/>
  <c r="O59" i="102"/>
  <c r="H60" i="102"/>
  <c r="I60" i="102"/>
  <c r="L60" i="102"/>
  <c r="M60" i="102"/>
  <c r="O60" i="102"/>
  <c r="H62" i="102"/>
  <c r="I62" i="102"/>
  <c r="L62" i="102"/>
  <c r="M62" i="102"/>
  <c r="O62" i="102"/>
  <c r="F64" i="102"/>
  <c r="G64" i="102"/>
  <c r="H64" i="102"/>
  <c r="I64" i="102"/>
  <c r="J64" i="102"/>
  <c r="K64" i="102"/>
  <c r="L64" i="102"/>
  <c r="M64" i="102"/>
  <c r="N64" i="102"/>
  <c r="O64" i="102"/>
  <c r="F65" i="102"/>
  <c r="G65" i="102"/>
  <c r="H65" i="102"/>
  <c r="I65" i="102"/>
  <c r="J65" i="102"/>
  <c r="K65" i="102"/>
  <c r="L65" i="102"/>
  <c r="M65" i="102"/>
  <c r="N65" i="102"/>
  <c r="O65" i="102"/>
  <c r="F67" i="102"/>
  <c r="G67" i="102"/>
  <c r="H67" i="102"/>
  <c r="I67" i="102"/>
  <c r="J67" i="102"/>
  <c r="K67" i="102"/>
  <c r="L67" i="102"/>
  <c r="M67" i="102"/>
  <c r="N67" i="102"/>
  <c r="O67" i="102"/>
  <c r="F68" i="102"/>
  <c r="G68" i="102"/>
  <c r="H68" i="102"/>
  <c r="I68" i="102"/>
  <c r="J68" i="102"/>
  <c r="K68" i="102"/>
  <c r="L68" i="102"/>
  <c r="M68" i="102"/>
  <c r="N68" i="102"/>
  <c r="O68" i="102"/>
  <c r="F69" i="102"/>
  <c r="G69" i="102"/>
  <c r="H69" i="102"/>
  <c r="I69" i="102"/>
  <c r="J69" i="102"/>
  <c r="K69" i="102"/>
  <c r="L69" i="102"/>
  <c r="M69" i="102"/>
  <c r="N69" i="102"/>
  <c r="O69" i="102"/>
  <c r="F70" i="102"/>
  <c r="G70" i="102"/>
  <c r="H70" i="102"/>
  <c r="I70" i="102"/>
  <c r="J70" i="102"/>
  <c r="K70" i="102"/>
  <c r="L70" i="102"/>
  <c r="M70" i="102"/>
  <c r="N70" i="102"/>
  <c r="O70" i="102"/>
  <c r="F71" i="102"/>
  <c r="G71" i="102"/>
  <c r="H71" i="102"/>
  <c r="I71" i="102"/>
  <c r="J71" i="102"/>
  <c r="K71" i="102"/>
  <c r="L71" i="102"/>
  <c r="M71" i="102"/>
  <c r="N71" i="102"/>
  <c r="O71" i="102"/>
  <c r="F72" i="102"/>
  <c r="G72" i="102"/>
  <c r="H72" i="102"/>
  <c r="I72" i="102"/>
  <c r="J72" i="102"/>
  <c r="K72" i="102"/>
  <c r="L72" i="102"/>
  <c r="M72" i="102"/>
  <c r="N72" i="102"/>
  <c r="O72" i="102"/>
  <c r="H74" i="102"/>
  <c r="I74" i="102"/>
  <c r="L74" i="102"/>
  <c r="M74" i="102"/>
  <c r="O74" i="102"/>
  <c r="F75" i="102"/>
  <c r="G75" i="102"/>
  <c r="H75" i="102"/>
  <c r="I75" i="102"/>
  <c r="J75" i="102"/>
  <c r="K75" i="102"/>
  <c r="L75" i="102"/>
  <c r="M75" i="102"/>
  <c r="N75" i="102"/>
  <c r="O75" i="102"/>
  <c r="F76" i="102"/>
  <c r="G76" i="102"/>
  <c r="H76" i="102"/>
  <c r="I76" i="102"/>
  <c r="J76" i="102"/>
  <c r="K76" i="102"/>
  <c r="L76" i="102"/>
  <c r="M76" i="102"/>
  <c r="N76" i="102"/>
  <c r="O76" i="102"/>
  <c r="H77" i="102"/>
  <c r="I77" i="102"/>
  <c r="L77" i="102"/>
  <c r="M77" i="102"/>
  <c r="O77" i="102"/>
  <c r="G78" i="102"/>
  <c r="H78" i="102"/>
  <c r="I78" i="102"/>
  <c r="L78" i="102"/>
  <c r="M78" i="102"/>
  <c r="O78" i="102"/>
  <c r="G80" i="102"/>
  <c r="H80" i="102"/>
  <c r="I80" i="102"/>
  <c r="K80" i="102"/>
  <c r="L80" i="102"/>
  <c r="M80" i="102"/>
  <c r="O80" i="102"/>
  <c r="F81" i="102"/>
  <c r="G81" i="102"/>
  <c r="H81" i="102"/>
  <c r="I81" i="102"/>
  <c r="J81" i="102"/>
  <c r="K81" i="102"/>
  <c r="L81" i="102"/>
  <c r="M81" i="102"/>
  <c r="N81" i="102"/>
  <c r="O81" i="102"/>
  <c r="G83" i="102"/>
  <c r="H83" i="102"/>
  <c r="I83" i="102"/>
  <c r="L83" i="102"/>
  <c r="M83" i="102"/>
  <c r="O83" i="102"/>
  <c r="H84" i="102"/>
  <c r="I84" i="102"/>
  <c r="L84" i="102"/>
  <c r="M84" i="102"/>
  <c r="O84" i="102"/>
  <c r="F85" i="102"/>
  <c r="G85" i="102"/>
  <c r="H85" i="102"/>
  <c r="I85" i="102"/>
  <c r="J85" i="102"/>
  <c r="K85" i="102"/>
  <c r="L85" i="102"/>
  <c r="M85" i="102"/>
  <c r="N85" i="102"/>
  <c r="O85" i="102"/>
  <c r="F86" i="102"/>
  <c r="G86" i="102"/>
  <c r="H86" i="102"/>
  <c r="I86" i="102"/>
  <c r="J86" i="102"/>
  <c r="K86" i="102"/>
  <c r="L86" i="102"/>
  <c r="M86" i="102"/>
  <c r="N86" i="102"/>
  <c r="O86" i="102"/>
  <c r="F88" i="102"/>
  <c r="G88" i="102"/>
  <c r="H88" i="102"/>
  <c r="I88" i="102"/>
  <c r="J88" i="102"/>
  <c r="K88" i="102"/>
  <c r="L88" i="102"/>
  <c r="M88" i="102"/>
  <c r="N88" i="102"/>
  <c r="O88" i="102"/>
  <c r="F89" i="102"/>
  <c r="G89" i="102"/>
  <c r="H89" i="102"/>
  <c r="I89" i="102"/>
  <c r="J89" i="102"/>
  <c r="K89" i="102"/>
  <c r="L89" i="102"/>
  <c r="M89" i="102"/>
  <c r="N89" i="102"/>
  <c r="O89" i="102"/>
  <c r="F90" i="102"/>
  <c r="G90" i="102"/>
  <c r="H90" i="102"/>
  <c r="I90" i="102"/>
  <c r="J90" i="102"/>
  <c r="K90" i="102"/>
  <c r="L90" i="102"/>
  <c r="M90" i="102"/>
  <c r="N90" i="102"/>
  <c r="O90" i="102"/>
  <c r="H91" i="102"/>
  <c r="I91" i="102"/>
  <c r="L91" i="102"/>
  <c r="M91" i="102"/>
  <c r="O91" i="102"/>
  <c r="G92" i="102"/>
  <c r="H92" i="102"/>
  <c r="I92" i="102"/>
  <c r="L92" i="102"/>
  <c r="M92" i="102"/>
  <c r="O92" i="102"/>
  <c r="F93" i="102"/>
  <c r="G93" i="102"/>
  <c r="H93" i="102"/>
  <c r="I93" i="102"/>
  <c r="J93" i="102"/>
  <c r="K93" i="102"/>
  <c r="L93" i="102"/>
  <c r="M93" i="102"/>
  <c r="N93" i="102"/>
  <c r="O93" i="102"/>
  <c r="F94" i="102"/>
  <c r="G94" i="102"/>
  <c r="H94" i="102"/>
  <c r="I94" i="102"/>
  <c r="J94" i="102"/>
  <c r="K94" i="102"/>
  <c r="L94" i="102"/>
  <c r="M94" i="102"/>
  <c r="N94" i="102"/>
  <c r="O94" i="102"/>
  <c r="F99" i="102"/>
  <c r="H99" i="102"/>
  <c r="I99" i="102"/>
  <c r="J99" i="102"/>
  <c r="L99" i="102"/>
  <c r="M99" i="102"/>
  <c r="N99" i="102"/>
  <c r="O99" i="102"/>
  <c r="F100" i="102"/>
  <c r="G100" i="102"/>
  <c r="H100" i="102"/>
  <c r="I100" i="102"/>
  <c r="J100" i="102"/>
  <c r="K100" i="102"/>
  <c r="L100" i="102"/>
  <c r="M100" i="102"/>
  <c r="N100" i="102"/>
  <c r="O100" i="102"/>
  <c r="F102" i="102"/>
  <c r="H102" i="102"/>
  <c r="I102" i="102"/>
  <c r="J102" i="102"/>
  <c r="L102" i="102"/>
  <c r="M102" i="102"/>
  <c r="N102" i="102"/>
  <c r="O102" i="102"/>
  <c r="F103" i="102"/>
  <c r="G103" i="102"/>
  <c r="H103" i="102"/>
  <c r="I103" i="102"/>
  <c r="J103" i="102"/>
  <c r="K103" i="102"/>
  <c r="L103" i="102"/>
  <c r="M103" i="102"/>
  <c r="N103" i="102"/>
  <c r="O103" i="102"/>
  <c r="F104" i="102"/>
  <c r="G104" i="102"/>
  <c r="H104" i="102"/>
  <c r="I104" i="102"/>
  <c r="J104" i="102"/>
  <c r="K104" i="102"/>
  <c r="L104" i="102"/>
  <c r="M104" i="102"/>
  <c r="N104" i="102"/>
  <c r="O104" i="102"/>
  <c r="F105" i="102"/>
  <c r="G105" i="102"/>
  <c r="H105" i="102"/>
  <c r="I105" i="102"/>
  <c r="J105" i="102"/>
  <c r="K105" i="102"/>
  <c r="L105" i="102"/>
  <c r="M105" i="102"/>
  <c r="N105" i="102"/>
  <c r="O105" i="102"/>
  <c r="F107" i="102"/>
  <c r="H107" i="102"/>
  <c r="I107" i="102"/>
  <c r="J107" i="102"/>
  <c r="L107" i="102"/>
  <c r="M107" i="102"/>
  <c r="N107" i="102"/>
  <c r="O107" i="102"/>
  <c r="F109" i="102"/>
  <c r="G109" i="102"/>
  <c r="H109" i="102"/>
  <c r="I109" i="102"/>
  <c r="J109" i="102"/>
  <c r="K109" i="102"/>
  <c r="L109" i="102"/>
  <c r="M109" i="102"/>
  <c r="N109" i="102"/>
  <c r="O109" i="102"/>
  <c r="F110" i="102"/>
  <c r="G110" i="102"/>
  <c r="H110" i="102"/>
  <c r="I110" i="102"/>
  <c r="J110" i="102"/>
  <c r="K110" i="102"/>
  <c r="L110" i="102"/>
  <c r="M110" i="102"/>
  <c r="N110" i="102"/>
  <c r="O110" i="102"/>
  <c r="F112" i="102"/>
  <c r="G112" i="102"/>
  <c r="H112" i="102"/>
  <c r="I112" i="102"/>
  <c r="J112" i="102"/>
  <c r="K112" i="102"/>
  <c r="L112" i="102"/>
  <c r="M112" i="102"/>
  <c r="N112" i="102"/>
  <c r="O112" i="102"/>
  <c r="F113" i="102"/>
  <c r="G113" i="102"/>
  <c r="H113" i="102"/>
  <c r="I113" i="102"/>
  <c r="J113" i="102"/>
  <c r="K113" i="102"/>
  <c r="L113" i="102"/>
  <c r="M113" i="102"/>
  <c r="N113" i="102"/>
  <c r="O113" i="102"/>
  <c r="F114" i="102"/>
  <c r="G114" i="102"/>
  <c r="H114" i="102"/>
  <c r="I114" i="102"/>
  <c r="J114" i="102"/>
  <c r="K114" i="102"/>
  <c r="L114" i="102"/>
  <c r="M114" i="102"/>
  <c r="N114" i="102"/>
  <c r="O114" i="102"/>
  <c r="F115" i="102"/>
  <c r="G115" i="102"/>
  <c r="H115" i="102"/>
  <c r="I115" i="102"/>
  <c r="J115" i="102"/>
  <c r="K115" i="102"/>
  <c r="L115" i="102"/>
  <c r="M115" i="102"/>
  <c r="N115" i="102"/>
  <c r="O115" i="102"/>
  <c r="F116" i="102"/>
  <c r="G116" i="102"/>
  <c r="H116" i="102"/>
  <c r="I116" i="102"/>
  <c r="J116" i="102"/>
  <c r="K116" i="102"/>
  <c r="L116" i="102"/>
  <c r="M116" i="102"/>
  <c r="N116" i="102"/>
  <c r="O116" i="102"/>
  <c r="F117" i="102"/>
  <c r="G117" i="102"/>
  <c r="H117" i="102"/>
  <c r="I117" i="102"/>
  <c r="J117" i="102"/>
  <c r="K117" i="102"/>
  <c r="L117" i="102"/>
  <c r="M117" i="102"/>
  <c r="N117" i="102"/>
  <c r="O117" i="102"/>
  <c r="F119" i="102"/>
  <c r="H119" i="102"/>
  <c r="I119" i="102"/>
  <c r="J119" i="102"/>
  <c r="L119" i="102"/>
  <c r="M119" i="102"/>
  <c r="N119" i="102"/>
  <c r="O119" i="102"/>
  <c r="F120" i="102"/>
  <c r="G120" i="102"/>
  <c r="H120" i="102"/>
  <c r="I120" i="102"/>
  <c r="J120" i="102"/>
  <c r="K120" i="102"/>
  <c r="L120" i="102"/>
  <c r="M120" i="102"/>
  <c r="N120" i="102"/>
  <c r="O120" i="102"/>
  <c r="F121" i="102"/>
  <c r="G121" i="102"/>
  <c r="H121" i="102"/>
  <c r="I121" i="102"/>
  <c r="J121" i="102"/>
  <c r="K121" i="102"/>
  <c r="L121" i="102"/>
  <c r="M121" i="102"/>
  <c r="N121" i="102"/>
  <c r="O121" i="102"/>
  <c r="F122" i="102"/>
  <c r="H122" i="102"/>
  <c r="I122" i="102"/>
  <c r="J122" i="102"/>
  <c r="L122" i="102"/>
  <c r="M122" i="102"/>
  <c r="N122" i="102"/>
  <c r="O122" i="102"/>
  <c r="F123" i="102"/>
  <c r="G123" i="102"/>
  <c r="H123" i="102"/>
  <c r="I123" i="102"/>
  <c r="J123" i="102"/>
  <c r="L123" i="102"/>
  <c r="M123" i="102"/>
  <c r="N123" i="102"/>
  <c r="O123" i="102"/>
  <c r="F125" i="102"/>
  <c r="G125" i="102"/>
  <c r="H125" i="102"/>
  <c r="I125" i="102"/>
  <c r="J125" i="102"/>
  <c r="K125" i="102"/>
  <c r="L125" i="102"/>
  <c r="M125" i="102"/>
  <c r="N125" i="102"/>
  <c r="O125" i="102"/>
  <c r="F126" i="102"/>
  <c r="G126" i="102"/>
  <c r="H126" i="102"/>
  <c r="I126" i="102"/>
  <c r="J126" i="102"/>
  <c r="K126" i="102"/>
  <c r="L126" i="102"/>
  <c r="M126" i="102"/>
  <c r="N126" i="102"/>
  <c r="O126" i="102"/>
  <c r="F128" i="102"/>
  <c r="G128" i="102"/>
  <c r="H128" i="102"/>
  <c r="I128" i="102"/>
  <c r="J128" i="102"/>
  <c r="L128" i="102"/>
  <c r="M128" i="102"/>
  <c r="N128" i="102"/>
  <c r="O128" i="102"/>
  <c r="F129" i="102"/>
  <c r="H129" i="102"/>
  <c r="I129" i="102"/>
  <c r="J129" i="102"/>
  <c r="L129" i="102"/>
  <c r="M129" i="102"/>
  <c r="N129" i="102"/>
  <c r="O129" i="102"/>
  <c r="F130" i="102"/>
  <c r="G130" i="102"/>
  <c r="H130" i="102"/>
  <c r="I130" i="102"/>
  <c r="J130" i="102"/>
  <c r="K130" i="102"/>
  <c r="L130" i="102"/>
  <c r="M130" i="102"/>
  <c r="N130" i="102"/>
  <c r="O130" i="102"/>
  <c r="F131" i="102"/>
  <c r="G131" i="102"/>
  <c r="H131" i="102"/>
  <c r="I131" i="102"/>
  <c r="J131" i="102"/>
  <c r="K131" i="102"/>
  <c r="L131" i="102"/>
  <c r="M131" i="102"/>
  <c r="N131" i="102"/>
  <c r="O131" i="102"/>
  <c r="F133" i="102"/>
  <c r="G133" i="102"/>
  <c r="H133" i="102"/>
  <c r="I133" i="102"/>
  <c r="J133" i="102"/>
  <c r="K133" i="102"/>
  <c r="L133" i="102"/>
  <c r="M133" i="102"/>
  <c r="N133" i="102"/>
  <c r="O133" i="102"/>
  <c r="F134" i="102"/>
  <c r="G134" i="102"/>
  <c r="H134" i="102"/>
  <c r="I134" i="102"/>
  <c r="J134" i="102"/>
  <c r="K134" i="102"/>
  <c r="L134" i="102"/>
  <c r="M134" i="102"/>
  <c r="N134" i="102"/>
  <c r="O134" i="102"/>
  <c r="F135" i="102"/>
  <c r="G135" i="102"/>
  <c r="H135" i="102"/>
  <c r="I135" i="102"/>
  <c r="J135" i="102"/>
  <c r="K135" i="102"/>
  <c r="L135" i="102"/>
  <c r="M135" i="102"/>
  <c r="N135" i="102"/>
  <c r="O135" i="102"/>
  <c r="F136" i="102"/>
  <c r="H136" i="102"/>
  <c r="I136" i="102"/>
  <c r="J136" i="102"/>
  <c r="L136" i="102"/>
  <c r="M136" i="102"/>
  <c r="N136" i="102"/>
  <c r="O136" i="102"/>
  <c r="F137" i="102"/>
  <c r="G137" i="102"/>
  <c r="H137" i="102"/>
  <c r="I137" i="102"/>
  <c r="J137" i="102"/>
  <c r="L137" i="102"/>
  <c r="M137" i="102"/>
  <c r="N137" i="102"/>
  <c r="O137" i="102"/>
  <c r="F138" i="102"/>
  <c r="G138" i="102"/>
  <c r="H138" i="102"/>
  <c r="I138" i="102"/>
  <c r="J138" i="102"/>
  <c r="K138" i="102"/>
  <c r="L138" i="102"/>
  <c r="M138" i="102"/>
  <c r="N138" i="102"/>
  <c r="O138" i="102"/>
  <c r="F139" i="102"/>
  <c r="G139" i="102"/>
  <c r="H139" i="102"/>
  <c r="I139" i="102"/>
  <c r="J139" i="102"/>
  <c r="K139" i="102"/>
  <c r="L139" i="102"/>
  <c r="M139" i="102"/>
  <c r="N139" i="102"/>
  <c r="O139" i="102"/>
  <c r="F144" i="102"/>
  <c r="H144" i="102"/>
  <c r="I144" i="102"/>
  <c r="J144" i="102"/>
  <c r="L144" i="102"/>
  <c r="M144" i="102"/>
  <c r="N144" i="102"/>
  <c r="O144" i="102"/>
  <c r="F145" i="102"/>
  <c r="G145" i="102"/>
  <c r="H145" i="102"/>
  <c r="I145" i="102"/>
  <c r="J145" i="102"/>
  <c r="K145" i="102"/>
  <c r="L145" i="102"/>
  <c r="M145" i="102"/>
  <c r="N145" i="102"/>
  <c r="O145" i="102"/>
  <c r="F147" i="102"/>
  <c r="H147" i="102"/>
  <c r="I147" i="102"/>
  <c r="J147" i="102"/>
  <c r="L147" i="102"/>
  <c r="M147" i="102"/>
  <c r="N147" i="102"/>
  <c r="O147" i="102"/>
  <c r="F148" i="102"/>
  <c r="G148" i="102"/>
  <c r="H148" i="102"/>
  <c r="I148" i="102"/>
  <c r="J148" i="102"/>
  <c r="K148" i="102"/>
  <c r="L148" i="102"/>
  <c r="M148" i="102"/>
  <c r="N148" i="102"/>
  <c r="O148" i="102"/>
  <c r="F149" i="102"/>
  <c r="G149" i="102"/>
  <c r="H149" i="102"/>
  <c r="I149" i="102"/>
  <c r="J149" i="102"/>
  <c r="K149" i="102"/>
  <c r="L149" i="102"/>
  <c r="M149" i="102"/>
  <c r="N149" i="102"/>
  <c r="O149" i="102"/>
  <c r="F150" i="102"/>
  <c r="G150" i="102"/>
  <c r="H150" i="102"/>
  <c r="I150" i="102"/>
  <c r="J150" i="102"/>
  <c r="L150" i="102"/>
  <c r="M150" i="102"/>
  <c r="N150" i="102"/>
  <c r="O150" i="102"/>
  <c r="F152" i="102"/>
  <c r="H152" i="102"/>
  <c r="I152" i="102"/>
  <c r="J152" i="102"/>
  <c r="L152" i="102"/>
  <c r="M152" i="102"/>
  <c r="N152" i="102"/>
  <c r="O152" i="102"/>
  <c r="F154" i="102"/>
  <c r="G154" i="102"/>
  <c r="H154" i="102"/>
  <c r="I154" i="102"/>
  <c r="J154" i="102"/>
  <c r="K154" i="102"/>
  <c r="L154" i="102"/>
  <c r="M154" i="102"/>
  <c r="N154" i="102"/>
  <c r="O154" i="102"/>
  <c r="F155" i="102"/>
  <c r="G155" i="102"/>
  <c r="H155" i="102"/>
  <c r="I155" i="102"/>
  <c r="J155" i="102"/>
  <c r="K155" i="102"/>
  <c r="L155" i="102"/>
  <c r="M155" i="102"/>
  <c r="N155" i="102"/>
  <c r="O155" i="102"/>
  <c r="F157" i="102"/>
  <c r="G157" i="102"/>
  <c r="H157" i="102"/>
  <c r="I157" i="102"/>
  <c r="J157" i="102"/>
  <c r="K157" i="102"/>
  <c r="L157" i="102"/>
  <c r="M157" i="102"/>
  <c r="N157" i="102"/>
  <c r="O157" i="102"/>
  <c r="F158" i="102"/>
  <c r="G158" i="102"/>
  <c r="H158" i="102"/>
  <c r="I158" i="102"/>
  <c r="J158" i="102"/>
  <c r="K158" i="102"/>
  <c r="L158" i="102"/>
  <c r="M158" i="102"/>
  <c r="N158" i="102"/>
  <c r="O158" i="102"/>
  <c r="F159" i="102"/>
  <c r="G159" i="102"/>
  <c r="H159" i="102"/>
  <c r="I159" i="102"/>
  <c r="J159" i="102"/>
  <c r="K159" i="102"/>
  <c r="L159" i="102"/>
  <c r="M159" i="102"/>
  <c r="N159" i="102"/>
  <c r="O159" i="102"/>
  <c r="F160" i="102"/>
  <c r="G160" i="102"/>
  <c r="H160" i="102"/>
  <c r="I160" i="102"/>
  <c r="J160" i="102"/>
  <c r="K160" i="102"/>
  <c r="L160" i="102"/>
  <c r="M160" i="102"/>
  <c r="N160" i="102"/>
  <c r="O160" i="102"/>
  <c r="F161" i="102"/>
  <c r="G161" i="102"/>
  <c r="H161" i="102"/>
  <c r="I161" i="102"/>
  <c r="J161" i="102"/>
  <c r="K161" i="102"/>
  <c r="L161" i="102"/>
  <c r="M161" i="102"/>
  <c r="N161" i="102"/>
  <c r="O161" i="102"/>
  <c r="F162" i="102"/>
  <c r="G162" i="102"/>
  <c r="H162" i="102"/>
  <c r="I162" i="102"/>
  <c r="J162" i="102"/>
  <c r="K162" i="102"/>
  <c r="L162" i="102"/>
  <c r="M162" i="102"/>
  <c r="N162" i="102"/>
  <c r="O162" i="102"/>
  <c r="F164" i="102"/>
  <c r="H164" i="102"/>
  <c r="I164" i="102"/>
  <c r="J164" i="102"/>
  <c r="L164" i="102"/>
  <c r="M164" i="102"/>
  <c r="N164" i="102"/>
  <c r="O164" i="102"/>
  <c r="F165" i="102"/>
  <c r="G165" i="102"/>
  <c r="H165" i="102"/>
  <c r="I165" i="102"/>
  <c r="J165" i="102"/>
  <c r="K165" i="102"/>
  <c r="L165" i="102"/>
  <c r="M165" i="102"/>
  <c r="N165" i="102"/>
  <c r="O165" i="102"/>
  <c r="F166" i="102"/>
  <c r="G166" i="102"/>
  <c r="H166" i="102"/>
  <c r="I166" i="102"/>
  <c r="J166" i="102"/>
  <c r="K166" i="102"/>
  <c r="L166" i="102"/>
  <c r="M166" i="102"/>
  <c r="N166" i="102"/>
  <c r="O166" i="102"/>
  <c r="F167" i="102"/>
  <c r="H167" i="102"/>
  <c r="I167" i="102"/>
  <c r="J167" i="102"/>
  <c r="L167" i="102"/>
  <c r="M167" i="102"/>
  <c r="N167" i="102"/>
  <c r="O167" i="102"/>
  <c r="F168" i="102"/>
  <c r="G168" i="102"/>
  <c r="H168" i="102"/>
  <c r="I168" i="102"/>
  <c r="J168" i="102"/>
  <c r="L168" i="102"/>
  <c r="M168" i="102"/>
  <c r="N168" i="102"/>
  <c r="O168" i="102"/>
  <c r="F170" i="102"/>
  <c r="G170" i="102"/>
  <c r="H170" i="102"/>
  <c r="I170" i="102"/>
  <c r="J170" i="102"/>
  <c r="K170" i="102"/>
  <c r="L170" i="102"/>
  <c r="M170" i="102"/>
  <c r="N170" i="102"/>
  <c r="O170" i="102"/>
  <c r="F171" i="102"/>
  <c r="G171" i="102"/>
  <c r="H171" i="102"/>
  <c r="I171" i="102"/>
  <c r="J171" i="102"/>
  <c r="K171" i="102"/>
  <c r="L171" i="102"/>
  <c r="M171" i="102"/>
  <c r="N171" i="102"/>
  <c r="O171" i="102"/>
  <c r="F173" i="102"/>
  <c r="G173" i="102"/>
  <c r="H173" i="102"/>
  <c r="I173" i="102"/>
  <c r="J173" i="102"/>
  <c r="L173" i="102"/>
  <c r="M173" i="102"/>
  <c r="N173" i="102"/>
  <c r="O173" i="102"/>
  <c r="F174" i="102"/>
  <c r="H174" i="102"/>
  <c r="I174" i="102"/>
  <c r="J174" i="102"/>
  <c r="L174" i="102"/>
  <c r="M174" i="102"/>
  <c r="N174" i="102"/>
  <c r="O174" i="102"/>
  <c r="F175" i="102"/>
  <c r="G175" i="102"/>
  <c r="H175" i="102"/>
  <c r="I175" i="102"/>
  <c r="J175" i="102"/>
  <c r="K175" i="102"/>
  <c r="L175" i="102"/>
  <c r="M175" i="102"/>
  <c r="N175" i="102"/>
  <c r="O175" i="102"/>
  <c r="F176" i="102"/>
  <c r="G176" i="102"/>
  <c r="H176" i="102"/>
  <c r="I176" i="102"/>
  <c r="J176" i="102"/>
  <c r="K176" i="102"/>
  <c r="L176" i="102"/>
  <c r="M176" i="102"/>
  <c r="N176" i="102"/>
  <c r="O176" i="102"/>
  <c r="F178" i="102"/>
  <c r="G178" i="102"/>
  <c r="H178" i="102"/>
  <c r="I178" i="102"/>
  <c r="J178" i="102"/>
  <c r="K178" i="102"/>
  <c r="L178" i="102"/>
  <c r="M178" i="102"/>
  <c r="N178" i="102"/>
  <c r="O178" i="102"/>
  <c r="F179" i="102"/>
  <c r="G179" i="102"/>
  <c r="H179" i="102"/>
  <c r="I179" i="102"/>
  <c r="J179" i="102"/>
  <c r="K179" i="102"/>
  <c r="L179" i="102"/>
  <c r="M179" i="102"/>
  <c r="N179" i="102"/>
  <c r="O179" i="102"/>
  <c r="F180" i="102"/>
  <c r="G180" i="102"/>
  <c r="H180" i="102"/>
  <c r="I180" i="102"/>
  <c r="J180" i="102"/>
  <c r="K180" i="102"/>
  <c r="L180" i="102"/>
  <c r="M180" i="102"/>
  <c r="N180" i="102"/>
  <c r="O180" i="102"/>
  <c r="F181" i="102"/>
  <c r="H181" i="102"/>
  <c r="I181" i="102"/>
  <c r="J181" i="102"/>
  <c r="L181" i="102"/>
  <c r="M181" i="102"/>
  <c r="N181" i="102"/>
  <c r="O181" i="102"/>
  <c r="F182" i="102"/>
  <c r="G182" i="102"/>
  <c r="H182" i="102"/>
  <c r="I182" i="102"/>
  <c r="J182" i="102"/>
  <c r="K182" i="102"/>
  <c r="L182" i="102"/>
  <c r="M182" i="102"/>
  <c r="N182" i="102"/>
  <c r="O182" i="102"/>
  <c r="F183" i="102"/>
  <c r="G183" i="102"/>
  <c r="H183" i="102"/>
  <c r="I183" i="102"/>
  <c r="J183" i="102"/>
  <c r="K183" i="102"/>
  <c r="L183" i="102"/>
  <c r="M183" i="102"/>
  <c r="N183" i="102"/>
  <c r="O183" i="102"/>
  <c r="F184" i="102"/>
  <c r="G184" i="102"/>
  <c r="H184" i="102"/>
  <c r="I184" i="102"/>
  <c r="J184" i="102"/>
  <c r="K184" i="102"/>
  <c r="L184" i="102"/>
  <c r="M184" i="102"/>
  <c r="N184" i="102"/>
  <c r="O184" i="102"/>
  <c r="F189" i="102"/>
  <c r="H189" i="102"/>
  <c r="I189" i="102"/>
  <c r="J189" i="102"/>
  <c r="L189" i="102"/>
  <c r="M189" i="102"/>
  <c r="N189" i="102"/>
  <c r="O189" i="102"/>
  <c r="F190" i="102"/>
  <c r="G190" i="102"/>
  <c r="H190" i="102"/>
  <c r="I190" i="102"/>
  <c r="J190" i="102"/>
  <c r="K190" i="102"/>
  <c r="L190" i="102"/>
  <c r="M190" i="102"/>
  <c r="N190" i="102"/>
  <c r="O190" i="102"/>
  <c r="F192" i="102"/>
  <c r="H192" i="102"/>
  <c r="I192" i="102"/>
  <c r="J192" i="102"/>
  <c r="L192" i="102"/>
  <c r="M192" i="102"/>
  <c r="N192" i="102"/>
  <c r="O192" i="102"/>
  <c r="F193" i="102"/>
  <c r="G193" i="102"/>
  <c r="H193" i="102"/>
  <c r="I193" i="102"/>
  <c r="J193" i="102"/>
  <c r="K193" i="102"/>
  <c r="L193" i="102"/>
  <c r="M193" i="102"/>
  <c r="N193" i="102"/>
  <c r="O193" i="102"/>
  <c r="F194" i="102"/>
  <c r="G194" i="102"/>
  <c r="H194" i="102"/>
  <c r="I194" i="102"/>
  <c r="J194" i="102"/>
  <c r="K194" i="102"/>
  <c r="L194" i="102"/>
  <c r="M194" i="102"/>
  <c r="N194" i="102"/>
  <c r="O194" i="102"/>
  <c r="F195" i="102"/>
  <c r="G195" i="102"/>
  <c r="H195" i="102"/>
  <c r="I195" i="102"/>
  <c r="J195" i="102"/>
  <c r="K195" i="102"/>
  <c r="L195" i="102"/>
  <c r="M195" i="102"/>
  <c r="N195" i="102"/>
  <c r="O195" i="102"/>
  <c r="F197" i="102"/>
  <c r="H197" i="102"/>
  <c r="I197" i="102"/>
  <c r="J197" i="102"/>
  <c r="L197" i="102"/>
  <c r="M197" i="102"/>
  <c r="N197" i="102"/>
  <c r="O197" i="102"/>
  <c r="F199" i="102"/>
  <c r="G199" i="102"/>
  <c r="H199" i="102"/>
  <c r="I199" i="102"/>
  <c r="J199" i="102"/>
  <c r="K199" i="102"/>
  <c r="L199" i="102"/>
  <c r="M199" i="102"/>
  <c r="N199" i="102"/>
  <c r="O199" i="102"/>
  <c r="F200" i="102"/>
  <c r="G200" i="102"/>
  <c r="H200" i="102"/>
  <c r="I200" i="102"/>
  <c r="J200" i="102"/>
  <c r="K200" i="102"/>
  <c r="L200" i="102"/>
  <c r="M200" i="102"/>
  <c r="N200" i="102"/>
  <c r="O200" i="102"/>
  <c r="F202" i="102"/>
  <c r="G202" i="102"/>
  <c r="H202" i="102"/>
  <c r="I202" i="102"/>
  <c r="J202" i="102"/>
  <c r="K202" i="102"/>
  <c r="L202" i="102"/>
  <c r="M202" i="102"/>
  <c r="N202" i="102"/>
  <c r="O202" i="102"/>
  <c r="F203" i="102"/>
  <c r="G203" i="102"/>
  <c r="H203" i="102"/>
  <c r="I203" i="102"/>
  <c r="J203" i="102"/>
  <c r="K203" i="102"/>
  <c r="L203" i="102"/>
  <c r="M203" i="102"/>
  <c r="N203" i="102"/>
  <c r="O203" i="102"/>
  <c r="F204" i="102"/>
  <c r="G204" i="102"/>
  <c r="H204" i="102"/>
  <c r="I204" i="102"/>
  <c r="J204" i="102"/>
  <c r="K204" i="102"/>
  <c r="L204" i="102"/>
  <c r="M204" i="102"/>
  <c r="N204" i="102"/>
  <c r="O204" i="102"/>
  <c r="F205" i="102"/>
  <c r="G205" i="102"/>
  <c r="H205" i="102"/>
  <c r="I205" i="102"/>
  <c r="J205" i="102"/>
  <c r="K205" i="102"/>
  <c r="L205" i="102"/>
  <c r="M205" i="102"/>
  <c r="N205" i="102"/>
  <c r="O205" i="102"/>
  <c r="F206" i="102"/>
  <c r="G206" i="102"/>
  <c r="H206" i="102"/>
  <c r="I206" i="102"/>
  <c r="J206" i="102"/>
  <c r="K206" i="102"/>
  <c r="L206" i="102"/>
  <c r="M206" i="102"/>
  <c r="N206" i="102"/>
  <c r="O206" i="102"/>
  <c r="F207" i="102"/>
  <c r="G207" i="102"/>
  <c r="H207" i="102"/>
  <c r="I207" i="102"/>
  <c r="J207" i="102"/>
  <c r="K207" i="102"/>
  <c r="L207" i="102"/>
  <c r="M207" i="102"/>
  <c r="N207" i="102"/>
  <c r="O207" i="102"/>
  <c r="F209" i="102"/>
  <c r="H209" i="102"/>
  <c r="I209" i="102"/>
  <c r="J209" i="102"/>
  <c r="L209" i="102"/>
  <c r="M209" i="102"/>
  <c r="N209" i="102"/>
  <c r="O209" i="102"/>
  <c r="F210" i="102"/>
  <c r="G210" i="102"/>
  <c r="H210" i="102"/>
  <c r="I210" i="102"/>
  <c r="J210" i="102"/>
  <c r="K210" i="102"/>
  <c r="L210" i="102"/>
  <c r="M210" i="102"/>
  <c r="N210" i="102"/>
  <c r="O210" i="102"/>
  <c r="F211" i="102"/>
  <c r="G211" i="102"/>
  <c r="H211" i="102"/>
  <c r="I211" i="102"/>
  <c r="J211" i="102"/>
  <c r="K211" i="102"/>
  <c r="L211" i="102"/>
  <c r="M211" i="102"/>
  <c r="N211" i="102"/>
  <c r="O211" i="102"/>
  <c r="F212" i="102"/>
  <c r="H212" i="102"/>
  <c r="I212" i="102"/>
  <c r="J212" i="102"/>
  <c r="L212" i="102"/>
  <c r="M212" i="102"/>
  <c r="N212" i="102"/>
  <c r="O212" i="102"/>
  <c r="F213" i="102"/>
  <c r="G213" i="102"/>
  <c r="H213" i="102"/>
  <c r="I213" i="102"/>
  <c r="J213" i="102"/>
  <c r="L213" i="102"/>
  <c r="M213" i="102"/>
  <c r="N213" i="102"/>
  <c r="O213" i="102"/>
  <c r="F215" i="102"/>
  <c r="G215" i="102"/>
  <c r="H215" i="102"/>
  <c r="I215" i="102"/>
  <c r="J215" i="102"/>
  <c r="K215" i="102"/>
  <c r="L215" i="102"/>
  <c r="M215" i="102"/>
  <c r="N215" i="102"/>
  <c r="O215" i="102"/>
  <c r="F216" i="102"/>
  <c r="G216" i="102"/>
  <c r="H216" i="102"/>
  <c r="I216" i="102"/>
  <c r="J216" i="102"/>
  <c r="K216" i="102"/>
  <c r="L216" i="102"/>
  <c r="M216" i="102"/>
  <c r="N216" i="102"/>
  <c r="O216" i="102"/>
  <c r="F218" i="102"/>
  <c r="G218" i="102"/>
  <c r="H218" i="102"/>
  <c r="I218" i="102"/>
  <c r="J218" i="102"/>
  <c r="L218" i="102"/>
  <c r="M218" i="102"/>
  <c r="N218" i="102"/>
  <c r="O218" i="102"/>
  <c r="F219" i="102"/>
  <c r="H219" i="102"/>
  <c r="I219" i="102"/>
  <c r="J219" i="102"/>
  <c r="L219" i="102"/>
  <c r="M219" i="102"/>
  <c r="N219" i="102"/>
  <c r="O219" i="102"/>
  <c r="F220" i="102"/>
  <c r="G220" i="102"/>
  <c r="H220" i="102"/>
  <c r="I220" i="102"/>
  <c r="J220" i="102"/>
  <c r="K220" i="102"/>
  <c r="L220" i="102"/>
  <c r="M220" i="102"/>
  <c r="N220" i="102"/>
  <c r="O220" i="102"/>
  <c r="F221" i="102"/>
  <c r="G221" i="102"/>
  <c r="H221" i="102"/>
  <c r="I221" i="102"/>
  <c r="J221" i="102"/>
  <c r="K221" i="102"/>
  <c r="L221" i="102"/>
  <c r="M221" i="102"/>
  <c r="N221" i="102"/>
  <c r="O221" i="102"/>
  <c r="F223" i="102"/>
  <c r="G223" i="102"/>
  <c r="H223" i="102"/>
  <c r="I223" i="102"/>
  <c r="J223" i="102"/>
  <c r="K223" i="102"/>
  <c r="L223" i="102"/>
  <c r="M223" i="102"/>
  <c r="N223" i="102"/>
  <c r="O223" i="102"/>
  <c r="F224" i="102"/>
  <c r="G224" i="102"/>
  <c r="H224" i="102"/>
  <c r="I224" i="102"/>
  <c r="J224" i="102"/>
  <c r="K224" i="102"/>
  <c r="L224" i="102"/>
  <c r="M224" i="102"/>
  <c r="N224" i="102"/>
  <c r="O224" i="102"/>
  <c r="F225" i="102"/>
  <c r="G225" i="102"/>
  <c r="H225" i="102"/>
  <c r="I225" i="102"/>
  <c r="J225" i="102"/>
  <c r="K225" i="102"/>
  <c r="L225" i="102"/>
  <c r="M225" i="102"/>
  <c r="N225" i="102"/>
  <c r="O225" i="102"/>
  <c r="F226" i="102"/>
  <c r="H226" i="102"/>
  <c r="I226" i="102"/>
  <c r="J226" i="102"/>
  <c r="L226" i="102"/>
  <c r="M226" i="102"/>
  <c r="N226" i="102"/>
  <c r="O226" i="102"/>
  <c r="F227" i="102"/>
  <c r="G227" i="102"/>
  <c r="H227" i="102"/>
  <c r="I227" i="102"/>
  <c r="J227" i="102"/>
  <c r="L227" i="102"/>
  <c r="M227" i="102"/>
  <c r="N227" i="102"/>
  <c r="O227" i="102"/>
  <c r="F228" i="102"/>
  <c r="G228" i="102"/>
  <c r="H228" i="102"/>
  <c r="I228" i="102"/>
  <c r="J228" i="102"/>
  <c r="K228" i="102"/>
  <c r="L228" i="102"/>
  <c r="M228" i="102"/>
  <c r="N228" i="102"/>
  <c r="O228" i="102"/>
  <c r="F229" i="102"/>
  <c r="G229" i="102"/>
  <c r="H229" i="102"/>
  <c r="I229" i="102"/>
  <c r="J229" i="102"/>
  <c r="K229" i="102"/>
  <c r="L229" i="102"/>
  <c r="M229" i="102"/>
  <c r="N229" i="102"/>
  <c r="O229" i="102"/>
  <c r="F234" i="102"/>
  <c r="H234" i="102"/>
  <c r="I234" i="102"/>
  <c r="J234" i="102"/>
  <c r="L234" i="102"/>
  <c r="M234" i="102"/>
  <c r="N234" i="102"/>
  <c r="O234" i="102"/>
  <c r="F235" i="102"/>
  <c r="G235" i="102"/>
  <c r="H235" i="102"/>
  <c r="I235" i="102"/>
  <c r="J235" i="102"/>
  <c r="K235" i="102"/>
  <c r="L235" i="102"/>
  <c r="M235" i="102"/>
  <c r="N235" i="102"/>
  <c r="O235" i="102"/>
  <c r="F237" i="102"/>
  <c r="H237" i="102"/>
  <c r="I237" i="102"/>
  <c r="J237" i="102"/>
  <c r="L237" i="102"/>
  <c r="M237" i="102"/>
  <c r="N237" i="102"/>
  <c r="O237" i="102"/>
  <c r="F238" i="102"/>
  <c r="G238" i="102"/>
  <c r="H238" i="102"/>
  <c r="I238" i="102"/>
  <c r="J238" i="102"/>
  <c r="K238" i="102"/>
  <c r="L238" i="102"/>
  <c r="M238" i="102"/>
  <c r="N238" i="102"/>
  <c r="O238" i="102"/>
  <c r="F239" i="102"/>
  <c r="G239" i="102"/>
  <c r="H239" i="102"/>
  <c r="I239" i="102"/>
  <c r="J239" i="102"/>
  <c r="K239" i="102"/>
  <c r="L239" i="102"/>
  <c r="M239" i="102"/>
  <c r="N239" i="102"/>
  <c r="O239" i="102"/>
  <c r="F240" i="102"/>
  <c r="G240" i="102"/>
  <c r="H240" i="102"/>
  <c r="I240" i="102"/>
  <c r="J240" i="102"/>
  <c r="K240" i="102"/>
  <c r="L240" i="102"/>
  <c r="M240" i="102"/>
  <c r="N240" i="102"/>
  <c r="O240" i="102"/>
  <c r="F242" i="102"/>
  <c r="H242" i="102"/>
  <c r="I242" i="102"/>
  <c r="J242" i="102"/>
  <c r="L242" i="102"/>
  <c r="M242" i="102"/>
  <c r="N242" i="102"/>
  <c r="O242" i="102"/>
  <c r="F244" i="102"/>
  <c r="G244" i="102"/>
  <c r="H244" i="102"/>
  <c r="I244" i="102"/>
  <c r="J244" i="102"/>
  <c r="K244" i="102"/>
  <c r="L244" i="102"/>
  <c r="M244" i="102"/>
  <c r="N244" i="102"/>
  <c r="O244" i="102"/>
  <c r="F245" i="102"/>
  <c r="G245" i="102"/>
  <c r="H245" i="102"/>
  <c r="I245" i="102"/>
  <c r="J245" i="102"/>
  <c r="K245" i="102"/>
  <c r="L245" i="102"/>
  <c r="M245" i="102"/>
  <c r="N245" i="102"/>
  <c r="O245" i="102"/>
  <c r="F247" i="102"/>
  <c r="G247" i="102"/>
  <c r="H247" i="102"/>
  <c r="I247" i="102"/>
  <c r="J247" i="102"/>
  <c r="K247" i="102"/>
  <c r="L247" i="102"/>
  <c r="M247" i="102"/>
  <c r="N247" i="102"/>
  <c r="O247" i="102"/>
  <c r="F248" i="102"/>
  <c r="G248" i="102"/>
  <c r="H248" i="102"/>
  <c r="I248" i="102"/>
  <c r="J248" i="102"/>
  <c r="K248" i="102"/>
  <c r="L248" i="102"/>
  <c r="M248" i="102"/>
  <c r="N248" i="102"/>
  <c r="O248" i="102"/>
  <c r="F249" i="102"/>
  <c r="G249" i="102"/>
  <c r="H249" i="102"/>
  <c r="I249" i="102"/>
  <c r="J249" i="102"/>
  <c r="K249" i="102"/>
  <c r="L249" i="102"/>
  <c r="M249" i="102"/>
  <c r="N249" i="102"/>
  <c r="O249" i="102"/>
  <c r="F250" i="102"/>
  <c r="G250" i="102"/>
  <c r="H250" i="102"/>
  <c r="I250" i="102"/>
  <c r="J250" i="102"/>
  <c r="K250" i="102"/>
  <c r="L250" i="102"/>
  <c r="M250" i="102"/>
  <c r="N250" i="102"/>
  <c r="O250" i="102"/>
  <c r="F251" i="102"/>
  <c r="G251" i="102"/>
  <c r="H251" i="102"/>
  <c r="I251" i="102"/>
  <c r="J251" i="102"/>
  <c r="K251" i="102"/>
  <c r="L251" i="102"/>
  <c r="M251" i="102"/>
  <c r="N251" i="102"/>
  <c r="O251" i="102"/>
  <c r="F252" i="102"/>
  <c r="G252" i="102"/>
  <c r="H252" i="102"/>
  <c r="I252" i="102"/>
  <c r="J252" i="102"/>
  <c r="K252" i="102"/>
  <c r="L252" i="102"/>
  <c r="M252" i="102"/>
  <c r="N252" i="102"/>
  <c r="O252" i="102"/>
  <c r="F254" i="102"/>
  <c r="H254" i="102"/>
  <c r="I254" i="102"/>
  <c r="J254" i="102"/>
  <c r="L254" i="102"/>
  <c r="M254" i="102"/>
  <c r="N254" i="102"/>
  <c r="O254" i="102"/>
  <c r="F255" i="102"/>
  <c r="G255" i="102"/>
  <c r="H255" i="102"/>
  <c r="I255" i="102"/>
  <c r="J255" i="102"/>
  <c r="K255" i="102"/>
  <c r="L255" i="102"/>
  <c r="M255" i="102"/>
  <c r="N255" i="102"/>
  <c r="O255" i="102"/>
  <c r="F256" i="102"/>
  <c r="G256" i="102"/>
  <c r="H256" i="102"/>
  <c r="I256" i="102"/>
  <c r="J256" i="102"/>
  <c r="K256" i="102"/>
  <c r="L256" i="102"/>
  <c r="M256" i="102"/>
  <c r="N256" i="102"/>
  <c r="O256" i="102"/>
  <c r="F257" i="102"/>
  <c r="H257" i="102"/>
  <c r="I257" i="102"/>
  <c r="J257" i="102"/>
  <c r="L257" i="102"/>
  <c r="M257" i="102"/>
  <c r="N257" i="102"/>
  <c r="O257" i="102"/>
  <c r="F258" i="102"/>
  <c r="G258" i="102"/>
  <c r="H258" i="102"/>
  <c r="I258" i="102"/>
  <c r="J258" i="102"/>
  <c r="L258" i="102"/>
  <c r="M258" i="102"/>
  <c r="N258" i="102"/>
  <c r="O258" i="102"/>
  <c r="F260" i="102"/>
  <c r="G260" i="102"/>
  <c r="H260" i="102"/>
  <c r="I260" i="102"/>
  <c r="J260" i="102"/>
  <c r="K260" i="102"/>
  <c r="L260" i="102"/>
  <c r="M260" i="102"/>
  <c r="N260" i="102"/>
  <c r="O260" i="102"/>
  <c r="F261" i="102"/>
  <c r="G261" i="102"/>
  <c r="H261" i="102"/>
  <c r="I261" i="102"/>
  <c r="J261" i="102"/>
  <c r="K261" i="102"/>
  <c r="L261" i="102"/>
  <c r="M261" i="102"/>
  <c r="N261" i="102"/>
  <c r="O261" i="102"/>
  <c r="F263" i="102"/>
  <c r="G263" i="102"/>
  <c r="H263" i="102"/>
  <c r="I263" i="102"/>
  <c r="J263" i="102"/>
  <c r="L263" i="102"/>
  <c r="M263" i="102"/>
  <c r="N263" i="102"/>
  <c r="O263" i="102"/>
  <c r="F264" i="102"/>
  <c r="H264" i="102"/>
  <c r="I264" i="102"/>
  <c r="J264" i="102"/>
  <c r="L264" i="102"/>
  <c r="M264" i="102"/>
  <c r="N264" i="102"/>
  <c r="O264" i="102"/>
  <c r="F265" i="102"/>
  <c r="G265" i="102"/>
  <c r="H265" i="102"/>
  <c r="I265" i="102"/>
  <c r="J265" i="102"/>
  <c r="K265" i="102"/>
  <c r="L265" i="102"/>
  <c r="M265" i="102"/>
  <c r="N265" i="102"/>
  <c r="O265" i="102"/>
  <c r="F266" i="102"/>
  <c r="G266" i="102"/>
  <c r="H266" i="102"/>
  <c r="I266" i="102"/>
  <c r="J266" i="102"/>
  <c r="K266" i="102"/>
  <c r="L266" i="102"/>
  <c r="M266" i="102"/>
  <c r="N266" i="102"/>
  <c r="O266" i="102"/>
  <c r="F268" i="102"/>
  <c r="G268" i="102"/>
  <c r="H268" i="102"/>
  <c r="I268" i="102"/>
  <c r="J268" i="102"/>
  <c r="K268" i="102"/>
  <c r="L268" i="102"/>
  <c r="M268" i="102"/>
  <c r="N268" i="102"/>
  <c r="O268" i="102"/>
  <c r="F269" i="102"/>
  <c r="G269" i="102"/>
  <c r="H269" i="102"/>
  <c r="I269" i="102"/>
  <c r="J269" i="102"/>
  <c r="K269" i="102"/>
  <c r="L269" i="102"/>
  <c r="M269" i="102"/>
  <c r="N269" i="102"/>
  <c r="O269" i="102"/>
  <c r="F270" i="102"/>
  <c r="G270" i="102"/>
  <c r="H270" i="102"/>
  <c r="I270" i="102"/>
  <c r="J270" i="102"/>
  <c r="K270" i="102"/>
  <c r="L270" i="102"/>
  <c r="M270" i="102"/>
  <c r="N270" i="102"/>
  <c r="O270" i="102"/>
  <c r="F271" i="102"/>
  <c r="H271" i="102"/>
  <c r="I271" i="102"/>
  <c r="J271" i="102"/>
  <c r="L271" i="102"/>
  <c r="M271" i="102"/>
  <c r="N271" i="102"/>
  <c r="O271" i="102"/>
  <c r="F272" i="102"/>
  <c r="G272" i="102"/>
  <c r="H272" i="102"/>
  <c r="I272" i="102"/>
  <c r="J272" i="102"/>
  <c r="L272" i="102"/>
  <c r="M272" i="102"/>
  <c r="N272" i="102"/>
  <c r="O272" i="102"/>
  <c r="F273" i="102"/>
  <c r="G273" i="102"/>
  <c r="H273" i="102"/>
  <c r="I273" i="102"/>
  <c r="J273" i="102"/>
  <c r="K273" i="102"/>
  <c r="L273" i="102"/>
  <c r="M273" i="102"/>
  <c r="N273" i="102"/>
  <c r="O273" i="102"/>
  <c r="F274" i="102"/>
  <c r="G274" i="102"/>
  <c r="H274" i="102"/>
  <c r="I274" i="102"/>
  <c r="J274" i="102"/>
  <c r="K274" i="102"/>
  <c r="L274" i="102"/>
  <c r="M274" i="102"/>
  <c r="N274" i="102"/>
  <c r="O274" i="102"/>
  <c r="F279" i="102"/>
  <c r="H279" i="102"/>
  <c r="I279" i="102"/>
  <c r="J279" i="102"/>
  <c r="L279" i="102"/>
  <c r="M279" i="102"/>
  <c r="N279" i="102"/>
  <c r="O279" i="102"/>
  <c r="F280" i="102"/>
  <c r="G280" i="102"/>
  <c r="H280" i="102"/>
  <c r="I280" i="102"/>
  <c r="J280" i="102"/>
  <c r="K280" i="102"/>
  <c r="L280" i="102"/>
  <c r="M280" i="102"/>
  <c r="N280" i="102"/>
  <c r="O280" i="102"/>
  <c r="F282" i="102"/>
  <c r="H282" i="102"/>
  <c r="I282" i="102"/>
  <c r="J282" i="102"/>
  <c r="L282" i="102"/>
  <c r="M282" i="102"/>
  <c r="N282" i="102"/>
  <c r="O282" i="102"/>
  <c r="F283" i="102"/>
  <c r="G283" i="102"/>
  <c r="H283" i="102"/>
  <c r="I283" i="102"/>
  <c r="J283" i="102"/>
  <c r="K283" i="102"/>
  <c r="L283" i="102"/>
  <c r="M283" i="102"/>
  <c r="N283" i="102"/>
  <c r="O283" i="102"/>
  <c r="F284" i="102"/>
  <c r="G284" i="102"/>
  <c r="H284" i="102"/>
  <c r="I284" i="102"/>
  <c r="J284" i="102"/>
  <c r="K284" i="102"/>
  <c r="L284" i="102"/>
  <c r="M284" i="102"/>
  <c r="N284" i="102"/>
  <c r="O284" i="102"/>
  <c r="F285" i="102"/>
  <c r="G285" i="102"/>
  <c r="H285" i="102"/>
  <c r="I285" i="102"/>
  <c r="J285" i="102"/>
  <c r="K285" i="102"/>
  <c r="L285" i="102"/>
  <c r="M285" i="102"/>
  <c r="N285" i="102"/>
  <c r="O285" i="102"/>
  <c r="F287" i="102"/>
  <c r="H287" i="102"/>
  <c r="I287" i="102"/>
  <c r="J287" i="102"/>
  <c r="L287" i="102"/>
  <c r="M287" i="102"/>
  <c r="N287" i="102"/>
  <c r="O287" i="102"/>
  <c r="F289" i="102"/>
  <c r="G289" i="102"/>
  <c r="H289" i="102"/>
  <c r="I289" i="102"/>
  <c r="J289" i="102"/>
  <c r="K289" i="102"/>
  <c r="L289" i="102"/>
  <c r="M289" i="102"/>
  <c r="N289" i="102"/>
  <c r="O289" i="102"/>
  <c r="F290" i="102"/>
  <c r="G290" i="102"/>
  <c r="H290" i="102"/>
  <c r="I290" i="102"/>
  <c r="J290" i="102"/>
  <c r="K290" i="102"/>
  <c r="L290" i="102"/>
  <c r="M290" i="102"/>
  <c r="N290" i="102"/>
  <c r="O290" i="102"/>
  <c r="F292" i="102"/>
  <c r="G292" i="102"/>
  <c r="H292" i="102"/>
  <c r="I292" i="102"/>
  <c r="J292" i="102"/>
  <c r="K292" i="102"/>
  <c r="L292" i="102"/>
  <c r="M292" i="102"/>
  <c r="N292" i="102"/>
  <c r="O292" i="102"/>
  <c r="F293" i="102"/>
  <c r="G293" i="102"/>
  <c r="H293" i="102"/>
  <c r="I293" i="102"/>
  <c r="J293" i="102"/>
  <c r="K293" i="102"/>
  <c r="L293" i="102"/>
  <c r="M293" i="102"/>
  <c r="N293" i="102"/>
  <c r="O293" i="102"/>
  <c r="F294" i="102"/>
  <c r="G294" i="102"/>
  <c r="H294" i="102"/>
  <c r="I294" i="102"/>
  <c r="J294" i="102"/>
  <c r="K294" i="102"/>
  <c r="L294" i="102"/>
  <c r="M294" i="102"/>
  <c r="N294" i="102"/>
  <c r="O294" i="102"/>
  <c r="F295" i="102"/>
  <c r="G295" i="102"/>
  <c r="H295" i="102"/>
  <c r="I295" i="102"/>
  <c r="J295" i="102"/>
  <c r="K295" i="102"/>
  <c r="L295" i="102"/>
  <c r="M295" i="102"/>
  <c r="N295" i="102"/>
  <c r="O295" i="102"/>
  <c r="F296" i="102"/>
  <c r="G296" i="102"/>
  <c r="H296" i="102"/>
  <c r="I296" i="102"/>
  <c r="J296" i="102"/>
  <c r="K296" i="102"/>
  <c r="L296" i="102"/>
  <c r="M296" i="102"/>
  <c r="N296" i="102"/>
  <c r="O296" i="102"/>
  <c r="F297" i="102"/>
  <c r="G297" i="102"/>
  <c r="H297" i="102"/>
  <c r="I297" i="102"/>
  <c r="J297" i="102"/>
  <c r="K297" i="102"/>
  <c r="L297" i="102"/>
  <c r="M297" i="102"/>
  <c r="N297" i="102"/>
  <c r="O297" i="102"/>
  <c r="F299" i="102"/>
  <c r="H299" i="102"/>
  <c r="I299" i="102"/>
  <c r="J299" i="102"/>
  <c r="L299" i="102"/>
  <c r="M299" i="102"/>
  <c r="N299" i="102"/>
  <c r="O299" i="102"/>
  <c r="F300" i="102"/>
  <c r="G300" i="102"/>
  <c r="H300" i="102"/>
  <c r="I300" i="102"/>
  <c r="J300" i="102"/>
  <c r="K300" i="102"/>
  <c r="L300" i="102"/>
  <c r="M300" i="102"/>
  <c r="N300" i="102"/>
  <c r="O300" i="102"/>
  <c r="F301" i="102"/>
  <c r="G301" i="102"/>
  <c r="H301" i="102"/>
  <c r="I301" i="102"/>
  <c r="J301" i="102"/>
  <c r="K301" i="102"/>
  <c r="L301" i="102"/>
  <c r="M301" i="102"/>
  <c r="N301" i="102"/>
  <c r="O301" i="102"/>
  <c r="F302" i="102"/>
  <c r="H302" i="102"/>
  <c r="I302" i="102"/>
  <c r="J302" i="102"/>
  <c r="L302" i="102"/>
  <c r="M302" i="102"/>
  <c r="N302" i="102"/>
  <c r="O302" i="102"/>
  <c r="F303" i="102"/>
  <c r="G303" i="102"/>
  <c r="H303" i="102"/>
  <c r="I303" i="102"/>
  <c r="J303" i="102"/>
  <c r="L303" i="102"/>
  <c r="M303" i="102"/>
  <c r="N303" i="102"/>
  <c r="O303" i="102"/>
  <c r="F305" i="102"/>
  <c r="G305" i="102"/>
  <c r="H305" i="102"/>
  <c r="I305" i="102"/>
  <c r="J305" i="102"/>
  <c r="K305" i="102"/>
  <c r="L305" i="102"/>
  <c r="M305" i="102"/>
  <c r="N305" i="102"/>
  <c r="O305" i="102"/>
  <c r="F306" i="102"/>
  <c r="G306" i="102"/>
  <c r="H306" i="102"/>
  <c r="I306" i="102"/>
  <c r="J306" i="102"/>
  <c r="K306" i="102"/>
  <c r="L306" i="102"/>
  <c r="M306" i="102"/>
  <c r="N306" i="102"/>
  <c r="O306" i="102"/>
  <c r="F308" i="102"/>
  <c r="G308" i="102"/>
  <c r="H308" i="102"/>
  <c r="I308" i="102"/>
  <c r="J308" i="102"/>
  <c r="L308" i="102"/>
  <c r="M308" i="102"/>
  <c r="N308" i="102"/>
  <c r="O308" i="102"/>
  <c r="F309" i="102"/>
  <c r="H309" i="102"/>
  <c r="I309" i="102"/>
  <c r="J309" i="102"/>
  <c r="L309" i="102"/>
  <c r="M309" i="102"/>
  <c r="N309" i="102"/>
  <c r="O309" i="102"/>
  <c r="F310" i="102"/>
  <c r="G310" i="102"/>
  <c r="H310" i="102"/>
  <c r="I310" i="102"/>
  <c r="J310" i="102"/>
  <c r="K310" i="102"/>
  <c r="L310" i="102"/>
  <c r="M310" i="102"/>
  <c r="N310" i="102"/>
  <c r="O310" i="102"/>
  <c r="F311" i="102"/>
  <c r="G311" i="102"/>
  <c r="H311" i="102"/>
  <c r="I311" i="102"/>
  <c r="J311" i="102"/>
  <c r="K311" i="102"/>
  <c r="L311" i="102"/>
  <c r="M311" i="102"/>
  <c r="N311" i="102"/>
  <c r="O311" i="102"/>
  <c r="F313" i="102"/>
  <c r="G313" i="102"/>
  <c r="H313" i="102"/>
  <c r="I313" i="102"/>
  <c r="J313" i="102"/>
  <c r="K313" i="102"/>
  <c r="L313" i="102"/>
  <c r="M313" i="102"/>
  <c r="N313" i="102"/>
  <c r="O313" i="102"/>
  <c r="F314" i="102"/>
  <c r="G314" i="102"/>
  <c r="H314" i="102"/>
  <c r="I314" i="102"/>
  <c r="J314" i="102"/>
  <c r="K314" i="102"/>
  <c r="L314" i="102"/>
  <c r="M314" i="102"/>
  <c r="N314" i="102"/>
  <c r="O314" i="102"/>
  <c r="F315" i="102"/>
  <c r="G315" i="102"/>
  <c r="H315" i="102"/>
  <c r="I315" i="102"/>
  <c r="J315" i="102"/>
  <c r="K315" i="102"/>
  <c r="L315" i="102"/>
  <c r="M315" i="102"/>
  <c r="N315" i="102"/>
  <c r="O315" i="102"/>
  <c r="F316" i="102"/>
  <c r="H316" i="102"/>
  <c r="I316" i="102"/>
  <c r="J316" i="102"/>
  <c r="L316" i="102"/>
  <c r="M316" i="102"/>
  <c r="N316" i="102"/>
  <c r="O316" i="102"/>
  <c r="F317" i="102"/>
  <c r="G317" i="102"/>
  <c r="H317" i="102"/>
  <c r="I317" i="102"/>
  <c r="J317" i="102"/>
  <c r="K317" i="102"/>
  <c r="L317" i="102"/>
  <c r="M317" i="102"/>
  <c r="N317" i="102"/>
  <c r="O317" i="102"/>
  <c r="F318" i="102"/>
  <c r="G318" i="102"/>
  <c r="H318" i="102"/>
  <c r="I318" i="102"/>
  <c r="J318" i="102"/>
  <c r="K318" i="102"/>
  <c r="L318" i="102"/>
  <c r="M318" i="102"/>
  <c r="N318" i="102"/>
  <c r="O318" i="102"/>
  <c r="F319" i="102"/>
  <c r="G319" i="102"/>
  <c r="H319" i="102"/>
  <c r="I319" i="102"/>
  <c r="J319" i="102"/>
  <c r="K319" i="102"/>
  <c r="L319" i="102"/>
  <c r="M319" i="102"/>
  <c r="N319" i="102"/>
  <c r="O319" i="102"/>
  <c r="F326" i="102"/>
  <c r="G326" i="102"/>
  <c r="H326" i="102"/>
  <c r="I326" i="102"/>
  <c r="J326" i="102"/>
  <c r="K326" i="102"/>
  <c r="L326" i="102"/>
  <c r="M326" i="102"/>
  <c r="N326" i="102"/>
  <c r="O326" i="102"/>
  <c r="F327" i="102"/>
  <c r="G327" i="102"/>
  <c r="H327" i="102"/>
  <c r="I327" i="102"/>
  <c r="J327" i="102"/>
  <c r="K327" i="102"/>
  <c r="L327" i="102"/>
  <c r="M327" i="102"/>
  <c r="N327" i="102"/>
  <c r="O327" i="102"/>
  <c r="F329" i="102"/>
  <c r="G329" i="102"/>
  <c r="H329" i="102"/>
  <c r="I329" i="102"/>
  <c r="J329" i="102"/>
  <c r="K329" i="102"/>
  <c r="L329" i="102"/>
  <c r="M329" i="102"/>
  <c r="N329" i="102"/>
  <c r="O329" i="102"/>
  <c r="F330" i="102"/>
  <c r="G330" i="102"/>
  <c r="H330" i="102"/>
  <c r="I330" i="102"/>
  <c r="J330" i="102"/>
  <c r="K330" i="102"/>
  <c r="L330" i="102"/>
  <c r="M330" i="102"/>
  <c r="N330" i="102"/>
  <c r="O330" i="102"/>
  <c r="F331" i="102"/>
  <c r="G331" i="102"/>
  <c r="H331" i="102"/>
  <c r="I331" i="102"/>
  <c r="J331" i="102"/>
  <c r="K331" i="102"/>
  <c r="L331" i="102"/>
  <c r="M331" i="102"/>
  <c r="N331" i="102"/>
  <c r="O331" i="102"/>
  <c r="F332" i="102"/>
  <c r="G332" i="102"/>
  <c r="H332" i="102"/>
  <c r="I332" i="102"/>
  <c r="J332" i="102"/>
  <c r="K332" i="102"/>
  <c r="L332" i="102"/>
  <c r="M332" i="102"/>
  <c r="N332" i="102"/>
  <c r="O332" i="102"/>
  <c r="F334" i="102"/>
  <c r="G334" i="102"/>
  <c r="H334" i="102"/>
  <c r="I334" i="102"/>
  <c r="J334" i="102"/>
  <c r="K334" i="102"/>
  <c r="L334" i="102"/>
  <c r="M334" i="102"/>
  <c r="N334" i="102"/>
  <c r="O334" i="102"/>
  <c r="F336" i="102"/>
  <c r="G336" i="102"/>
  <c r="H336" i="102"/>
  <c r="I336" i="102"/>
  <c r="J336" i="102"/>
  <c r="K336" i="102"/>
  <c r="L336" i="102"/>
  <c r="M336" i="102"/>
  <c r="N336" i="102"/>
  <c r="O336" i="102"/>
  <c r="F337" i="102"/>
  <c r="G337" i="102"/>
  <c r="H337" i="102"/>
  <c r="I337" i="102"/>
  <c r="J337" i="102"/>
  <c r="K337" i="102"/>
  <c r="L337" i="102"/>
  <c r="M337" i="102"/>
  <c r="N337" i="102"/>
  <c r="O337" i="102"/>
  <c r="F339" i="102"/>
  <c r="G339" i="102"/>
  <c r="H339" i="102"/>
  <c r="I339" i="102"/>
  <c r="J339" i="102"/>
  <c r="K339" i="102"/>
  <c r="L339" i="102"/>
  <c r="M339" i="102"/>
  <c r="N339" i="102"/>
  <c r="O339" i="102"/>
  <c r="F340" i="102"/>
  <c r="G340" i="102"/>
  <c r="H340" i="102"/>
  <c r="I340" i="102"/>
  <c r="J340" i="102"/>
  <c r="K340" i="102"/>
  <c r="L340" i="102"/>
  <c r="M340" i="102"/>
  <c r="N340" i="102"/>
  <c r="O340" i="102"/>
  <c r="F341" i="102"/>
  <c r="G341" i="102"/>
  <c r="H341" i="102"/>
  <c r="I341" i="102"/>
  <c r="J341" i="102"/>
  <c r="K341" i="102"/>
  <c r="L341" i="102"/>
  <c r="M341" i="102"/>
  <c r="N341" i="102"/>
  <c r="O341" i="102"/>
  <c r="F342" i="102"/>
  <c r="G342" i="102"/>
  <c r="H342" i="102"/>
  <c r="I342" i="102"/>
  <c r="J342" i="102"/>
  <c r="K342" i="102"/>
  <c r="L342" i="102"/>
  <c r="M342" i="102"/>
  <c r="N342" i="102"/>
  <c r="O342" i="102"/>
  <c r="F343" i="102"/>
  <c r="G343" i="102"/>
  <c r="H343" i="102"/>
  <c r="I343" i="102"/>
  <c r="J343" i="102"/>
  <c r="K343" i="102"/>
  <c r="L343" i="102"/>
  <c r="M343" i="102"/>
  <c r="N343" i="102"/>
  <c r="O343" i="102"/>
  <c r="F344" i="102"/>
  <c r="G344" i="102"/>
  <c r="H344" i="102"/>
  <c r="I344" i="102"/>
  <c r="J344" i="102"/>
  <c r="K344" i="102"/>
  <c r="L344" i="102"/>
  <c r="M344" i="102"/>
  <c r="N344" i="102"/>
  <c r="O344" i="102"/>
  <c r="F346" i="102"/>
  <c r="G346" i="102"/>
  <c r="H346" i="102"/>
  <c r="I346" i="102"/>
  <c r="J346" i="102"/>
  <c r="K346" i="102"/>
  <c r="L346" i="102"/>
  <c r="M346" i="102"/>
  <c r="N346" i="102"/>
  <c r="O346" i="102"/>
  <c r="F347" i="102"/>
  <c r="G347" i="102"/>
  <c r="H347" i="102"/>
  <c r="I347" i="102"/>
  <c r="J347" i="102"/>
  <c r="K347" i="102"/>
  <c r="L347" i="102"/>
  <c r="M347" i="102"/>
  <c r="N347" i="102"/>
  <c r="O347" i="102"/>
  <c r="F348" i="102"/>
  <c r="G348" i="102"/>
  <c r="H348" i="102"/>
  <c r="I348" i="102"/>
  <c r="J348" i="102"/>
  <c r="K348" i="102"/>
  <c r="L348" i="102"/>
  <c r="M348" i="102"/>
  <c r="N348" i="102"/>
  <c r="O348" i="102"/>
  <c r="F349" i="102"/>
  <c r="G349" i="102"/>
  <c r="H349" i="102"/>
  <c r="I349" i="102"/>
  <c r="J349" i="102"/>
  <c r="K349" i="102"/>
  <c r="L349" i="102"/>
  <c r="M349" i="102"/>
  <c r="N349" i="102"/>
  <c r="O349" i="102"/>
  <c r="F350" i="102"/>
  <c r="G350" i="102"/>
  <c r="H350" i="102"/>
  <c r="I350" i="102"/>
  <c r="J350" i="102"/>
  <c r="K350" i="102"/>
  <c r="L350" i="102"/>
  <c r="M350" i="102"/>
  <c r="N350" i="102"/>
  <c r="O350" i="102"/>
  <c r="F352" i="102"/>
  <c r="G352" i="102"/>
  <c r="H352" i="102"/>
  <c r="I352" i="102"/>
  <c r="J352" i="102"/>
  <c r="K352" i="102"/>
  <c r="L352" i="102"/>
  <c r="M352" i="102"/>
  <c r="N352" i="102"/>
  <c r="O352" i="102"/>
  <c r="F353" i="102"/>
  <c r="G353" i="102"/>
  <c r="H353" i="102"/>
  <c r="I353" i="102"/>
  <c r="J353" i="102"/>
  <c r="K353" i="102"/>
  <c r="L353" i="102"/>
  <c r="M353" i="102"/>
  <c r="N353" i="102"/>
  <c r="O353" i="102"/>
  <c r="F355" i="102"/>
  <c r="G355" i="102"/>
  <c r="H355" i="102"/>
  <c r="I355" i="102"/>
  <c r="J355" i="102"/>
  <c r="K355" i="102"/>
  <c r="L355" i="102"/>
  <c r="M355" i="102"/>
  <c r="N355" i="102"/>
  <c r="O355" i="102"/>
  <c r="F356" i="102"/>
  <c r="G356" i="102"/>
  <c r="H356" i="102"/>
  <c r="I356" i="102"/>
  <c r="J356" i="102"/>
  <c r="K356" i="102"/>
  <c r="L356" i="102"/>
  <c r="M356" i="102"/>
  <c r="N356" i="102"/>
  <c r="O356" i="102"/>
  <c r="F357" i="102"/>
  <c r="G357" i="102"/>
  <c r="H357" i="102"/>
  <c r="I357" i="102"/>
  <c r="J357" i="102"/>
  <c r="K357" i="102"/>
  <c r="L357" i="102"/>
  <c r="M357" i="102"/>
  <c r="N357" i="102"/>
  <c r="O357" i="102"/>
  <c r="F358" i="102"/>
  <c r="G358" i="102"/>
  <c r="H358" i="102"/>
  <c r="I358" i="102"/>
  <c r="J358" i="102"/>
  <c r="K358" i="102"/>
  <c r="L358" i="102"/>
  <c r="M358" i="102"/>
  <c r="N358" i="102"/>
  <c r="O358" i="102"/>
  <c r="F360" i="102"/>
  <c r="G360" i="102"/>
  <c r="H360" i="102"/>
  <c r="I360" i="102"/>
  <c r="J360" i="102"/>
  <c r="K360" i="102"/>
  <c r="L360" i="102"/>
  <c r="M360" i="102"/>
  <c r="N360" i="102"/>
  <c r="O360" i="102"/>
  <c r="F361" i="102"/>
  <c r="G361" i="102"/>
  <c r="H361" i="102"/>
  <c r="I361" i="102"/>
  <c r="J361" i="102"/>
  <c r="K361" i="102"/>
  <c r="L361" i="102"/>
  <c r="M361" i="102"/>
  <c r="N361" i="102"/>
  <c r="O361" i="102"/>
  <c r="F362" i="102"/>
  <c r="G362" i="102"/>
  <c r="H362" i="102"/>
  <c r="I362" i="102"/>
  <c r="J362" i="102"/>
  <c r="K362" i="102"/>
  <c r="L362" i="102"/>
  <c r="M362" i="102"/>
  <c r="N362" i="102"/>
  <c r="O362" i="102"/>
  <c r="F363" i="102"/>
  <c r="G363" i="102"/>
  <c r="H363" i="102"/>
  <c r="I363" i="102"/>
  <c r="J363" i="102"/>
  <c r="K363" i="102"/>
  <c r="L363" i="102"/>
  <c r="M363" i="102"/>
  <c r="N363" i="102"/>
  <c r="O363" i="102"/>
  <c r="F364" i="102"/>
  <c r="G364" i="102"/>
  <c r="H364" i="102"/>
  <c r="I364" i="102"/>
  <c r="J364" i="102"/>
  <c r="K364" i="102"/>
  <c r="L364" i="102"/>
  <c r="M364" i="102"/>
  <c r="N364" i="102"/>
  <c r="O364" i="102"/>
  <c r="F365" i="102"/>
  <c r="G365" i="102"/>
  <c r="H365" i="102"/>
  <c r="I365" i="102"/>
  <c r="J365" i="102"/>
  <c r="K365" i="102"/>
  <c r="L365" i="102"/>
  <c r="M365" i="102"/>
  <c r="N365" i="102"/>
  <c r="O365" i="102"/>
  <c r="F366" i="102"/>
  <c r="G366" i="102"/>
  <c r="H366" i="102"/>
  <c r="I366" i="102"/>
  <c r="J366" i="102"/>
  <c r="K366" i="102"/>
  <c r="L366" i="102"/>
  <c r="M366" i="102"/>
  <c r="N366" i="102"/>
  <c r="O366" i="102"/>
  <c r="H371" i="102"/>
  <c r="I371" i="102"/>
  <c r="L371" i="102"/>
  <c r="M371" i="102"/>
  <c r="O371" i="102"/>
  <c r="H372" i="102"/>
  <c r="I372" i="102"/>
  <c r="J372" i="102"/>
  <c r="K372" i="102"/>
  <c r="L372" i="102"/>
  <c r="M372" i="102"/>
  <c r="N372" i="102"/>
  <c r="O372" i="102"/>
  <c r="H374" i="102"/>
  <c r="I374" i="102"/>
  <c r="L374" i="102"/>
  <c r="M374" i="102"/>
  <c r="O374" i="102"/>
  <c r="F375" i="102"/>
  <c r="G375" i="102"/>
  <c r="H375" i="102"/>
  <c r="I375" i="102"/>
  <c r="J375" i="102"/>
  <c r="K375" i="102"/>
  <c r="L375" i="102"/>
  <c r="M375" i="102"/>
  <c r="N375" i="102"/>
  <c r="O375" i="102"/>
  <c r="F376" i="102"/>
  <c r="G376" i="102"/>
  <c r="H376" i="102"/>
  <c r="I376" i="102"/>
  <c r="J376" i="102"/>
  <c r="K376" i="102"/>
  <c r="L376" i="102"/>
  <c r="M376" i="102"/>
  <c r="N376" i="102"/>
  <c r="O376" i="102"/>
  <c r="H377" i="102"/>
  <c r="I377" i="102"/>
  <c r="L377" i="102"/>
  <c r="M377" i="102"/>
  <c r="O377" i="102"/>
  <c r="H379" i="102"/>
  <c r="I379" i="102"/>
  <c r="L379" i="102"/>
  <c r="M379" i="102"/>
  <c r="O379" i="102"/>
  <c r="F381" i="102"/>
  <c r="G381" i="102"/>
  <c r="H381" i="102"/>
  <c r="I381" i="102"/>
  <c r="J381" i="102"/>
  <c r="K381" i="102"/>
  <c r="L381" i="102"/>
  <c r="M381" i="102"/>
  <c r="N381" i="102"/>
  <c r="O381" i="102"/>
  <c r="F382" i="102"/>
  <c r="G382" i="102"/>
  <c r="H382" i="102"/>
  <c r="I382" i="102"/>
  <c r="J382" i="102"/>
  <c r="K382" i="102"/>
  <c r="L382" i="102"/>
  <c r="M382" i="102"/>
  <c r="N382" i="102"/>
  <c r="O382" i="102"/>
  <c r="F384" i="102"/>
  <c r="G384" i="102"/>
  <c r="H384" i="102"/>
  <c r="I384" i="102"/>
  <c r="J384" i="102"/>
  <c r="K384" i="102"/>
  <c r="L384" i="102"/>
  <c r="M384" i="102"/>
  <c r="N384" i="102"/>
  <c r="O384" i="102"/>
  <c r="F385" i="102"/>
  <c r="G385" i="102"/>
  <c r="H385" i="102"/>
  <c r="I385" i="102"/>
  <c r="J385" i="102"/>
  <c r="K385" i="102"/>
  <c r="L385" i="102"/>
  <c r="M385" i="102"/>
  <c r="N385" i="102"/>
  <c r="O385" i="102"/>
  <c r="F386" i="102"/>
  <c r="G386" i="102"/>
  <c r="H386" i="102"/>
  <c r="I386" i="102"/>
  <c r="J386" i="102"/>
  <c r="K386" i="102"/>
  <c r="L386" i="102"/>
  <c r="M386" i="102"/>
  <c r="N386" i="102"/>
  <c r="O386" i="102"/>
  <c r="F387" i="102"/>
  <c r="G387" i="102"/>
  <c r="H387" i="102"/>
  <c r="I387" i="102"/>
  <c r="J387" i="102"/>
  <c r="K387" i="102"/>
  <c r="L387" i="102"/>
  <c r="M387" i="102"/>
  <c r="N387" i="102"/>
  <c r="O387" i="102"/>
  <c r="F388" i="102"/>
  <c r="G388" i="102"/>
  <c r="H388" i="102"/>
  <c r="I388" i="102"/>
  <c r="J388" i="102"/>
  <c r="K388" i="102"/>
  <c r="L388" i="102"/>
  <c r="M388" i="102"/>
  <c r="N388" i="102"/>
  <c r="O388" i="102"/>
  <c r="F389" i="102"/>
  <c r="G389" i="102"/>
  <c r="H389" i="102"/>
  <c r="I389" i="102"/>
  <c r="J389" i="102"/>
  <c r="K389" i="102"/>
  <c r="L389" i="102"/>
  <c r="M389" i="102"/>
  <c r="N389" i="102"/>
  <c r="O389" i="102"/>
  <c r="H391" i="102"/>
  <c r="I391" i="102"/>
  <c r="L391" i="102"/>
  <c r="M391" i="102"/>
  <c r="O391" i="102"/>
  <c r="F392" i="102"/>
  <c r="G392" i="102"/>
  <c r="H392" i="102"/>
  <c r="I392" i="102"/>
  <c r="J392" i="102"/>
  <c r="K392" i="102"/>
  <c r="L392" i="102"/>
  <c r="M392" i="102"/>
  <c r="N392" i="102"/>
  <c r="O392" i="102"/>
  <c r="F393" i="102"/>
  <c r="G393" i="102"/>
  <c r="H393" i="102"/>
  <c r="I393" i="102"/>
  <c r="J393" i="102"/>
  <c r="K393" i="102"/>
  <c r="L393" i="102"/>
  <c r="M393" i="102"/>
  <c r="N393" i="102"/>
  <c r="O393" i="102"/>
  <c r="H394" i="102"/>
  <c r="I394" i="102"/>
  <c r="L394" i="102"/>
  <c r="M394" i="102"/>
  <c r="G395" i="102"/>
  <c r="H395" i="102"/>
  <c r="I395" i="102"/>
  <c r="L395" i="102"/>
  <c r="M395" i="102"/>
  <c r="O395" i="102"/>
  <c r="G397" i="102"/>
  <c r="H397" i="102"/>
  <c r="I397" i="102"/>
  <c r="K397" i="102"/>
  <c r="L397" i="102"/>
  <c r="M397" i="102"/>
  <c r="O397" i="102"/>
  <c r="F398" i="102"/>
  <c r="G398" i="102"/>
  <c r="H398" i="102"/>
  <c r="I398" i="102"/>
  <c r="J398" i="102"/>
  <c r="K398" i="102"/>
  <c r="L398" i="102"/>
  <c r="M398" i="102"/>
  <c r="N398" i="102"/>
  <c r="O398" i="102"/>
  <c r="G400" i="102"/>
  <c r="H400" i="102"/>
  <c r="I400" i="102"/>
  <c r="L400" i="102"/>
  <c r="M400" i="102"/>
  <c r="O400" i="102"/>
  <c r="H401" i="102"/>
  <c r="I401" i="102"/>
  <c r="L401" i="102"/>
  <c r="M401" i="102"/>
  <c r="F402" i="102"/>
  <c r="G402" i="102"/>
  <c r="H402" i="102"/>
  <c r="I402" i="102"/>
  <c r="J402" i="102"/>
  <c r="K402" i="102"/>
  <c r="L402" i="102"/>
  <c r="M402" i="102"/>
  <c r="N402" i="102"/>
  <c r="O402" i="102"/>
  <c r="F403" i="102"/>
  <c r="G403" i="102"/>
  <c r="H403" i="102"/>
  <c r="I403" i="102"/>
  <c r="J403" i="102"/>
  <c r="K403" i="102"/>
  <c r="L403" i="102"/>
  <c r="M403" i="102"/>
  <c r="N403" i="102"/>
  <c r="O403" i="102"/>
  <c r="F405" i="102"/>
  <c r="G405" i="102"/>
  <c r="H405" i="102"/>
  <c r="I405" i="102"/>
  <c r="J405" i="102"/>
  <c r="K405" i="102"/>
  <c r="L405" i="102"/>
  <c r="M405" i="102"/>
  <c r="N405" i="102"/>
  <c r="O405" i="102"/>
  <c r="F406" i="102"/>
  <c r="G406" i="102"/>
  <c r="H406" i="102"/>
  <c r="I406" i="102"/>
  <c r="J406" i="102"/>
  <c r="K406" i="102"/>
  <c r="L406" i="102"/>
  <c r="M406" i="102"/>
  <c r="N406" i="102"/>
  <c r="O406" i="102"/>
  <c r="F407" i="102"/>
  <c r="G407" i="102"/>
  <c r="H407" i="102"/>
  <c r="I407" i="102"/>
  <c r="J407" i="102"/>
  <c r="K407" i="102"/>
  <c r="L407" i="102"/>
  <c r="M407" i="102"/>
  <c r="N407" i="102"/>
  <c r="O407" i="102"/>
  <c r="H408" i="102"/>
  <c r="I408" i="102"/>
  <c r="L408" i="102"/>
  <c r="M408" i="102"/>
  <c r="G409" i="102"/>
  <c r="H409" i="102"/>
  <c r="I409" i="102"/>
  <c r="L409" i="102"/>
  <c r="M409" i="102"/>
  <c r="O409" i="102"/>
  <c r="F410" i="102"/>
  <c r="G410" i="102"/>
  <c r="H410" i="102"/>
  <c r="I410" i="102"/>
  <c r="J410" i="102"/>
  <c r="K410" i="102"/>
  <c r="L410" i="102"/>
  <c r="M410" i="102"/>
  <c r="N410" i="102"/>
  <c r="O410" i="102"/>
  <c r="F411" i="102"/>
  <c r="G411" i="102"/>
  <c r="H411" i="102"/>
  <c r="I411" i="102"/>
  <c r="J411" i="102"/>
  <c r="K411" i="102"/>
  <c r="L411" i="102"/>
  <c r="M411" i="102"/>
  <c r="N411" i="102"/>
  <c r="O411" i="102"/>
  <c r="F416" i="102"/>
  <c r="H416" i="102"/>
  <c r="I416" i="102"/>
  <c r="J416" i="102"/>
  <c r="L416" i="102"/>
  <c r="M416" i="102"/>
  <c r="N416" i="102"/>
  <c r="O416" i="102"/>
  <c r="F417" i="102"/>
  <c r="G417" i="102"/>
  <c r="H417" i="102"/>
  <c r="I417" i="102"/>
  <c r="J417" i="102"/>
  <c r="K417" i="102"/>
  <c r="L417" i="102"/>
  <c r="M417" i="102"/>
  <c r="N417" i="102"/>
  <c r="O417" i="102"/>
  <c r="F419" i="102"/>
  <c r="H419" i="102"/>
  <c r="I419" i="102"/>
  <c r="J419" i="102"/>
  <c r="L419" i="102"/>
  <c r="M419" i="102"/>
  <c r="N419" i="102"/>
  <c r="O419" i="102"/>
  <c r="F420" i="102"/>
  <c r="G420" i="102"/>
  <c r="H420" i="102"/>
  <c r="I420" i="102"/>
  <c r="J420" i="102"/>
  <c r="K420" i="102"/>
  <c r="L420" i="102"/>
  <c r="M420" i="102"/>
  <c r="N420" i="102"/>
  <c r="O420" i="102"/>
  <c r="F421" i="102"/>
  <c r="G421" i="102"/>
  <c r="H421" i="102"/>
  <c r="I421" i="102"/>
  <c r="J421" i="102"/>
  <c r="K421" i="102"/>
  <c r="L421" i="102"/>
  <c r="M421" i="102"/>
  <c r="N421" i="102"/>
  <c r="O421" i="102"/>
  <c r="F422" i="102"/>
  <c r="G422" i="102"/>
  <c r="H422" i="102"/>
  <c r="I422" i="102"/>
  <c r="J422" i="102"/>
  <c r="K422" i="102"/>
  <c r="L422" i="102"/>
  <c r="M422" i="102"/>
  <c r="N422" i="102"/>
  <c r="O422" i="102"/>
  <c r="F424" i="102"/>
  <c r="H424" i="102"/>
  <c r="I424" i="102"/>
  <c r="J424" i="102"/>
  <c r="L424" i="102"/>
  <c r="M424" i="102"/>
  <c r="N424" i="102"/>
  <c r="O424" i="102"/>
  <c r="F426" i="102"/>
  <c r="G426" i="102"/>
  <c r="H426" i="102"/>
  <c r="I426" i="102"/>
  <c r="J426" i="102"/>
  <c r="K426" i="102"/>
  <c r="L426" i="102"/>
  <c r="M426" i="102"/>
  <c r="N426" i="102"/>
  <c r="O426" i="102"/>
  <c r="F427" i="102"/>
  <c r="G427" i="102"/>
  <c r="H427" i="102"/>
  <c r="I427" i="102"/>
  <c r="J427" i="102"/>
  <c r="K427" i="102"/>
  <c r="L427" i="102"/>
  <c r="M427" i="102"/>
  <c r="N427" i="102"/>
  <c r="O427" i="102"/>
  <c r="F429" i="102"/>
  <c r="G429" i="102"/>
  <c r="H429" i="102"/>
  <c r="I429" i="102"/>
  <c r="J429" i="102"/>
  <c r="K429" i="102"/>
  <c r="L429" i="102"/>
  <c r="M429" i="102"/>
  <c r="N429" i="102"/>
  <c r="O429" i="102"/>
  <c r="F430" i="102"/>
  <c r="G430" i="102"/>
  <c r="H430" i="102"/>
  <c r="I430" i="102"/>
  <c r="J430" i="102"/>
  <c r="K430" i="102"/>
  <c r="L430" i="102"/>
  <c r="M430" i="102"/>
  <c r="N430" i="102"/>
  <c r="O430" i="102"/>
  <c r="F431" i="102"/>
  <c r="G431" i="102"/>
  <c r="H431" i="102"/>
  <c r="I431" i="102"/>
  <c r="J431" i="102"/>
  <c r="K431" i="102"/>
  <c r="L431" i="102"/>
  <c r="M431" i="102"/>
  <c r="N431" i="102"/>
  <c r="O431" i="102"/>
  <c r="F432" i="102"/>
  <c r="G432" i="102"/>
  <c r="H432" i="102"/>
  <c r="I432" i="102"/>
  <c r="J432" i="102"/>
  <c r="K432" i="102"/>
  <c r="L432" i="102"/>
  <c r="M432" i="102"/>
  <c r="N432" i="102"/>
  <c r="O432" i="102"/>
  <c r="F433" i="102"/>
  <c r="G433" i="102"/>
  <c r="H433" i="102"/>
  <c r="I433" i="102"/>
  <c r="J433" i="102"/>
  <c r="K433" i="102"/>
  <c r="L433" i="102"/>
  <c r="M433" i="102"/>
  <c r="N433" i="102"/>
  <c r="O433" i="102"/>
  <c r="F434" i="102"/>
  <c r="G434" i="102"/>
  <c r="H434" i="102"/>
  <c r="I434" i="102"/>
  <c r="J434" i="102"/>
  <c r="K434" i="102"/>
  <c r="L434" i="102"/>
  <c r="M434" i="102"/>
  <c r="N434" i="102"/>
  <c r="O434" i="102"/>
  <c r="F436" i="102"/>
  <c r="H436" i="102"/>
  <c r="I436" i="102"/>
  <c r="J436" i="102"/>
  <c r="L436" i="102"/>
  <c r="M436" i="102"/>
  <c r="N436" i="102"/>
  <c r="O436" i="102"/>
  <c r="F437" i="102"/>
  <c r="G437" i="102"/>
  <c r="H437" i="102"/>
  <c r="I437" i="102"/>
  <c r="J437" i="102"/>
  <c r="K437" i="102"/>
  <c r="L437" i="102"/>
  <c r="M437" i="102"/>
  <c r="N437" i="102"/>
  <c r="O437" i="102"/>
  <c r="F438" i="102"/>
  <c r="G438" i="102"/>
  <c r="H438" i="102"/>
  <c r="I438" i="102"/>
  <c r="J438" i="102"/>
  <c r="K438" i="102"/>
  <c r="L438" i="102"/>
  <c r="M438" i="102"/>
  <c r="N438" i="102"/>
  <c r="O438" i="102"/>
  <c r="F439" i="102"/>
  <c r="H439" i="102"/>
  <c r="I439" i="102"/>
  <c r="J439" i="102"/>
  <c r="L439" i="102"/>
  <c r="M439" i="102"/>
  <c r="N439" i="102"/>
  <c r="F440" i="102"/>
  <c r="G440" i="102"/>
  <c r="H440" i="102"/>
  <c r="I440" i="102"/>
  <c r="J440" i="102"/>
  <c r="L440" i="102"/>
  <c r="M440" i="102"/>
  <c r="N440" i="102"/>
  <c r="O440" i="102"/>
  <c r="F442" i="102"/>
  <c r="G442" i="102"/>
  <c r="H442" i="102"/>
  <c r="I442" i="102"/>
  <c r="J442" i="102"/>
  <c r="K442" i="102"/>
  <c r="L442" i="102"/>
  <c r="M442" i="102"/>
  <c r="N442" i="102"/>
  <c r="O442" i="102"/>
  <c r="F443" i="102"/>
  <c r="G443" i="102"/>
  <c r="H443" i="102"/>
  <c r="I443" i="102"/>
  <c r="J443" i="102"/>
  <c r="K443" i="102"/>
  <c r="L443" i="102"/>
  <c r="M443" i="102"/>
  <c r="N443" i="102"/>
  <c r="O443" i="102"/>
  <c r="F445" i="102"/>
  <c r="G445" i="102"/>
  <c r="H445" i="102"/>
  <c r="I445" i="102"/>
  <c r="J445" i="102"/>
  <c r="L445" i="102"/>
  <c r="M445" i="102"/>
  <c r="N445" i="102"/>
  <c r="O445" i="102"/>
  <c r="F446" i="102"/>
  <c r="H446" i="102"/>
  <c r="I446" i="102"/>
  <c r="J446" i="102"/>
  <c r="L446" i="102"/>
  <c r="M446" i="102"/>
  <c r="N446" i="102"/>
  <c r="F447" i="102"/>
  <c r="G447" i="102"/>
  <c r="H447" i="102"/>
  <c r="I447" i="102"/>
  <c r="J447" i="102"/>
  <c r="K447" i="102"/>
  <c r="L447" i="102"/>
  <c r="M447" i="102"/>
  <c r="N447" i="102"/>
  <c r="O447" i="102"/>
  <c r="F448" i="102"/>
  <c r="G448" i="102"/>
  <c r="H448" i="102"/>
  <c r="I448" i="102"/>
  <c r="J448" i="102"/>
  <c r="K448" i="102"/>
  <c r="L448" i="102"/>
  <c r="M448" i="102"/>
  <c r="N448" i="102"/>
  <c r="O448" i="102"/>
  <c r="F450" i="102"/>
  <c r="G450" i="102"/>
  <c r="H450" i="102"/>
  <c r="I450" i="102"/>
  <c r="J450" i="102"/>
  <c r="K450" i="102"/>
  <c r="L450" i="102"/>
  <c r="M450" i="102"/>
  <c r="N450" i="102"/>
  <c r="O450" i="102"/>
  <c r="F451" i="102"/>
  <c r="G451" i="102"/>
  <c r="H451" i="102"/>
  <c r="I451" i="102"/>
  <c r="J451" i="102"/>
  <c r="K451" i="102"/>
  <c r="L451" i="102"/>
  <c r="M451" i="102"/>
  <c r="N451" i="102"/>
  <c r="O451" i="102"/>
  <c r="F452" i="102"/>
  <c r="G452" i="102"/>
  <c r="H452" i="102"/>
  <c r="I452" i="102"/>
  <c r="J452" i="102"/>
  <c r="K452" i="102"/>
  <c r="L452" i="102"/>
  <c r="M452" i="102"/>
  <c r="N452" i="102"/>
  <c r="O452" i="102"/>
  <c r="F453" i="102"/>
  <c r="H453" i="102"/>
  <c r="I453" i="102"/>
  <c r="J453" i="102"/>
  <c r="L453" i="102"/>
  <c r="M453" i="102"/>
  <c r="N453" i="102"/>
  <c r="F454" i="102"/>
  <c r="G454" i="102"/>
  <c r="H454" i="102"/>
  <c r="I454" i="102"/>
  <c r="J454" i="102"/>
  <c r="L454" i="102"/>
  <c r="M454" i="102"/>
  <c r="N454" i="102"/>
  <c r="O454" i="102"/>
  <c r="F455" i="102"/>
  <c r="G455" i="102"/>
  <c r="H455" i="102"/>
  <c r="I455" i="102"/>
  <c r="J455" i="102"/>
  <c r="K455" i="102"/>
  <c r="L455" i="102"/>
  <c r="M455" i="102"/>
  <c r="N455" i="102"/>
  <c r="O455" i="102"/>
  <c r="F456" i="102"/>
  <c r="G456" i="102"/>
  <c r="H456" i="102"/>
  <c r="I456" i="102"/>
  <c r="J456" i="102"/>
  <c r="K456" i="102"/>
  <c r="L456" i="102"/>
  <c r="M456" i="102"/>
  <c r="N456" i="102"/>
  <c r="O456" i="102"/>
  <c r="F461" i="102"/>
  <c r="H461" i="102"/>
  <c r="I461" i="102"/>
  <c r="J461" i="102"/>
  <c r="L461" i="102"/>
  <c r="M461" i="102"/>
  <c r="N461" i="102"/>
  <c r="O461" i="102"/>
  <c r="F462" i="102"/>
  <c r="G462" i="102"/>
  <c r="H462" i="102"/>
  <c r="I462" i="102"/>
  <c r="J462" i="102"/>
  <c r="K462" i="102"/>
  <c r="L462" i="102"/>
  <c r="M462" i="102"/>
  <c r="N462" i="102"/>
  <c r="O462" i="102"/>
  <c r="F464" i="102"/>
  <c r="H464" i="102"/>
  <c r="I464" i="102"/>
  <c r="J464" i="102"/>
  <c r="L464" i="102"/>
  <c r="M464" i="102"/>
  <c r="N464" i="102"/>
  <c r="O464" i="102"/>
  <c r="F465" i="102"/>
  <c r="G465" i="102"/>
  <c r="H465" i="102"/>
  <c r="I465" i="102"/>
  <c r="J465" i="102"/>
  <c r="K465" i="102"/>
  <c r="L465" i="102"/>
  <c r="M465" i="102"/>
  <c r="N465" i="102"/>
  <c r="O465" i="102"/>
  <c r="F466" i="102"/>
  <c r="G466" i="102"/>
  <c r="H466" i="102"/>
  <c r="I466" i="102"/>
  <c r="J466" i="102"/>
  <c r="K466" i="102"/>
  <c r="L466" i="102"/>
  <c r="M466" i="102"/>
  <c r="N466" i="102"/>
  <c r="O466" i="102"/>
  <c r="F467" i="102"/>
  <c r="G467" i="102"/>
  <c r="H467" i="102"/>
  <c r="I467" i="102"/>
  <c r="J467" i="102"/>
  <c r="L467" i="102"/>
  <c r="M467" i="102"/>
  <c r="N467" i="102"/>
  <c r="O467" i="102"/>
  <c r="F469" i="102"/>
  <c r="H469" i="102"/>
  <c r="I469" i="102"/>
  <c r="J469" i="102"/>
  <c r="L469" i="102"/>
  <c r="M469" i="102"/>
  <c r="N469" i="102"/>
  <c r="O469" i="102"/>
  <c r="F471" i="102"/>
  <c r="G471" i="102"/>
  <c r="H471" i="102"/>
  <c r="I471" i="102"/>
  <c r="J471" i="102"/>
  <c r="K471" i="102"/>
  <c r="L471" i="102"/>
  <c r="M471" i="102"/>
  <c r="N471" i="102"/>
  <c r="O471" i="102"/>
  <c r="F472" i="102"/>
  <c r="G472" i="102"/>
  <c r="H472" i="102"/>
  <c r="I472" i="102"/>
  <c r="J472" i="102"/>
  <c r="K472" i="102"/>
  <c r="L472" i="102"/>
  <c r="M472" i="102"/>
  <c r="N472" i="102"/>
  <c r="O472" i="102"/>
  <c r="F474" i="102"/>
  <c r="G474" i="102"/>
  <c r="H474" i="102"/>
  <c r="I474" i="102"/>
  <c r="J474" i="102"/>
  <c r="K474" i="102"/>
  <c r="L474" i="102"/>
  <c r="M474" i="102"/>
  <c r="N474" i="102"/>
  <c r="O474" i="102"/>
  <c r="F475" i="102"/>
  <c r="G475" i="102"/>
  <c r="H475" i="102"/>
  <c r="I475" i="102"/>
  <c r="J475" i="102"/>
  <c r="K475" i="102"/>
  <c r="L475" i="102"/>
  <c r="M475" i="102"/>
  <c r="N475" i="102"/>
  <c r="O475" i="102"/>
  <c r="F476" i="102"/>
  <c r="G476" i="102"/>
  <c r="H476" i="102"/>
  <c r="I476" i="102"/>
  <c r="J476" i="102"/>
  <c r="K476" i="102"/>
  <c r="L476" i="102"/>
  <c r="M476" i="102"/>
  <c r="N476" i="102"/>
  <c r="O476" i="102"/>
  <c r="F477" i="102"/>
  <c r="G477" i="102"/>
  <c r="H477" i="102"/>
  <c r="I477" i="102"/>
  <c r="J477" i="102"/>
  <c r="K477" i="102"/>
  <c r="L477" i="102"/>
  <c r="M477" i="102"/>
  <c r="N477" i="102"/>
  <c r="O477" i="102"/>
  <c r="F478" i="102"/>
  <c r="G478" i="102"/>
  <c r="H478" i="102"/>
  <c r="I478" i="102"/>
  <c r="J478" i="102"/>
  <c r="K478" i="102"/>
  <c r="L478" i="102"/>
  <c r="M478" i="102"/>
  <c r="N478" i="102"/>
  <c r="O478" i="102"/>
  <c r="F479" i="102"/>
  <c r="G479" i="102"/>
  <c r="H479" i="102"/>
  <c r="I479" i="102"/>
  <c r="J479" i="102"/>
  <c r="K479" i="102"/>
  <c r="L479" i="102"/>
  <c r="M479" i="102"/>
  <c r="N479" i="102"/>
  <c r="O479" i="102"/>
  <c r="F481" i="102"/>
  <c r="H481" i="102"/>
  <c r="I481" i="102"/>
  <c r="J481" i="102"/>
  <c r="L481" i="102"/>
  <c r="M481" i="102"/>
  <c r="N481" i="102"/>
  <c r="O481" i="102"/>
  <c r="F482" i="102"/>
  <c r="G482" i="102"/>
  <c r="H482" i="102"/>
  <c r="I482" i="102"/>
  <c r="J482" i="102"/>
  <c r="K482" i="102"/>
  <c r="L482" i="102"/>
  <c r="M482" i="102"/>
  <c r="N482" i="102"/>
  <c r="O482" i="102"/>
  <c r="F483" i="102"/>
  <c r="G483" i="102"/>
  <c r="H483" i="102"/>
  <c r="I483" i="102"/>
  <c r="J483" i="102"/>
  <c r="K483" i="102"/>
  <c r="L483" i="102"/>
  <c r="M483" i="102"/>
  <c r="N483" i="102"/>
  <c r="O483" i="102"/>
  <c r="F484" i="102"/>
  <c r="H484" i="102"/>
  <c r="I484" i="102"/>
  <c r="J484" i="102"/>
  <c r="L484" i="102"/>
  <c r="M484" i="102"/>
  <c r="N484" i="102"/>
  <c r="F485" i="102"/>
  <c r="G485" i="102"/>
  <c r="H485" i="102"/>
  <c r="I485" i="102"/>
  <c r="J485" i="102"/>
  <c r="L485" i="102"/>
  <c r="M485" i="102"/>
  <c r="N485" i="102"/>
  <c r="O485" i="102"/>
  <c r="F487" i="102"/>
  <c r="G487" i="102"/>
  <c r="H487" i="102"/>
  <c r="I487" i="102"/>
  <c r="J487" i="102"/>
  <c r="K487" i="102"/>
  <c r="L487" i="102"/>
  <c r="M487" i="102"/>
  <c r="N487" i="102"/>
  <c r="O487" i="102"/>
  <c r="F488" i="102"/>
  <c r="G488" i="102"/>
  <c r="H488" i="102"/>
  <c r="I488" i="102"/>
  <c r="J488" i="102"/>
  <c r="K488" i="102"/>
  <c r="L488" i="102"/>
  <c r="M488" i="102"/>
  <c r="N488" i="102"/>
  <c r="O488" i="102"/>
  <c r="F490" i="102"/>
  <c r="G490" i="102"/>
  <c r="H490" i="102"/>
  <c r="I490" i="102"/>
  <c r="J490" i="102"/>
  <c r="L490" i="102"/>
  <c r="M490" i="102"/>
  <c r="N490" i="102"/>
  <c r="O490" i="102"/>
  <c r="F491" i="102"/>
  <c r="H491" i="102"/>
  <c r="I491" i="102"/>
  <c r="J491" i="102"/>
  <c r="L491" i="102"/>
  <c r="M491" i="102"/>
  <c r="N491" i="102"/>
  <c r="F492" i="102"/>
  <c r="G492" i="102"/>
  <c r="H492" i="102"/>
  <c r="I492" i="102"/>
  <c r="J492" i="102"/>
  <c r="K492" i="102"/>
  <c r="L492" i="102"/>
  <c r="M492" i="102"/>
  <c r="N492" i="102"/>
  <c r="O492" i="102"/>
  <c r="F493" i="102"/>
  <c r="G493" i="102"/>
  <c r="H493" i="102"/>
  <c r="I493" i="102"/>
  <c r="J493" i="102"/>
  <c r="K493" i="102"/>
  <c r="L493" i="102"/>
  <c r="M493" i="102"/>
  <c r="N493" i="102"/>
  <c r="O493" i="102"/>
  <c r="F495" i="102"/>
  <c r="G495" i="102"/>
  <c r="H495" i="102"/>
  <c r="I495" i="102"/>
  <c r="J495" i="102"/>
  <c r="K495" i="102"/>
  <c r="L495" i="102"/>
  <c r="M495" i="102"/>
  <c r="N495" i="102"/>
  <c r="O495" i="102"/>
  <c r="F496" i="102"/>
  <c r="G496" i="102"/>
  <c r="H496" i="102"/>
  <c r="I496" i="102"/>
  <c r="J496" i="102"/>
  <c r="K496" i="102"/>
  <c r="L496" i="102"/>
  <c r="M496" i="102"/>
  <c r="N496" i="102"/>
  <c r="O496" i="102"/>
  <c r="F497" i="102"/>
  <c r="G497" i="102"/>
  <c r="H497" i="102"/>
  <c r="I497" i="102"/>
  <c r="J497" i="102"/>
  <c r="K497" i="102"/>
  <c r="L497" i="102"/>
  <c r="M497" i="102"/>
  <c r="N497" i="102"/>
  <c r="O497" i="102"/>
  <c r="F498" i="102"/>
  <c r="H498" i="102"/>
  <c r="I498" i="102"/>
  <c r="J498" i="102"/>
  <c r="L498" i="102"/>
  <c r="M498" i="102"/>
  <c r="N498" i="102"/>
  <c r="F499" i="102"/>
  <c r="G499" i="102"/>
  <c r="H499" i="102"/>
  <c r="I499" i="102"/>
  <c r="J499" i="102"/>
  <c r="K499" i="102"/>
  <c r="L499" i="102"/>
  <c r="M499" i="102"/>
  <c r="N499" i="102"/>
  <c r="O499" i="102"/>
  <c r="F500" i="102"/>
  <c r="G500" i="102"/>
  <c r="H500" i="102"/>
  <c r="I500" i="102"/>
  <c r="J500" i="102"/>
  <c r="K500" i="102"/>
  <c r="L500" i="102"/>
  <c r="M500" i="102"/>
  <c r="N500" i="102"/>
  <c r="O500" i="102"/>
  <c r="F501" i="102"/>
  <c r="G501" i="102"/>
  <c r="H501" i="102"/>
  <c r="I501" i="102"/>
  <c r="J501" i="102"/>
  <c r="K501" i="102"/>
  <c r="L501" i="102"/>
  <c r="M501" i="102"/>
  <c r="N501" i="102"/>
  <c r="O501" i="102"/>
  <c r="F506" i="102"/>
  <c r="H506" i="102"/>
  <c r="I506" i="102"/>
  <c r="J506" i="102"/>
  <c r="L506" i="102"/>
  <c r="M506" i="102"/>
  <c r="N506" i="102"/>
  <c r="O506" i="102"/>
  <c r="F507" i="102"/>
  <c r="G507" i="102"/>
  <c r="H507" i="102"/>
  <c r="I507" i="102"/>
  <c r="J507" i="102"/>
  <c r="K507" i="102"/>
  <c r="L507" i="102"/>
  <c r="M507" i="102"/>
  <c r="N507" i="102"/>
  <c r="O507" i="102"/>
  <c r="F509" i="102"/>
  <c r="H509" i="102"/>
  <c r="I509" i="102"/>
  <c r="J509" i="102"/>
  <c r="L509" i="102"/>
  <c r="M509" i="102"/>
  <c r="N509" i="102"/>
  <c r="O509" i="102"/>
  <c r="F510" i="102"/>
  <c r="G510" i="102"/>
  <c r="H510" i="102"/>
  <c r="I510" i="102"/>
  <c r="J510" i="102"/>
  <c r="K510" i="102"/>
  <c r="L510" i="102"/>
  <c r="M510" i="102"/>
  <c r="N510" i="102"/>
  <c r="O510" i="102"/>
  <c r="F511" i="102"/>
  <c r="G511" i="102"/>
  <c r="H511" i="102"/>
  <c r="I511" i="102"/>
  <c r="J511" i="102"/>
  <c r="K511" i="102"/>
  <c r="L511" i="102"/>
  <c r="M511" i="102"/>
  <c r="N511" i="102"/>
  <c r="O511" i="102"/>
  <c r="F512" i="102"/>
  <c r="G512" i="102"/>
  <c r="H512" i="102"/>
  <c r="I512" i="102"/>
  <c r="J512" i="102"/>
  <c r="K512" i="102"/>
  <c r="L512" i="102"/>
  <c r="M512" i="102"/>
  <c r="N512" i="102"/>
  <c r="O512" i="102"/>
  <c r="F514" i="102"/>
  <c r="H514" i="102"/>
  <c r="I514" i="102"/>
  <c r="J514" i="102"/>
  <c r="L514" i="102"/>
  <c r="M514" i="102"/>
  <c r="N514" i="102"/>
  <c r="O514" i="102"/>
  <c r="F516" i="102"/>
  <c r="G516" i="102"/>
  <c r="H516" i="102"/>
  <c r="I516" i="102"/>
  <c r="J516" i="102"/>
  <c r="K516" i="102"/>
  <c r="L516" i="102"/>
  <c r="M516" i="102"/>
  <c r="N516" i="102"/>
  <c r="O516" i="102"/>
  <c r="F517" i="102"/>
  <c r="G517" i="102"/>
  <c r="H517" i="102"/>
  <c r="I517" i="102"/>
  <c r="J517" i="102"/>
  <c r="K517" i="102"/>
  <c r="L517" i="102"/>
  <c r="M517" i="102"/>
  <c r="N517" i="102"/>
  <c r="O517" i="102"/>
  <c r="F519" i="102"/>
  <c r="G519" i="102"/>
  <c r="H519" i="102"/>
  <c r="I519" i="102"/>
  <c r="J519" i="102"/>
  <c r="K519" i="102"/>
  <c r="L519" i="102"/>
  <c r="M519" i="102"/>
  <c r="N519" i="102"/>
  <c r="O519" i="102"/>
  <c r="F520" i="102"/>
  <c r="G520" i="102"/>
  <c r="H520" i="102"/>
  <c r="I520" i="102"/>
  <c r="J520" i="102"/>
  <c r="K520" i="102"/>
  <c r="L520" i="102"/>
  <c r="M520" i="102"/>
  <c r="N520" i="102"/>
  <c r="O520" i="102"/>
  <c r="F521" i="102"/>
  <c r="G521" i="102"/>
  <c r="H521" i="102"/>
  <c r="I521" i="102"/>
  <c r="J521" i="102"/>
  <c r="K521" i="102"/>
  <c r="L521" i="102"/>
  <c r="M521" i="102"/>
  <c r="N521" i="102"/>
  <c r="O521" i="102"/>
  <c r="F522" i="102"/>
  <c r="G522" i="102"/>
  <c r="H522" i="102"/>
  <c r="I522" i="102"/>
  <c r="J522" i="102"/>
  <c r="K522" i="102"/>
  <c r="L522" i="102"/>
  <c r="M522" i="102"/>
  <c r="N522" i="102"/>
  <c r="O522" i="102"/>
  <c r="F523" i="102"/>
  <c r="G523" i="102"/>
  <c r="H523" i="102"/>
  <c r="I523" i="102"/>
  <c r="J523" i="102"/>
  <c r="K523" i="102"/>
  <c r="L523" i="102"/>
  <c r="M523" i="102"/>
  <c r="N523" i="102"/>
  <c r="O523" i="102"/>
  <c r="F524" i="102"/>
  <c r="G524" i="102"/>
  <c r="H524" i="102"/>
  <c r="I524" i="102"/>
  <c r="J524" i="102"/>
  <c r="K524" i="102"/>
  <c r="L524" i="102"/>
  <c r="M524" i="102"/>
  <c r="N524" i="102"/>
  <c r="O524" i="102"/>
  <c r="F526" i="102"/>
  <c r="H526" i="102"/>
  <c r="I526" i="102"/>
  <c r="J526" i="102"/>
  <c r="L526" i="102"/>
  <c r="M526" i="102"/>
  <c r="N526" i="102"/>
  <c r="O526" i="102"/>
  <c r="F527" i="102"/>
  <c r="G527" i="102"/>
  <c r="H527" i="102"/>
  <c r="I527" i="102"/>
  <c r="J527" i="102"/>
  <c r="K527" i="102"/>
  <c r="L527" i="102"/>
  <c r="M527" i="102"/>
  <c r="N527" i="102"/>
  <c r="O527" i="102"/>
  <c r="F528" i="102"/>
  <c r="G528" i="102"/>
  <c r="H528" i="102"/>
  <c r="I528" i="102"/>
  <c r="J528" i="102"/>
  <c r="K528" i="102"/>
  <c r="L528" i="102"/>
  <c r="M528" i="102"/>
  <c r="N528" i="102"/>
  <c r="O528" i="102"/>
  <c r="F529" i="102"/>
  <c r="H529" i="102"/>
  <c r="I529" i="102"/>
  <c r="J529" i="102"/>
  <c r="L529" i="102"/>
  <c r="M529" i="102"/>
  <c r="N529" i="102"/>
  <c r="F530" i="102"/>
  <c r="G530" i="102"/>
  <c r="H530" i="102"/>
  <c r="I530" i="102"/>
  <c r="J530" i="102"/>
  <c r="L530" i="102"/>
  <c r="M530" i="102"/>
  <c r="N530" i="102"/>
  <c r="O530" i="102"/>
  <c r="F532" i="102"/>
  <c r="G532" i="102"/>
  <c r="H532" i="102"/>
  <c r="I532" i="102"/>
  <c r="J532" i="102"/>
  <c r="K532" i="102"/>
  <c r="L532" i="102"/>
  <c r="M532" i="102"/>
  <c r="N532" i="102"/>
  <c r="O532" i="102"/>
  <c r="F533" i="102"/>
  <c r="G533" i="102"/>
  <c r="H533" i="102"/>
  <c r="I533" i="102"/>
  <c r="J533" i="102"/>
  <c r="K533" i="102"/>
  <c r="L533" i="102"/>
  <c r="M533" i="102"/>
  <c r="N533" i="102"/>
  <c r="O533" i="102"/>
  <c r="F535" i="102"/>
  <c r="G535" i="102"/>
  <c r="H535" i="102"/>
  <c r="I535" i="102"/>
  <c r="J535" i="102"/>
  <c r="L535" i="102"/>
  <c r="M535" i="102"/>
  <c r="N535" i="102"/>
  <c r="O535" i="102"/>
  <c r="F536" i="102"/>
  <c r="H536" i="102"/>
  <c r="I536" i="102"/>
  <c r="J536" i="102"/>
  <c r="L536" i="102"/>
  <c r="M536" i="102"/>
  <c r="N536" i="102"/>
  <c r="F537" i="102"/>
  <c r="G537" i="102"/>
  <c r="H537" i="102"/>
  <c r="I537" i="102"/>
  <c r="J537" i="102"/>
  <c r="K537" i="102"/>
  <c r="L537" i="102"/>
  <c r="M537" i="102"/>
  <c r="N537" i="102"/>
  <c r="O537" i="102"/>
  <c r="F538" i="102"/>
  <c r="G538" i="102"/>
  <c r="H538" i="102"/>
  <c r="I538" i="102"/>
  <c r="J538" i="102"/>
  <c r="K538" i="102"/>
  <c r="L538" i="102"/>
  <c r="M538" i="102"/>
  <c r="N538" i="102"/>
  <c r="O538" i="102"/>
  <c r="F540" i="102"/>
  <c r="G540" i="102"/>
  <c r="H540" i="102"/>
  <c r="I540" i="102"/>
  <c r="J540" i="102"/>
  <c r="K540" i="102"/>
  <c r="L540" i="102"/>
  <c r="M540" i="102"/>
  <c r="N540" i="102"/>
  <c r="O540" i="102"/>
  <c r="F541" i="102"/>
  <c r="G541" i="102"/>
  <c r="H541" i="102"/>
  <c r="I541" i="102"/>
  <c r="J541" i="102"/>
  <c r="K541" i="102"/>
  <c r="L541" i="102"/>
  <c r="M541" i="102"/>
  <c r="N541" i="102"/>
  <c r="O541" i="102"/>
  <c r="F542" i="102"/>
  <c r="G542" i="102"/>
  <c r="H542" i="102"/>
  <c r="I542" i="102"/>
  <c r="J542" i="102"/>
  <c r="K542" i="102"/>
  <c r="L542" i="102"/>
  <c r="M542" i="102"/>
  <c r="N542" i="102"/>
  <c r="O542" i="102"/>
  <c r="F543" i="102"/>
  <c r="H543" i="102"/>
  <c r="I543" i="102"/>
  <c r="J543" i="102"/>
  <c r="L543" i="102"/>
  <c r="M543" i="102"/>
  <c r="N543" i="102"/>
  <c r="F544" i="102"/>
  <c r="G544" i="102"/>
  <c r="H544" i="102"/>
  <c r="I544" i="102"/>
  <c r="J544" i="102"/>
  <c r="L544" i="102"/>
  <c r="M544" i="102"/>
  <c r="N544" i="102"/>
  <c r="O544" i="102"/>
  <c r="F545" i="102"/>
  <c r="G545" i="102"/>
  <c r="H545" i="102"/>
  <c r="I545" i="102"/>
  <c r="J545" i="102"/>
  <c r="K545" i="102"/>
  <c r="L545" i="102"/>
  <c r="M545" i="102"/>
  <c r="N545" i="102"/>
  <c r="O545" i="102"/>
  <c r="F546" i="102"/>
  <c r="G546" i="102"/>
  <c r="H546" i="102"/>
  <c r="I546" i="102"/>
  <c r="J546" i="102"/>
  <c r="K546" i="102"/>
  <c r="L546" i="102"/>
  <c r="M546" i="102"/>
  <c r="N546" i="102"/>
  <c r="O546" i="102"/>
  <c r="F551" i="102"/>
  <c r="H551" i="102"/>
  <c r="I551" i="102"/>
  <c r="J551" i="102"/>
  <c r="L551" i="102"/>
  <c r="M551" i="102"/>
  <c r="N551" i="102"/>
  <c r="O551" i="102"/>
  <c r="F552" i="102"/>
  <c r="G552" i="102"/>
  <c r="H552" i="102"/>
  <c r="I552" i="102"/>
  <c r="J552" i="102"/>
  <c r="K552" i="102"/>
  <c r="L552" i="102"/>
  <c r="M552" i="102"/>
  <c r="N552" i="102"/>
  <c r="O552" i="102"/>
  <c r="F554" i="102"/>
  <c r="H554" i="102"/>
  <c r="I554" i="102"/>
  <c r="J554" i="102"/>
  <c r="L554" i="102"/>
  <c r="M554" i="102"/>
  <c r="N554" i="102"/>
  <c r="O554" i="102"/>
  <c r="F555" i="102"/>
  <c r="G555" i="102"/>
  <c r="H555" i="102"/>
  <c r="I555" i="102"/>
  <c r="J555" i="102"/>
  <c r="K555" i="102"/>
  <c r="L555" i="102"/>
  <c r="M555" i="102"/>
  <c r="N555" i="102"/>
  <c r="O555" i="102"/>
  <c r="F556" i="102"/>
  <c r="G556" i="102"/>
  <c r="H556" i="102"/>
  <c r="I556" i="102"/>
  <c r="J556" i="102"/>
  <c r="K556" i="102"/>
  <c r="L556" i="102"/>
  <c r="M556" i="102"/>
  <c r="N556" i="102"/>
  <c r="O556" i="102"/>
  <c r="F557" i="102"/>
  <c r="G557" i="102"/>
  <c r="H557" i="102"/>
  <c r="I557" i="102"/>
  <c r="J557" i="102"/>
  <c r="K557" i="102"/>
  <c r="L557" i="102"/>
  <c r="M557" i="102"/>
  <c r="N557" i="102"/>
  <c r="O557" i="102"/>
  <c r="F559" i="102"/>
  <c r="H559" i="102"/>
  <c r="I559" i="102"/>
  <c r="J559" i="102"/>
  <c r="L559" i="102"/>
  <c r="M559" i="102"/>
  <c r="N559" i="102"/>
  <c r="O559" i="102"/>
  <c r="F561" i="102"/>
  <c r="G561" i="102"/>
  <c r="H561" i="102"/>
  <c r="I561" i="102"/>
  <c r="J561" i="102"/>
  <c r="K561" i="102"/>
  <c r="L561" i="102"/>
  <c r="M561" i="102"/>
  <c r="N561" i="102"/>
  <c r="O561" i="102"/>
  <c r="F562" i="102"/>
  <c r="G562" i="102"/>
  <c r="H562" i="102"/>
  <c r="I562" i="102"/>
  <c r="J562" i="102"/>
  <c r="K562" i="102"/>
  <c r="L562" i="102"/>
  <c r="M562" i="102"/>
  <c r="N562" i="102"/>
  <c r="O562" i="102"/>
  <c r="F564" i="102"/>
  <c r="G564" i="102"/>
  <c r="H564" i="102"/>
  <c r="I564" i="102"/>
  <c r="J564" i="102"/>
  <c r="K564" i="102"/>
  <c r="L564" i="102"/>
  <c r="M564" i="102"/>
  <c r="N564" i="102"/>
  <c r="O564" i="102"/>
  <c r="F565" i="102"/>
  <c r="G565" i="102"/>
  <c r="H565" i="102"/>
  <c r="I565" i="102"/>
  <c r="J565" i="102"/>
  <c r="K565" i="102"/>
  <c r="L565" i="102"/>
  <c r="M565" i="102"/>
  <c r="N565" i="102"/>
  <c r="O565" i="102"/>
  <c r="F566" i="102"/>
  <c r="G566" i="102"/>
  <c r="H566" i="102"/>
  <c r="I566" i="102"/>
  <c r="J566" i="102"/>
  <c r="K566" i="102"/>
  <c r="L566" i="102"/>
  <c r="M566" i="102"/>
  <c r="N566" i="102"/>
  <c r="O566" i="102"/>
  <c r="F567" i="102"/>
  <c r="G567" i="102"/>
  <c r="H567" i="102"/>
  <c r="I567" i="102"/>
  <c r="J567" i="102"/>
  <c r="K567" i="102"/>
  <c r="L567" i="102"/>
  <c r="M567" i="102"/>
  <c r="N567" i="102"/>
  <c r="O567" i="102"/>
  <c r="F568" i="102"/>
  <c r="G568" i="102"/>
  <c r="H568" i="102"/>
  <c r="I568" i="102"/>
  <c r="J568" i="102"/>
  <c r="K568" i="102"/>
  <c r="L568" i="102"/>
  <c r="M568" i="102"/>
  <c r="N568" i="102"/>
  <c r="O568" i="102"/>
  <c r="F569" i="102"/>
  <c r="G569" i="102"/>
  <c r="H569" i="102"/>
  <c r="I569" i="102"/>
  <c r="J569" i="102"/>
  <c r="K569" i="102"/>
  <c r="L569" i="102"/>
  <c r="M569" i="102"/>
  <c r="N569" i="102"/>
  <c r="O569" i="102"/>
  <c r="F571" i="102"/>
  <c r="H571" i="102"/>
  <c r="I571" i="102"/>
  <c r="J571" i="102"/>
  <c r="L571" i="102"/>
  <c r="M571" i="102"/>
  <c r="N571" i="102"/>
  <c r="O571" i="102"/>
  <c r="F572" i="102"/>
  <c r="G572" i="102"/>
  <c r="H572" i="102"/>
  <c r="I572" i="102"/>
  <c r="J572" i="102"/>
  <c r="K572" i="102"/>
  <c r="L572" i="102"/>
  <c r="M572" i="102"/>
  <c r="N572" i="102"/>
  <c r="O572" i="102"/>
  <c r="F573" i="102"/>
  <c r="G573" i="102"/>
  <c r="H573" i="102"/>
  <c r="I573" i="102"/>
  <c r="J573" i="102"/>
  <c r="K573" i="102"/>
  <c r="L573" i="102"/>
  <c r="M573" i="102"/>
  <c r="N573" i="102"/>
  <c r="O573" i="102"/>
  <c r="F574" i="102"/>
  <c r="H574" i="102"/>
  <c r="I574" i="102"/>
  <c r="J574" i="102"/>
  <c r="L574" i="102"/>
  <c r="M574" i="102"/>
  <c r="N574" i="102"/>
  <c r="F575" i="102"/>
  <c r="G575" i="102"/>
  <c r="H575" i="102"/>
  <c r="I575" i="102"/>
  <c r="J575" i="102"/>
  <c r="L575" i="102"/>
  <c r="M575" i="102"/>
  <c r="N575" i="102"/>
  <c r="O575" i="102"/>
  <c r="F577" i="102"/>
  <c r="G577" i="102"/>
  <c r="H577" i="102"/>
  <c r="I577" i="102"/>
  <c r="J577" i="102"/>
  <c r="K577" i="102"/>
  <c r="L577" i="102"/>
  <c r="M577" i="102"/>
  <c r="N577" i="102"/>
  <c r="O577" i="102"/>
  <c r="F578" i="102"/>
  <c r="G578" i="102"/>
  <c r="H578" i="102"/>
  <c r="I578" i="102"/>
  <c r="J578" i="102"/>
  <c r="K578" i="102"/>
  <c r="L578" i="102"/>
  <c r="M578" i="102"/>
  <c r="N578" i="102"/>
  <c r="O578" i="102"/>
  <c r="F580" i="102"/>
  <c r="G580" i="102"/>
  <c r="H580" i="102"/>
  <c r="I580" i="102"/>
  <c r="J580" i="102"/>
  <c r="L580" i="102"/>
  <c r="M580" i="102"/>
  <c r="N580" i="102"/>
  <c r="O580" i="102"/>
  <c r="F581" i="102"/>
  <c r="H581" i="102"/>
  <c r="I581" i="102"/>
  <c r="J581" i="102"/>
  <c r="L581" i="102"/>
  <c r="M581" i="102"/>
  <c r="N581" i="102"/>
  <c r="F582" i="102"/>
  <c r="G582" i="102"/>
  <c r="H582" i="102"/>
  <c r="I582" i="102"/>
  <c r="J582" i="102"/>
  <c r="K582" i="102"/>
  <c r="L582" i="102"/>
  <c r="M582" i="102"/>
  <c r="N582" i="102"/>
  <c r="O582" i="102"/>
  <c r="F583" i="102"/>
  <c r="G583" i="102"/>
  <c r="H583" i="102"/>
  <c r="I583" i="102"/>
  <c r="J583" i="102"/>
  <c r="K583" i="102"/>
  <c r="L583" i="102"/>
  <c r="M583" i="102"/>
  <c r="N583" i="102"/>
  <c r="O583" i="102"/>
  <c r="F585" i="102"/>
  <c r="G585" i="102"/>
  <c r="H585" i="102"/>
  <c r="I585" i="102"/>
  <c r="J585" i="102"/>
  <c r="K585" i="102"/>
  <c r="L585" i="102"/>
  <c r="M585" i="102"/>
  <c r="N585" i="102"/>
  <c r="O585" i="102"/>
  <c r="F586" i="102"/>
  <c r="G586" i="102"/>
  <c r="H586" i="102"/>
  <c r="I586" i="102"/>
  <c r="J586" i="102"/>
  <c r="K586" i="102"/>
  <c r="L586" i="102"/>
  <c r="M586" i="102"/>
  <c r="N586" i="102"/>
  <c r="O586" i="102"/>
  <c r="F587" i="102"/>
  <c r="G587" i="102"/>
  <c r="H587" i="102"/>
  <c r="I587" i="102"/>
  <c r="J587" i="102"/>
  <c r="K587" i="102"/>
  <c r="L587" i="102"/>
  <c r="M587" i="102"/>
  <c r="N587" i="102"/>
  <c r="O587" i="102"/>
  <c r="F588" i="102"/>
  <c r="H588" i="102"/>
  <c r="I588" i="102"/>
  <c r="J588" i="102"/>
  <c r="L588" i="102"/>
  <c r="M588" i="102"/>
  <c r="N588" i="102"/>
  <c r="F589" i="102"/>
  <c r="G589" i="102"/>
  <c r="H589" i="102"/>
  <c r="I589" i="102"/>
  <c r="J589" i="102"/>
  <c r="L589" i="102"/>
  <c r="M589" i="102"/>
  <c r="N589" i="102"/>
  <c r="O589" i="102"/>
  <c r="F590" i="102"/>
  <c r="G590" i="102"/>
  <c r="H590" i="102"/>
  <c r="I590" i="102"/>
  <c r="J590" i="102"/>
  <c r="K590" i="102"/>
  <c r="L590" i="102"/>
  <c r="M590" i="102"/>
  <c r="N590" i="102"/>
  <c r="O590" i="102"/>
  <c r="F591" i="102"/>
  <c r="G591" i="102"/>
  <c r="H591" i="102"/>
  <c r="I591" i="102"/>
  <c r="J591" i="102"/>
  <c r="K591" i="102"/>
  <c r="L591" i="102"/>
  <c r="M591" i="102"/>
  <c r="N591" i="102"/>
  <c r="O591" i="102"/>
  <c r="F596" i="102"/>
  <c r="H596" i="102"/>
  <c r="I596" i="102"/>
  <c r="J596" i="102"/>
  <c r="L596" i="102"/>
  <c r="M596" i="102"/>
  <c r="N596" i="102"/>
  <c r="O596" i="102"/>
  <c r="F597" i="102"/>
  <c r="G597" i="102"/>
  <c r="H597" i="102"/>
  <c r="I597" i="102"/>
  <c r="J597" i="102"/>
  <c r="K597" i="102"/>
  <c r="L597" i="102"/>
  <c r="M597" i="102"/>
  <c r="N597" i="102"/>
  <c r="O597" i="102"/>
  <c r="F599" i="102"/>
  <c r="H599" i="102"/>
  <c r="I599" i="102"/>
  <c r="J599" i="102"/>
  <c r="L599" i="102"/>
  <c r="M599" i="102"/>
  <c r="N599" i="102"/>
  <c r="O599" i="102"/>
  <c r="F600" i="102"/>
  <c r="G600" i="102"/>
  <c r="H600" i="102"/>
  <c r="I600" i="102"/>
  <c r="J600" i="102"/>
  <c r="K600" i="102"/>
  <c r="L600" i="102"/>
  <c r="M600" i="102"/>
  <c r="N600" i="102"/>
  <c r="O600" i="102"/>
  <c r="F601" i="102"/>
  <c r="G601" i="102"/>
  <c r="H601" i="102"/>
  <c r="I601" i="102"/>
  <c r="J601" i="102"/>
  <c r="K601" i="102"/>
  <c r="L601" i="102"/>
  <c r="M601" i="102"/>
  <c r="N601" i="102"/>
  <c r="O601" i="102"/>
  <c r="F602" i="102"/>
  <c r="G602" i="102"/>
  <c r="H602" i="102"/>
  <c r="I602" i="102"/>
  <c r="J602" i="102"/>
  <c r="K602" i="102"/>
  <c r="L602" i="102"/>
  <c r="M602" i="102"/>
  <c r="N602" i="102"/>
  <c r="O602" i="102"/>
  <c r="F604" i="102"/>
  <c r="H604" i="102"/>
  <c r="I604" i="102"/>
  <c r="J604" i="102"/>
  <c r="L604" i="102"/>
  <c r="M604" i="102"/>
  <c r="N604" i="102"/>
  <c r="O604" i="102"/>
  <c r="F606" i="102"/>
  <c r="G606" i="102"/>
  <c r="H606" i="102"/>
  <c r="I606" i="102"/>
  <c r="J606" i="102"/>
  <c r="K606" i="102"/>
  <c r="L606" i="102"/>
  <c r="M606" i="102"/>
  <c r="N606" i="102"/>
  <c r="O606" i="102"/>
  <c r="F607" i="102"/>
  <c r="G607" i="102"/>
  <c r="H607" i="102"/>
  <c r="I607" i="102"/>
  <c r="J607" i="102"/>
  <c r="K607" i="102"/>
  <c r="L607" i="102"/>
  <c r="M607" i="102"/>
  <c r="N607" i="102"/>
  <c r="O607" i="102"/>
  <c r="F609" i="102"/>
  <c r="G609" i="102"/>
  <c r="H609" i="102"/>
  <c r="I609" i="102"/>
  <c r="J609" i="102"/>
  <c r="K609" i="102"/>
  <c r="L609" i="102"/>
  <c r="M609" i="102"/>
  <c r="N609" i="102"/>
  <c r="O609" i="102"/>
  <c r="F610" i="102"/>
  <c r="G610" i="102"/>
  <c r="H610" i="102"/>
  <c r="I610" i="102"/>
  <c r="J610" i="102"/>
  <c r="K610" i="102"/>
  <c r="L610" i="102"/>
  <c r="M610" i="102"/>
  <c r="N610" i="102"/>
  <c r="O610" i="102"/>
  <c r="F611" i="102"/>
  <c r="G611" i="102"/>
  <c r="H611" i="102"/>
  <c r="I611" i="102"/>
  <c r="J611" i="102"/>
  <c r="K611" i="102"/>
  <c r="L611" i="102"/>
  <c r="M611" i="102"/>
  <c r="N611" i="102"/>
  <c r="O611" i="102"/>
  <c r="F612" i="102"/>
  <c r="G612" i="102"/>
  <c r="H612" i="102"/>
  <c r="I612" i="102"/>
  <c r="J612" i="102"/>
  <c r="K612" i="102"/>
  <c r="L612" i="102"/>
  <c r="M612" i="102"/>
  <c r="N612" i="102"/>
  <c r="O612" i="102"/>
  <c r="F613" i="102"/>
  <c r="G613" i="102"/>
  <c r="H613" i="102"/>
  <c r="I613" i="102"/>
  <c r="J613" i="102"/>
  <c r="K613" i="102"/>
  <c r="L613" i="102"/>
  <c r="M613" i="102"/>
  <c r="N613" i="102"/>
  <c r="O613" i="102"/>
  <c r="F614" i="102"/>
  <c r="G614" i="102"/>
  <c r="H614" i="102"/>
  <c r="I614" i="102"/>
  <c r="J614" i="102"/>
  <c r="K614" i="102"/>
  <c r="L614" i="102"/>
  <c r="M614" i="102"/>
  <c r="N614" i="102"/>
  <c r="O614" i="102"/>
  <c r="F616" i="102"/>
  <c r="H616" i="102"/>
  <c r="I616" i="102"/>
  <c r="J616" i="102"/>
  <c r="L616" i="102"/>
  <c r="M616" i="102"/>
  <c r="N616" i="102"/>
  <c r="O616" i="102"/>
  <c r="F617" i="102"/>
  <c r="G617" i="102"/>
  <c r="H617" i="102"/>
  <c r="I617" i="102"/>
  <c r="J617" i="102"/>
  <c r="K617" i="102"/>
  <c r="L617" i="102"/>
  <c r="M617" i="102"/>
  <c r="N617" i="102"/>
  <c r="O617" i="102"/>
  <c r="F618" i="102"/>
  <c r="G618" i="102"/>
  <c r="H618" i="102"/>
  <c r="I618" i="102"/>
  <c r="J618" i="102"/>
  <c r="K618" i="102"/>
  <c r="L618" i="102"/>
  <c r="M618" i="102"/>
  <c r="N618" i="102"/>
  <c r="O618" i="102"/>
  <c r="F619" i="102"/>
  <c r="H619" i="102"/>
  <c r="I619" i="102"/>
  <c r="J619" i="102"/>
  <c r="L619" i="102"/>
  <c r="M619" i="102"/>
  <c r="N619" i="102"/>
  <c r="F620" i="102"/>
  <c r="G620" i="102"/>
  <c r="H620" i="102"/>
  <c r="I620" i="102"/>
  <c r="J620" i="102"/>
  <c r="L620" i="102"/>
  <c r="M620" i="102"/>
  <c r="N620" i="102"/>
  <c r="O620" i="102"/>
  <c r="F622" i="102"/>
  <c r="G622" i="102"/>
  <c r="H622" i="102"/>
  <c r="I622" i="102"/>
  <c r="J622" i="102"/>
  <c r="K622" i="102"/>
  <c r="L622" i="102"/>
  <c r="M622" i="102"/>
  <c r="N622" i="102"/>
  <c r="O622" i="102"/>
  <c r="F623" i="102"/>
  <c r="G623" i="102"/>
  <c r="H623" i="102"/>
  <c r="I623" i="102"/>
  <c r="J623" i="102"/>
  <c r="K623" i="102"/>
  <c r="L623" i="102"/>
  <c r="M623" i="102"/>
  <c r="N623" i="102"/>
  <c r="O623" i="102"/>
  <c r="F625" i="102"/>
  <c r="G625" i="102"/>
  <c r="H625" i="102"/>
  <c r="I625" i="102"/>
  <c r="J625" i="102"/>
  <c r="L625" i="102"/>
  <c r="M625" i="102"/>
  <c r="N625" i="102"/>
  <c r="O625" i="102"/>
  <c r="F626" i="102"/>
  <c r="H626" i="102"/>
  <c r="I626" i="102"/>
  <c r="J626" i="102"/>
  <c r="L626" i="102"/>
  <c r="M626" i="102"/>
  <c r="N626" i="102"/>
  <c r="F627" i="102"/>
  <c r="G627" i="102"/>
  <c r="H627" i="102"/>
  <c r="I627" i="102"/>
  <c r="J627" i="102"/>
  <c r="K627" i="102"/>
  <c r="L627" i="102"/>
  <c r="M627" i="102"/>
  <c r="N627" i="102"/>
  <c r="O627" i="102"/>
  <c r="F628" i="102"/>
  <c r="G628" i="102"/>
  <c r="H628" i="102"/>
  <c r="I628" i="102"/>
  <c r="J628" i="102"/>
  <c r="K628" i="102"/>
  <c r="L628" i="102"/>
  <c r="M628" i="102"/>
  <c r="N628" i="102"/>
  <c r="O628" i="102"/>
  <c r="F630" i="102"/>
  <c r="G630" i="102"/>
  <c r="H630" i="102"/>
  <c r="I630" i="102"/>
  <c r="J630" i="102"/>
  <c r="K630" i="102"/>
  <c r="L630" i="102"/>
  <c r="M630" i="102"/>
  <c r="N630" i="102"/>
  <c r="O630" i="102"/>
  <c r="F631" i="102"/>
  <c r="G631" i="102"/>
  <c r="H631" i="102"/>
  <c r="I631" i="102"/>
  <c r="J631" i="102"/>
  <c r="K631" i="102"/>
  <c r="L631" i="102"/>
  <c r="M631" i="102"/>
  <c r="N631" i="102"/>
  <c r="O631" i="102"/>
  <c r="F632" i="102"/>
  <c r="G632" i="102"/>
  <c r="H632" i="102"/>
  <c r="I632" i="102"/>
  <c r="J632" i="102"/>
  <c r="K632" i="102"/>
  <c r="L632" i="102"/>
  <c r="M632" i="102"/>
  <c r="N632" i="102"/>
  <c r="O632" i="102"/>
  <c r="F633" i="102"/>
  <c r="H633" i="102"/>
  <c r="I633" i="102"/>
  <c r="J633" i="102"/>
  <c r="L633" i="102"/>
  <c r="M633" i="102"/>
  <c r="N633" i="102"/>
  <c r="F634" i="102"/>
  <c r="G634" i="102"/>
  <c r="H634" i="102"/>
  <c r="I634" i="102"/>
  <c r="J634" i="102"/>
  <c r="K634" i="102"/>
  <c r="L634" i="102"/>
  <c r="M634" i="102"/>
  <c r="N634" i="102"/>
  <c r="O634" i="102"/>
  <c r="F635" i="102"/>
  <c r="G635" i="102"/>
  <c r="H635" i="102"/>
  <c r="I635" i="102"/>
  <c r="J635" i="102"/>
  <c r="K635" i="102"/>
  <c r="L635" i="102"/>
  <c r="M635" i="102"/>
  <c r="N635" i="102"/>
  <c r="O635" i="102"/>
  <c r="F636" i="102"/>
  <c r="G636" i="102"/>
  <c r="H636" i="102"/>
  <c r="I636" i="102"/>
  <c r="J636" i="102"/>
  <c r="K636" i="102"/>
  <c r="L636" i="102"/>
  <c r="M636" i="102"/>
  <c r="N636" i="102"/>
  <c r="O636" i="102"/>
  <c r="F643" i="102"/>
  <c r="G643" i="102"/>
  <c r="H643" i="102"/>
  <c r="I643" i="102"/>
  <c r="J643" i="102"/>
  <c r="K643" i="102"/>
  <c r="L643" i="102"/>
  <c r="M643" i="102"/>
  <c r="N643" i="102"/>
  <c r="O643" i="102"/>
  <c r="F644" i="102"/>
  <c r="G644" i="102"/>
  <c r="H644" i="102"/>
  <c r="I644" i="102"/>
  <c r="J644" i="102"/>
  <c r="K644" i="102"/>
  <c r="L644" i="102"/>
  <c r="M644" i="102"/>
  <c r="N644" i="102"/>
  <c r="O644" i="102"/>
  <c r="F646" i="102"/>
  <c r="G646" i="102"/>
  <c r="H646" i="102"/>
  <c r="I646" i="102"/>
  <c r="J646" i="102"/>
  <c r="K646" i="102"/>
  <c r="L646" i="102"/>
  <c r="M646" i="102"/>
  <c r="N646" i="102"/>
  <c r="O646" i="102"/>
  <c r="F647" i="102"/>
  <c r="G647" i="102"/>
  <c r="H647" i="102"/>
  <c r="I647" i="102"/>
  <c r="J647" i="102"/>
  <c r="K647" i="102"/>
  <c r="L647" i="102"/>
  <c r="M647" i="102"/>
  <c r="N647" i="102"/>
  <c r="O647" i="102"/>
  <c r="F648" i="102"/>
  <c r="G648" i="102"/>
  <c r="H648" i="102"/>
  <c r="I648" i="102"/>
  <c r="J648" i="102"/>
  <c r="K648" i="102"/>
  <c r="L648" i="102"/>
  <c r="M648" i="102"/>
  <c r="N648" i="102"/>
  <c r="O648" i="102"/>
  <c r="F649" i="102"/>
  <c r="G649" i="102"/>
  <c r="H649" i="102"/>
  <c r="I649" i="102"/>
  <c r="J649" i="102"/>
  <c r="K649" i="102"/>
  <c r="L649" i="102"/>
  <c r="M649" i="102"/>
  <c r="N649" i="102"/>
  <c r="O649" i="102"/>
  <c r="F651" i="102"/>
  <c r="G651" i="102"/>
  <c r="H651" i="102"/>
  <c r="I651" i="102"/>
  <c r="J651" i="102"/>
  <c r="K651" i="102"/>
  <c r="L651" i="102"/>
  <c r="M651" i="102"/>
  <c r="N651" i="102"/>
  <c r="O651" i="102"/>
  <c r="F653" i="102"/>
  <c r="G653" i="102"/>
  <c r="H653" i="102"/>
  <c r="I653" i="102"/>
  <c r="J653" i="102"/>
  <c r="K653" i="102"/>
  <c r="L653" i="102"/>
  <c r="M653" i="102"/>
  <c r="N653" i="102"/>
  <c r="O653" i="102"/>
  <c r="F654" i="102"/>
  <c r="G654" i="102"/>
  <c r="H654" i="102"/>
  <c r="I654" i="102"/>
  <c r="J654" i="102"/>
  <c r="K654" i="102"/>
  <c r="L654" i="102"/>
  <c r="M654" i="102"/>
  <c r="N654" i="102"/>
  <c r="O654" i="102"/>
  <c r="F656" i="102"/>
  <c r="G656" i="102"/>
  <c r="H656" i="102"/>
  <c r="I656" i="102"/>
  <c r="J656" i="102"/>
  <c r="K656" i="102"/>
  <c r="L656" i="102"/>
  <c r="M656" i="102"/>
  <c r="N656" i="102"/>
  <c r="O656" i="102"/>
  <c r="F657" i="102"/>
  <c r="G657" i="102"/>
  <c r="H657" i="102"/>
  <c r="I657" i="102"/>
  <c r="J657" i="102"/>
  <c r="K657" i="102"/>
  <c r="L657" i="102"/>
  <c r="M657" i="102"/>
  <c r="N657" i="102"/>
  <c r="O657" i="102"/>
  <c r="F658" i="102"/>
  <c r="G658" i="102"/>
  <c r="H658" i="102"/>
  <c r="I658" i="102"/>
  <c r="J658" i="102"/>
  <c r="K658" i="102"/>
  <c r="L658" i="102"/>
  <c r="M658" i="102"/>
  <c r="N658" i="102"/>
  <c r="O658" i="102"/>
  <c r="F659" i="102"/>
  <c r="G659" i="102"/>
  <c r="H659" i="102"/>
  <c r="I659" i="102"/>
  <c r="J659" i="102"/>
  <c r="K659" i="102"/>
  <c r="L659" i="102"/>
  <c r="M659" i="102"/>
  <c r="N659" i="102"/>
  <c r="O659" i="102"/>
  <c r="F660" i="102"/>
  <c r="G660" i="102"/>
  <c r="H660" i="102"/>
  <c r="I660" i="102"/>
  <c r="J660" i="102"/>
  <c r="K660" i="102"/>
  <c r="L660" i="102"/>
  <c r="M660" i="102"/>
  <c r="N660" i="102"/>
  <c r="O660" i="102"/>
  <c r="F661" i="102"/>
  <c r="G661" i="102"/>
  <c r="H661" i="102"/>
  <c r="I661" i="102"/>
  <c r="J661" i="102"/>
  <c r="K661" i="102"/>
  <c r="L661" i="102"/>
  <c r="M661" i="102"/>
  <c r="N661" i="102"/>
  <c r="O661" i="102"/>
  <c r="F663" i="102"/>
  <c r="G663" i="102"/>
  <c r="H663" i="102"/>
  <c r="I663" i="102"/>
  <c r="J663" i="102"/>
  <c r="K663" i="102"/>
  <c r="L663" i="102"/>
  <c r="M663" i="102"/>
  <c r="N663" i="102"/>
  <c r="O663" i="102"/>
  <c r="F664" i="102"/>
  <c r="G664" i="102"/>
  <c r="H664" i="102"/>
  <c r="I664" i="102"/>
  <c r="J664" i="102"/>
  <c r="K664" i="102"/>
  <c r="L664" i="102"/>
  <c r="M664" i="102"/>
  <c r="N664" i="102"/>
  <c r="O664" i="102"/>
  <c r="F665" i="102"/>
  <c r="G665" i="102"/>
  <c r="H665" i="102"/>
  <c r="I665" i="102"/>
  <c r="J665" i="102"/>
  <c r="K665" i="102"/>
  <c r="L665" i="102"/>
  <c r="M665" i="102"/>
  <c r="N665" i="102"/>
  <c r="O665" i="102"/>
  <c r="F666" i="102"/>
  <c r="G666" i="102"/>
  <c r="H666" i="102"/>
  <c r="I666" i="102"/>
  <c r="J666" i="102"/>
  <c r="K666" i="102"/>
  <c r="L666" i="102"/>
  <c r="M666" i="102"/>
  <c r="N666" i="102"/>
  <c r="O666" i="102"/>
  <c r="F667" i="102"/>
  <c r="G667" i="102"/>
  <c r="H667" i="102"/>
  <c r="I667" i="102"/>
  <c r="J667" i="102"/>
  <c r="K667" i="102"/>
  <c r="L667" i="102"/>
  <c r="M667" i="102"/>
  <c r="N667" i="102"/>
  <c r="O667" i="102"/>
  <c r="F669" i="102"/>
  <c r="G669" i="102"/>
  <c r="H669" i="102"/>
  <c r="I669" i="102"/>
  <c r="J669" i="102"/>
  <c r="K669" i="102"/>
  <c r="L669" i="102"/>
  <c r="M669" i="102"/>
  <c r="N669" i="102"/>
  <c r="O669" i="102"/>
  <c r="F670" i="102"/>
  <c r="G670" i="102"/>
  <c r="H670" i="102"/>
  <c r="I670" i="102"/>
  <c r="J670" i="102"/>
  <c r="K670" i="102"/>
  <c r="L670" i="102"/>
  <c r="M670" i="102"/>
  <c r="N670" i="102"/>
  <c r="O670" i="102"/>
  <c r="F672" i="102"/>
  <c r="G672" i="102"/>
  <c r="H672" i="102"/>
  <c r="I672" i="102"/>
  <c r="J672" i="102"/>
  <c r="K672" i="102"/>
  <c r="L672" i="102"/>
  <c r="M672" i="102"/>
  <c r="N672" i="102"/>
  <c r="O672" i="102"/>
  <c r="F673" i="102"/>
  <c r="G673" i="102"/>
  <c r="H673" i="102"/>
  <c r="I673" i="102"/>
  <c r="J673" i="102"/>
  <c r="K673" i="102"/>
  <c r="L673" i="102"/>
  <c r="M673" i="102"/>
  <c r="N673" i="102"/>
  <c r="O673" i="102"/>
  <c r="F674" i="102"/>
  <c r="G674" i="102"/>
  <c r="H674" i="102"/>
  <c r="I674" i="102"/>
  <c r="J674" i="102"/>
  <c r="K674" i="102"/>
  <c r="L674" i="102"/>
  <c r="M674" i="102"/>
  <c r="N674" i="102"/>
  <c r="O674" i="102"/>
  <c r="F675" i="102"/>
  <c r="G675" i="102"/>
  <c r="H675" i="102"/>
  <c r="I675" i="102"/>
  <c r="J675" i="102"/>
  <c r="K675" i="102"/>
  <c r="L675" i="102"/>
  <c r="M675" i="102"/>
  <c r="N675" i="102"/>
  <c r="O675" i="102"/>
  <c r="F677" i="102"/>
  <c r="G677" i="102"/>
  <c r="H677" i="102"/>
  <c r="I677" i="102"/>
  <c r="J677" i="102"/>
  <c r="K677" i="102"/>
  <c r="L677" i="102"/>
  <c r="M677" i="102"/>
  <c r="N677" i="102"/>
  <c r="O677" i="102"/>
  <c r="F678" i="102"/>
  <c r="G678" i="102"/>
  <c r="H678" i="102"/>
  <c r="I678" i="102"/>
  <c r="J678" i="102"/>
  <c r="K678" i="102"/>
  <c r="L678" i="102"/>
  <c r="M678" i="102"/>
  <c r="N678" i="102"/>
  <c r="O678" i="102"/>
  <c r="F679" i="102"/>
  <c r="G679" i="102"/>
  <c r="H679" i="102"/>
  <c r="I679" i="102"/>
  <c r="J679" i="102"/>
  <c r="K679" i="102"/>
  <c r="L679" i="102"/>
  <c r="M679" i="102"/>
  <c r="N679" i="102"/>
  <c r="O679" i="102"/>
  <c r="F680" i="102"/>
  <c r="G680" i="102"/>
  <c r="H680" i="102"/>
  <c r="I680" i="102"/>
  <c r="J680" i="102"/>
  <c r="K680" i="102"/>
  <c r="L680" i="102"/>
  <c r="M680" i="102"/>
  <c r="N680" i="102"/>
  <c r="O680" i="102"/>
  <c r="F681" i="102"/>
  <c r="G681" i="102"/>
  <c r="H681" i="102"/>
  <c r="I681" i="102"/>
  <c r="J681" i="102"/>
  <c r="K681" i="102"/>
  <c r="L681" i="102"/>
  <c r="M681" i="102"/>
  <c r="N681" i="102"/>
  <c r="O681" i="102"/>
  <c r="F682" i="102"/>
  <c r="G682" i="102"/>
  <c r="H682" i="102"/>
  <c r="I682" i="102"/>
  <c r="J682" i="102"/>
  <c r="K682" i="102"/>
  <c r="L682" i="102"/>
  <c r="M682" i="102"/>
  <c r="N682" i="102"/>
  <c r="O682" i="102"/>
  <c r="F683" i="102"/>
  <c r="G683" i="102"/>
  <c r="H683" i="102"/>
  <c r="I683" i="102"/>
  <c r="J683" i="102"/>
  <c r="K683" i="102"/>
  <c r="L683" i="102"/>
  <c r="M683" i="102"/>
  <c r="N683" i="102"/>
  <c r="O683" i="102"/>
  <c r="H688" i="102"/>
  <c r="I688" i="102"/>
  <c r="L688" i="102"/>
  <c r="M688" i="102"/>
  <c r="O688" i="102"/>
  <c r="H689" i="102"/>
  <c r="I689" i="102"/>
  <c r="J689" i="102"/>
  <c r="K689" i="102"/>
  <c r="L689" i="102"/>
  <c r="M689" i="102"/>
  <c r="N689" i="102"/>
  <c r="O689" i="102"/>
  <c r="H691" i="102"/>
  <c r="I691" i="102"/>
  <c r="L691" i="102"/>
  <c r="M691" i="102"/>
  <c r="O691" i="102"/>
  <c r="F692" i="102"/>
  <c r="G692" i="102"/>
  <c r="H692" i="102"/>
  <c r="I692" i="102"/>
  <c r="J692" i="102"/>
  <c r="K692" i="102"/>
  <c r="L692" i="102"/>
  <c r="M692" i="102"/>
  <c r="N692" i="102"/>
  <c r="O692" i="102"/>
  <c r="F693" i="102"/>
  <c r="G693" i="102"/>
  <c r="H693" i="102"/>
  <c r="I693" i="102"/>
  <c r="J693" i="102"/>
  <c r="K693" i="102"/>
  <c r="L693" i="102"/>
  <c r="M693" i="102"/>
  <c r="N693" i="102"/>
  <c r="O693" i="102"/>
  <c r="H694" i="102"/>
  <c r="I694" i="102"/>
  <c r="L694" i="102"/>
  <c r="M694" i="102"/>
  <c r="O694" i="102"/>
  <c r="H696" i="102"/>
  <c r="I696" i="102"/>
  <c r="L696" i="102"/>
  <c r="M696" i="102"/>
  <c r="O696" i="102"/>
  <c r="F698" i="102"/>
  <c r="G698" i="102"/>
  <c r="H698" i="102"/>
  <c r="I698" i="102"/>
  <c r="J698" i="102"/>
  <c r="K698" i="102"/>
  <c r="L698" i="102"/>
  <c r="M698" i="102"/>
  <c r="N698" i="102"/>
  <c r="O698" i="102"/>
  <c r="F699" i="102"/>
  <c r="G699" i="102"/>
  <c r="H699" i="102"/>
  <c r="I699" i="102"/>
  <c r="J699" i="102"/>
  <c r="K699" i="102"/>
  <c r="L699" i="102"/>
  <c r="M699" i="102"/>
  <c r="N699" i="102"/>
  <c r="O699" i="102"/>
  <c r="F701" i="102"/>
  <c r="G701" i="102"/>
  <c r="H701" i="102"/>
  <c r="I701" i="102"/>
  <c r="J701" i="102"/>
  <c r="K701" i="102"/>
  <c r="L701" i="102"/>
  <c r="M701" i="102"/>
  <c r="N701" i="102"/>
  <c r="O701" i="102"/>
  <c r="F702" i="102"/>
  <c r="G702" i="102"/>
  <c r="H702" i="102"/>
  <c r="I702" i="102"/>
  <c r="J702" i="102"/>
  <c r="K702" i="102"/>
  <c r="L702" i="102"/>
  <c r="M702" i="102"/>
  <c r="N702" i="102"/>
  <c r="O702" i="102"/>
  <c r="F703" i="102"/>
  <c r="G703" i="102"/>
  <c r="H703" i="102"/>
  <c r="I703" i="102"/>
  <c r="J703" i="102"/>
  <c r="K703" i="102"/>
  <c r="L703" i="102"/>
  <c r="M703" i="102"/>
  <c r="N703" i="102"/>
  <c r="O703" i="102"/>
  <c r="F704" i="102"/>
  <c r="G704" i="102"/>
  <c r="H704" i="102"/>
  <c r="I704" i="102"/>
  <c r="J704" i="102"/>
  <c r="K704" i="102"/>
  <c r="L704" i="102"/>
  <c r="M704" i="102"/>
  <c r="N704" i="102"/>
  <c r="O704" i="102"/>
  <c r="F705" i="102"/>
  <c r="G705" i="102"/>
  <c r="H705" i="102"/>
  <c r="I705" i="102"/>
  <c r="J705" i="102"/>
  <c r="K705" i="102"/>
  <c r="L705" i="102"/>
  <c r="M705" i="102"/>
  <c r="N705" i="102"/>
  <c r="O705" i="102"/>
  <c r="F706" i="102"/>
  <c r="G706" i="102"/>
  <c r="H706" i="102"/>
  <c r="I706" i="102"/>
  <c r="J706" i="102"/>
  <c r="K706" i="102"/>
  <c r="L706" i="102"/>
  <c r="M706" i="102"/>
  <c r="N706" i="102"/>
  <c r="O706" i="102"/>
  <c r="H708" i="102"/>
  <c r="I708" i="102"/>
  <c r="L708" i="102"/>
  <c r="M708" i="102"/>
  <c r="O708" i="102"/>
  <c r="F709" i="102"/>
  <c r="G709" i="102"/>
  <c r="H709" i="102"/>
  <c r="I709" i="102"/>
  <c r="J709" i="102"/>
  <c r="K709" i="102"/>
  <c r="L709" i="102"/>
  <c r="M709" i="102"/>
  <c r="N709" i="102"/>
  <c r="O709" i="102"/>
  <c r="F710" i="102"/>
  <c r="G710" i="102"/>
  <c r="H710" i="102"/>
  <c r="I710" i="102"/>
  <c r="J710" i="102"/>
  <c r="K710" i="102"/>
  <c r="L710" i="102"/>
  <c r="M710" i="102"/>
  <c r="N710" i="102"/>
  <c r="O710" i="102"/>
  <c r="H711" i="102"/>
  <c r="I711" i="102"/>
  <c r="L711" i="102"/>
  <c r="M711" i="102"/>
  <c r="G712" i="102"/>
  <c r="H712" i="102"/>
  <c r="I712" i="102"/>
  <c r="L712" i="102"/>
  <c r="M712" i="102"/>
  <c r="O712" i="102"/>
  <c r="G714" i="102"/>
  <c r="H714" i="102"/>
  <c r="I714" i="102"/>
  <c r="K714" i="102"/>
  <c r="L714" i="102"/>
  <c r="M714" i="102"/>
  <c r="O714" i="102"/>
  <c r="F715" i="102"/>
  <c r="G715" i="102"/>
  <c r="H715" i="102"/>
  <c r="I715" i="102"/>
  <c r="J715" i="102"/>
  <c r="K715" i="102"/>
  <c r="L715" i="102"/>
  <c r="M715" i="102"/>
  <c r="N715" i="102"/>
  <c r="O715" i="102"/>
  <c r="G717" i="102"/>
  <c r="H717" i="102"/>
  <c r="I717" i="102"/>
  <c r="L717" i="102"/>
  <c r="M717" i="102"/>
  <c r="O717" i="102"/>
  <c r="H718" i="102"/>
  <c r="I718" i="102"/>
  <c r="L718" i="102"/>
  <c r="M718" i="102"/>
  <c r="F719" i="102"/>
  <c r="G719" i="102"/>
  <c r="H719" i="102"/>
  <c r="I719" i="102"/>
  <c r="J719" i="102"/>
  <c r="K719" i="102"/>
  <c r="L719" i="102"/>
  <c r="M719" i="102"/>
  <c r="N719" i="102"/>
  <c r="O719" i="102"/>
  <c r="F720" i="102"/>
  <c r="G720" i="102"/>
  <c r="H720" i="102"/>
  <c r="I720" i="102"/>
  <c r="J720" i="102"/>
  <c r="K720" i="102"/>
  <c r="L720" i="102"/>
  <c r="M720" i="102"/>
  <c r="N720" i="102"/>
  <c r="O720" i="102"/>
  <c r="F722" i="102"/>
  <c r="G722" i="102"/>
  <c r="H722" i="102"/>
  <c r="I722" i="102"/>
  <c r="J722" i="102"/>
  <c r="K722" i="102"/>
  <c r="L722" i="102"/>
  <c r="M722" i="102"/>
  <c r="N722" i="102"/>
  <c r="O722" i="102"/>
  <c r="F723" i="102"/>
  <c r="G723" i="102"/>
  <c r="H723" i="102"/>
  <c r="I723" i="102"/>
  <c r="J723" i="102"/>
  <c r="K723" i="102"/>
  <c r="L723" i="102"/>
  <c r="M723" i="102"/>
  <c r="N723" i="102"/>
  <c r="O723" i="102"/>
  <c r="F724" i="102"/>
  <c r="G724" i="102"/>
  <c r="H724" i="102"/>
  <c r="I724" i="102"/>
  <c r="J724" i="102"/>
  <c r="K724" i="102"/>
  <c r="L724" i="102"/>
  <c r="M724" i="102"/>
  <c r="N724" i="102"/>
  <c r="O724" i="102"/>
  <c r="H725" i="102"/>
  <c r="I725" i="102"/>
  <c r="L725" i="102"/>
  <c r="M725" i="102"/>
  <c r="G726" i="102"/>
  <c r="H726" i="102"/>
  <c r="I726" i="102"/>
  <c r="L726" i="102"/>
  <c r="M726" i="102"/>
  <c r="O726" i="102"/>
  <c r="F727" i="102"/>
  <c r="G727" i="102"/>
  <c r="H727" i="102"/>
  <c r="I727" i="102"/>
  <c r="J727" i="102"/>
  <c r="K727" i="102"/>
  <c r="L727" i="102"/>
  <c r="M727" i="102"/>
  <c r="N727" i="102"/>
  <c r="O727" i="102"/>
  <c r="F728" i="102"/>
  <c r="G728" i="102"/>
  <c r="H728" i="102"/>
  <c r="I728" i="102"/>
  <c r="J728" i="102"/>
  <c r="K728" i="102"/>
  <c r="L728" i="102"/>
  <c r="M728" i="102"/>
  <c r="N728" i="102"/>
  <c r="O728" i="102"/>
  <c r="F733" i="102"/>
  <c r="H733" i="102"/>
  <c r="I733" i="102"/>
  <c r="J733" i="102"/>
  <c r="L733" i="102"/>
  <c r="M733" i="102"/>
  <c r="N733" i="102"/>
  <c r="O733" i="102"/>
  <c r="F734" i="102"/>
  <c r="G734" i="102"/>
  <c r="H734" i="102"/>
  <c r="I734" i="102"/>
  <c r="J734" i="102"/>
  <c r="K734" i="102"/>
  <c r="L734" i="102"/>
  <c r="M734" i="102"/>
  <c r="N734" i="102"/>
  <c r="O734" i="102"/>
  <c r="F736" i="102"/>
  <c r="H736" i="102"/>
  <c r="I736" i="102"/>
  <c r="J736" i="102"/>
  <c r="L736" i="102"/>
  <c r="M736" i="102"/>
  <c r="N736" i="102"/>
  <c r="O736" i="102"/>
  <c r="F737" i="102"/>
  <c r="G737" i="102"/>
  <c r="H737" i="102"/>
  <c r="I737" i="102"/>
  <c r="J737" i="102"/>
  <c r="K737" i="102"/>
  <c r="L737" i="102"/>
  <c r="M737" i="102"/>
  <c r="N737" i="102"/>
  <c r="O737" i="102"/>
  <c r="F738" i="102"/>
  <c r="G738" i="102"/>
  <c r="H738" i="102"/>
  <c r="I738" i="102"/>
  <c r="J738" i="102"/>
  <c r="K738" i="102"/>
  <c r="L738" i="102"/>
  <c r="M738" i="102"/>
  <c r="N738" i="102"/>
  <c r="O738" i="102"/>
  <c r="F739" i="102"/>
  <c r="G739" i="102"/>
  <c r="H739" i="102"/>
  <c r="I739" i="102"/>
  <c r="J739" i="102"/>
  <c r="K739" i="102"/>
  <c r="L739" i="102"/>
  <c r="M739" i="102"/>
  <c r="N739" i="102"/>
  <c r="O739" i="102"/>
  <c r="F741" i="102"/>
  <c r="H741" i="102"/>
  <c r="I741" i="102"/>
  <c r="J741" i="102"/>
  <c r="L741" i="102"/>
  <c r="M741" i="102"/>
  <c r="N741" i="102"/>
  <c r="O741" i="102"/>
  <c r="F743" i="102"/>
  <c r="G743" i="102"/>
  <c r="H743" i="102"/>
  <c r="I743" i="102"/>
  <c r="J743" i="102"/>
  <c r="K743" i="102"/>
  <c r="L743" i="102"/>
  <c r="M743" i="102"/>
  <c r="N743" i="102"/>
  <c r="O743" i="102"/>
  <c r="F744" i="102"/>
  <c r="G744" i="102"/>
  <c r="H744" i="102"/>
  <c r="I744" i="102"/>
  <c r="J744" i="102"/>
  <c r="K744" i="102"/>
  <c r="L744" i="102"/>
  <c r="M744" i="102"/>
  <c r="N744" i="102"/>
  <c r="O744" i="102"/>
  <c r="F746" i="102"/>
  <c r="G746" i="102"/>
  <c r="H746" i="102"/>
  <c r="I746" i="102"/>
  <c r="J746" i="102"/>
  <c r="K746" i="102"/>
  <c r="L746" i="102"/>
  <c r="M746" i="102"/>
  <c r="N746" i="102"/>
  <c r="O746" i="102"/>
  <c r="F747" i="102"/>
  <c r="G747" i="102"/>
  <c r="H747" i="102"/>
  <c r="I747" i="102"/>
  <c r="J747" i="102"/>
  <c r="K747" i="102"/>
  <c r="L747" i="102"/>
  <c r="M747" i="102"/>
  <c r="N747" i="102"/>
  <c r="O747" i="102"/>
  <c r="F748" i="102"/>
  <c r="G748" i="102"/>
  <c r="H748" i="102"/>
  <c r="I748" i="102"/>
  <c r="J748" i="102"/>
  <c r="K748" i="102"/>
  <c r="L748" i="102"/>
  <c r="M748" i="102"/>
  <c r="N748" i="102"/>
  <c r="O748" i="102"/>
  <c r="F749" i="102"/>
  <c r="G749" i="102"/>
  <c r="H749" i="102"/>
  <c r="I749" i="102"/>
  <c r="J749" i="102"/>
  <c r="K749" i="102"/>
  <c r="L749" i="102"/>
  <c r="M749" i="102"/>
  <c r="N749" i="102"/>
  <c r="O749" i="102"/>
  <c r="F750" i="102"/>
  <c r="G750" i="102"/>
  <c r="H750" i="102"/>
  <c r="I750" i="102"/>
  <c r="J750" i="102"/>
  <c r="K750" i="102"/>
  <c r="L750" i="102"/>
  <c r="M750" i="102"/>
  <c r="N750" i="102"/>
  <c r="O750" i="102"/>
  <c r="F751" i="102"/>
  <c r="G751" i="102"/>
  <c r="H751" i="102"/>
  <c r="I751" i="102"/>
  <c r="J751" i="102"/>
  <c r="K751" i="102"/>
  <c r="L751" i="102"/>
  <c r="M751" i="102"/>
  <c r="N751" i="102"/>
  <c r="O751" i="102"/>
  <c r="F753" i="102"/>
  <c r="H753" i="102"/>
  <c r="I753" i="102"/>
  <c r="J753" i="102"/>
  <c r="L753" i="102"/>
  <c r="M753" i="102"/>
  <c r="N753" i="102"/>
  <c r="O753" i="102"/>
  <c r="F754" i="102"/>
  <c r="G754" i="102"/>
  <c r="H754" i="102"/>
  <c r="I754" i="102"/>
  <c r="J754" i="102"/>
  <c r="K754" i="102"/>
  <c r="L754" i="102"/>
  <c r="M754" i="102"/>
  <c r="N754" i="102"/>
  <c r="O754" i="102"/>
  <c r="F755" i="102"/>
  <c r="G755" i="102"/>
  <c r="H755" i="102"/>
  <c r="I755" i="102"/>
  <c r="J755" i="102"/>
  <c r="K755" i="102"/>
  <c r="L755" i="102"/>
  <c r="M755" i="102"/>
  <c r="N755" i="102"/>
  <c r="O755" i="102"/>
  <c r="F756" i="102"/>
  <c r="H756" i="102"/>
  <c r="I756" i="102"/>
  <c r="J756" i="102"/>
  <c r="L756" i="102"/>
  <c r="M756" i="102"/>
  <c r="N756" i="102"/>
  <c r="F757" i="102"/>
  <c r="G757" i="102"/>
  <c r="H757" i="102"/>
  <c r="I757" i="102"/>
  <c r="J757" i="102"/>
  <c r="L757" i="102"/>
  <c r="M757" i="102"/>
  <c r="N757" i="102"/>
  <c r="O757" i="102"/>
  <c r="F759" i="102"/>
  <c r="G759" i="102"/>
  <c r="H759" i="102"/>
  <c r="I759" i="102"/>
  <c r="J759" i="102"/>
  <c r="K759" i="102"/>
  <c r="L759" i="102"/>
  <c r="M759" i="102"/>
  <c r="N759" i="102"/>
  <c r="O759" i="102"/>
  <c r="F760" i="102"/>
  <c r="G760" i="102"/>
  <c r="H760" i="102"/>
  <c r="I760" i="102"/>
  <c r="J760" i="102"/>
  <c r="K760" i="102"/>
  <c r="L760" i="102"/>
  <c r="M760" i="102"/>
  <c r="N760" i="102"/>
  <c r="O760" i="102"/>
  <c r="F762" i="102"/>
  <c r="G762" i="102"/>
  <c r="H762" i="102"/>
  <c r="I762" i="102"/>
  <c r="J762" i="102"/>
  <c r="L762" i="102"/>
  <c r="M762" i="102"/>
  <c r="N762" i="102"/>
  <c r="O762" i="102"/>
  <c r="F763" i="102"/>
  <c r="H763" i="102"/>
  <c r="I763" i="102"/>
  <c r="J763" i="102"/>
  <c r="L763" i="102"/>
  <c r="M763" i="102"/>
  <c r="N763" i="102"/>
  <c r="F764" i="102"/>
  <c r="G764" i="102"/>
  <c r="H764" i="102"/>
  <c r="I764" i="102"/>
  <c r="J764" i="102"/>
  <c r="K764" i="102"/>
  <c r="L764" i="102"/>
  <c r="M764" i="102"/>
  <c r="N764" i="102"/>
  <c r="O764" i="102"/>
  <c r="F765" i="102"/>
  <c r="G765" i="102"/>
  <c r="H765" i="102"/>
  <c r="I765" i="102"/>
  <c r="J765" i="102"/>
  <c r="K765" i="102"/>
  <c r="L765" i="102"/>
  <c r="M765" i="102"/>
  <c r="N765" i="102"/>
  <c r="O765" i="102"/>
  <c r="F767" i="102"/>
  <c r="G767" i="102"/>
  <c r="H767" i="102"/>
  <c r="I767" i="102"/>
  <c r="J767" i="102"/>
  <c r="K767" i="102"/>
  <c r="L767" i="102"/>
  <c r="M767" i="102"/>
  <c r="N767" i="102"/>
  <c r="O767" i="102"/>
  <c r="F768" i="102"/>
  <c r="G768" i="102"/>
  <c r="H768" i="102"/>
  <c r="I768" i="102"/>
  <c r="J768" i="102"/>
  <c r="K768" i="102"/>
  <c r="L768" i="102"/>
  <c r="M768" i="102"/>
  <c r="N768" i="102"/>
  <c r="O768" i="102"/>
  <c r="F769" i="102"/>
  <c r="G769" i="102"/>
  <c r="H769" i="102"/>
  <c r="I769" i="102"/>
  <c r="J769" i="102"/>
  <c r="K769" i="102"/>
  <c r="L769" i="102"/>
  <c r="M769" i="102"/>
  <c r="N769" i="102"/>
  <c r="O769" i="102"/>
  <c r="F770" i="102"/>
  <c r="H770" i="102"/>
  <c r="I770" i="102"/>
  <c r="J770" i="102"/>
  <c r="L770" i="102"/>
  <c r="M770" i="102"/>
  <c r="N770" i="102"/>
  <c r="F771" i="102"/>
  <c r="G771" i="102"/>
  <c r="H771" i="102"/>
  <c r="I771" i="102"/>
  <c r="J771" i="102"/>
  <c r="L771" i="102"/>
  <c r="M771" i="102"/>
  <c r="N771" i="102"/>
  <c r="O771" i="102"/>
  <c r="F772" i="102"/>
  <c r="G772" i="102"/>
  <c r="H772" i="102"/>
  <c r="I772" i="102"/>
  <c r="J772" i="102"/>
  <c r="K772" i="102"/>
  <c r="L772" i="102"/>
  <c r="M772" i="102"/>
  <c r="N772" i="102"/>
  <c r="O772" i="102"/>
  <c r="F773" i="102"/>
  <c r="G773" i="102"/>
  <c r="H773" i="102"/>
  <c r="I773" i="102"/>
  <c r="J773" i="102"/>
  <c r="K773" i="102"/>
  <c r="L773" i="102"/>
  <c r="M773" i="102"/>
  <c r="N773" i="102"/>
  <c r="O773" i="102"/>
  <c r="F778" i="102"/>
  <c r="H778" i="102"/>
  <c r="I778" i="102"/>
  <c r="J778" i="102"/>
  <c r="L778" i="102"/>
  <c r="M778" i="102"/>
  <c r="N778" i="102"/>
  <c r="O778" i="102"/>
  <c r="F779" i="102"/>
  <c r="G779" i="102"/>
  <c r="H779" i="102"/>
  <c r="I779" i="102"/>
  <c r="J779" i="102"/>
  <c r="K779" i="102"/>
  <c r="L779" i="102"/>
  <c r="M779" i="102"/>
  <c r="N779" i="102"/>
  <c r="O779" i="102"/>
  <c r="F781" i="102"/>
  <c r="H781" i="102"/>
  <c r="I781" i="102"/>
  <c r="J781" i="102"/>
  <c r="L781" i="102"/>
  <c r="M781" i="102"/>
  <c r="N781" i="102"/>
  <c r="O781" i="102"/>
  <c r="F782" i="102"/>
  <c r="G782" i="102"/>
  <c r="H782" i="102"/>
  <c r="I782" i="102"/>
  <c r="J782" i="102"/>
  <c r="K782" i="102"/>
  <c r="L782" i="102"/>
  <c r="M782" i="102"/>
  <c r="N782" i="102"/>
  <c r="O782" i="102"/>
  <c r="F783" i="102"/>
  <c r="G783" i="102"/>
  <c r="H783" i="102"/>
  <c r="I783" i="102"/>
  <c r="J783" i="102"/>
  <c r="K783" i="102"/>
  <c r="L783" i="102"/>
  <c r="M783" i="102"/>
  <c r="N783" i="102"/>
  <c r="O783" i="102"/>
  <c r="F784" i="102"/>
  <c r="G784" i="102"/>
  <c r="H784" i="102"/>
  <c r="I784" i="102"/>
  <c r="J784" i="102"/>
  <c r="L784" i="102"/>
  <c r="M784" i="102"/>
  <c r="N784" i="102"/>
  <c r="O784" i="102"/>
  <c r="F786" i="102"/>
  <c r="H786" i="102"/>
  <c r="I786" i="102"/>
  <c r="J786" i="102"/>
  <c r="L786" i="102"/>
  <c r="M786" i="102"/>
  <c r="N786" i="102"/>
  <c r="O786" i="102"/>
  <c r="F788" i="102"/>
  <c r="G788" i="102"/>
  <c r="H788" i="102"/>
  <c r="I788" i="102"/>
  <c r="J788" i="102"/>
  <c r="K788" i="102"/>
  <c r="L788" i="102"/>
  <c r="M788" i="102"/>
  <c r="N788" i="102"/>
  <c r="O788" i="102"/>
  <c r="F789" i="102"/>
  <c r="G789" i="102"/>
  <c r="H789" i="102"/>
  <c r="I789" i="102"/>
  <c r="J789" i="102"/>
  <c r="K789" i="102"/>
  <c r="L789" i="102"/>
  <c r="M789" i="102"/>
  <c r="N789" i="102"/>
  <c r="O789" i="102"/>
  <c r="F791" i="102"/>
  <c r="G791" i="102"/>
  <c r="H791" i="102"/>
  <c r="I791" i="102"/>
  <c r="J791" i="102"/>
  <c r="K791" i="102"/>
  <c r="L791" i="102"/>
  <c r="M791" i="102"/>
  <c r="N791" i="102"/>
  <c r="O791" i="102"/>
  <c r="F792" i="102"/>
  <c r="G792" i="102"/>
  <c r="H792" i="102"/>
  <c r="I792" i="102"/>
  <c r="J792" i="102"/>
  <c r="K792" i="102"/>
  <c r="L792" i="102"/>
  <c r="M792" i="102"/>
  <c r="N792" i="102"/>
  <c r="O792" i="102"/>
  <c r="F793" i="102"/>
  <c r="G793" i="102"/>
  <c r="H793" i="102"/>
  <c r="I793" i="102"/>
  <c r="J793" i="102"/>
  <c r="K793" i="102"/>
  <c r="L793" i="102"/>
  <c r="M793" i="102"/>
  <c r="N793" i="102"/>
  <c r="O793" i="102"/>
  <c r="F794" i="102"/>
  <c r="G794" i="102"/>
  <c r="H794" i="102"/>
  <c r="I794" i="102"/>
  <c r="J794" i="102"/>
  <c r="K794" i="102"/>
  <c r="L794" i="102"/>
  <c r="M794" i="102"/>
  <c r="N794" i="102"/>
  <c r="O794" i="102"/>
  <c r="F795" i="102"/>
  <c r="G795" i="102"/>
  <c r="H795" i="102"/>
  <c r="I795" i="102"/>
  <c r="J795" i="102"/>
  <c r="K795" i="102"/>
  <c r="L795" i="102"/>
  <c r="M795" i="102"/>
  <c r="N795" i="102"/>
  <c r="O795" i="102"/>
  <c r="F796" i="102"/>
  <c r="G796" i="102"/>
  <c r="H796" i="102"/>
  <c r="I796" i="102"/>
  <c r="J796" i="102"/>
  <c r="K796" i="102"/>
  <c r="L796" i="102"/>
  <c r="M796" i="102"/>
  <c r="N796" i="102"/>
  <c r="O796" i="102"/>
  <c r="F798" i="102"/>
  <c r="H798" i="102"/>
  <c r="I798" i="102"/>
  <c r="J798" i="102"/>
  <c r="L798" i="102"/>
  <c r="M798" i="102"/>
  <c r="N798" i="102"/>
  <c r="O798" i="102"/>
  <c r="F799" i="102"/>
  <c r="G799" i="102"/>
  <c r="H799" i="102"/>
  <c r="I799" i="102"/>
  <c r="J799" i="102"/>
  <c r="K799" i="102"/>
  <c r="L799" i="102"/>
  <c r="M799" i="102"/>
  <c r="N799" i="102"/>
  <c r="O799" i="102"/>
  <c r="F800" i="102"/>
  <c r="G800" i="102"/>
  <c r="H800" i="102"/>
  <c r="I800" i="102"/>
  <c r="J800" i="102"/>
  <c r="K800" i="102"/>
  <c r="L800" i="102"/>
  <c r="M800" i="102"/>
  <c r="N800" i="102"/>
  <c r="O800" i="102"/>
  <c r="F801" i="102"/>
  <c r="H801" i="102"/>
  <c r="I801" i="102"/>
  <c r="J801" i="102"/>
  <c r="L801" i="102"/>
  <c r="M801" i="102"/>
  <c r="N801" i="102"/>
  <c r="F802" i="102"/>
  <c r="G802" i="102"/>
  <c r="H802" i="102"/>
  <c r="I802" i="102"/>
  <c r="J802" i="102"/>
  <c r="L802" i="102"/>
  <c r="M802" i="102"/>
  <c r="N802" i="102"/>
  <c r="O802" i="102"/>
  <c r="F804" i="102"/>
  <c r="G804" i="102"/>
  <c r="H804" i="102"/>
  <c r="I804" i="102"/>
  <c r="J804" i="102"/>
  <c r="K804" i="102"/>
  <c r="L804" i="102"/>
  <c r="M804" i="102"/>
  <c r="N804" i="102"/>
  <c r="O804" i="102"/>
  <c r="F805" i="102"/>
  <c r="G805" i="102"/>
  <c r="H805" i="102"/>
  <c r="I805" i="102"/>
  <c r="J805" i="102"/>
  <c r="K805" i="102"/>
  <c r="L805" i="102"/>
  <c r="M805" i="102"/>
  <c r="N805" i="102"/>
  <c r="O805" i="102"/>
  <c r="F807" i="102"/>
  <c r="G807" i="102"/>
  <c r="H807" i="102"/>
  <c r="I807" i="102"/>
  <c r="J807" i="102"/>
  <c r="L807" i="102"/>
  <c r="M807" i="102"/>
  <c r="N807" i="102"/>
  <c r="O807" i="102"/>
  <c r="F808" i="102"/>
  <c r="H808" i="102"/>
  <c r="I808" i="102"/>
  <c r="J808" i="102"/>
  <c r="L808" i="102"/>
  <c r="M808" i="102"/>
  <c r="N808" i="102"/>
  <c r="F809" i="102"/>
  <c r="G809" i="102"/>
  <c r="H809" i="102"/>
  <c r="I809" i="102"/>
  <c r="J809" i="102"/>
  <c r="K809" i="102"/>
  <c r="L809" i="102"/>
  <c r="M809" i="102"/>
  <c r="N809" i="102"/>
  <c r="O809" i="102"/>
  <c r="F810" i="102"/>
  <c r="G810" i="102"/>
  <c r="H810" i="102"/>
  <c r="I810" i="102"/>
  <c r="J810" i="102"/>
  <c r="K810" i="102"/>
  <c r="L810" i="102"/>
  <c r="M810" i="102"/>
  <c r="N810" i="102"/>
  <c r="O810" i="102"/>
  <c r="F812" i="102"/>
  <c r="G812" i="102"/>
  <c r="H812" i="102"/>
  <c r="I812" i="102"/>
  <c r="J812" i="102"/>
  <c r="K812" i="102"/>
  <c r="L812" i="102"/>
  <c r="M812" i="102"/>
  <c r="N812" i="102"/>
  <c r="O812" i="102"/>
  <c r="F813" i="102"/>
  <c r="G813" i="102"/>
  <c r="H813" i="102"/>
  <c r="I813" i="102"/>
  <c r="J813" i="102"/>
  <c r="K813" i="102"/>
  <c r="L813" i="102"/>
  <c r="M813" i="102"/>
  <c r="N813" i="102"/>
  <c r="O813" i="102"/>
  <c r="F814" i="102"/>
  <c r="G814" i="102"/>
  <c r="H814" i="102"/>
  <c r="I814" i="102"/>
  <c r="J814" i="102"/>
  <c r="K814" i="102"/>
  <c r="L814" i="102"/>
  <c r="M814" i="102"/>
  <c r="N814" i="102"/>
  <c r="O814" i="102"/>
  <c r="F815" i="102"/>
  <c r="H815" i="102"/>
  <c r="I815" i="102"/>
  <c r="J815" i="102"/>
  <c r="L815" i="102"/>
  <c r="M815" i="102"/>
  <c r="N815" i="102"/>
  <c r="F816" i="102"/>
  <c r="G816" i="102"/>
  <c r="H816" i="102"/>
  <c r="I816" i="102"/>
  <c r="J816" i="102"/>
  <c r="K816" i="102"/>
  <c r="L816" i="102"/>
  <c r="M816" i="102"/>
  <c r="N816" i="102"/>
  <c r="O816" i="102"/>
  <c r="F817" i="102"/>
  <c r="G817" i="102"/>
  <c r="H817" i="102"/>
  <c r="I817" i="102"/>
  <c r="J817" i="102"/>
  <c r="K817" i="102"/>
  <c r="L817" i="102"/>
  <c r="M817" i="102"/>
  <c r="N817" i="102"/>
  <c r="O817" i="102"/>
  <c r="F818" i="102"/>
  <c r="G818" i="102"/>
  <c r="H818" i="102"/>
  <c r="I818" i="102"/>
  <c r="J818" i="102"/>
  <c r="K818" i="102"/>
  <c r="L818" i="102"/>
  <c r="M818" i="102"/>
  <c r="N818" i="102"/>
  <c r="O818" i="102"/>
  <c r="F823" i="102"/>
  <c r="H823" i="102"/>
  <c r="I823" i="102"/>
  <c r="J823" i="102"/>
  <c r="L823" i="102"/>
  <c r="M823" i="102"/>
  <c r="N823" i="102"/>
  <c r="O823" i="102"/>
  <c r="F824" i="102"/>
  <c r="G824" i="102"/>
  <c r="H824" i="102"/>
  <c r="I824" i="102"/>
  <c r="J824" i="102"/>
  <c r="K824" i="102"/>
  <c r="L824" i="102"/>
  <c r="M824" i="102"/>
  <c r="N824" i="102"/>
  <c r="O824" i="102"/>
  <c r="F826" i="102"/>
  <c r="H826" i="102"/>
  <c r="I826" i="102"/>
  <c r="J826" i="102"/>
  <c r="L826" i="102"/>
  <c r="M826" i="102"/>
  <c r="N826" i="102"/>
  <c r="O826" i="102"/>
  <c r="F827" i="102"/>
  <c r="G827" i="102"/>
  <c r="H827" i="102"/>
  <c r="I827" i="102"/>
  <c r="J827" i="102"/>
  <c r="K827" i="102"/>
  <c r="L827" i="102"/>
  <c r="M827" i="102"/>
  <c r="N827" i="102"/>
  <c r="O827" i="102"/>
  <c r="F828" i="102"/>
  <c r="G828" i="102"/>
  <c r="H828" i="102"/>
  <c r="I828" i="102"/>
  <c r="J828" i="102"/>
  <c r="K828" i="102"/>
  <c r="L828" i="102"/>
  <c r="M828" i="102"/>
  <c r="N828" i="102"/>
  <c r="O828" i="102"/>
  <c r="F829" i="102"/>
  <c r="G829" i="102"/>
  <c r="H829" i="102"/>
  <c r="I829" i="102"/>
  <c r="J829" i="102"/>
  <c r="K829" i="102"/>
  <c r="L829" i="102"/>
  <c r="M829" i="102"/>
  <c r="N829" i="102"/>
  <c r="O829" i="102"/>
  <c r="F831" i="102"/>
  <c r="H831" i="102"/>
  <c r="I831" i="102"/>
  <c r="J831" i="102"/>
  <c r="L831" i="102"/>
  <c r="M831" i="102"/>
  <c r="N831" i="102"/>
  <c r="O831" i="102"/>
  <c r="F833" i="102"/>
  <c r="G833" i="102"/>
  <c r="H833" i="102"/>
  <c r="I833" i="102"/>
  <c r="J833" i="102"/>
  <c r="K833" i="102"/>
  <c r="L833" i="102"/>
  <c r="M833" i="102"/>
  <c r="N833" i="102"/>
  <c r="O833" i="102"/>
  <c r="F834" i="102"/>
  <c r="G834" i="102"/>
  <c r="H834" i="102"/>
  <c r="I834" i="102"/>
  <c r="J834" i="102"/>
  <c r="K834" i="102"/>
  <c r="L834" i="102"/>
  <c r="M834" i="102"/>
  <c r="N834" i="102"/>
  <c r="O834" i="102"/>
  <c r="F836" i="102"/>
  <c r="G836" i="102"/>
  <c r="H836" i="102"/>
  <c r="I836" i="102"/>
  <c r="J836" i="102"/>
  <c r="K836" i="102"/>
  <c r="L836" i="102"/>
  <c r="M836" i="102"/>
  <c r="N836" i="102"/>
  <c r="O836" i="102"/>
  <c r="F837" i="102"/>
  <c r="G837" i="102"/>
  <c r="H837" i="102"/>
  <c r="I837" i="102"/>
  <c r="J837" i="102"/>
  <c r="K837" i="102"/>
  <c r="L837" i="102"/>
  <c r="M837" i="102"/>
  <c r="N837" i="102"/>
  <c r="O837" i="102"/>
  <c r="F838" i="102"/>
  <c r="G838" i="102"/>
  <c r="H838" i="102"/>
  <c r="I838" i="102"/>
  <c r="J838" i="102"/>
  <c r="K838" i="102"/>
  <c r="L838" i="102"/>
  <c r="M838" i="102"/>
  <c r="N838" i="102"/>
  <c r="O838" i="102"/>
  <c r="F839" i="102"/>
  <c r="G839" i="102"/>
  <c r="H839" i="102"/>
  <c r="I839" i="102"/>
  <c r="J839" i="102"/>
  <c r="K839" i="102"/>
  <c r="L839" i="102"/>
  <c r="M839" i="102"/>
  <c r="N839" i="102"/>
  <c r="O839" i="102"/>
  <c r="F840" i="102"/>
  <c r="G840" i="102"/>
  <c r="H840" i="102"/>
  <c r="I840" i="102"/>
  <c r="J840" i="102"/>
  <c r="K840" i="102"/>
  <c r="L840" i="102"/>
  <c r="M840" i="102"/>
  <c r="N840" i="102"/>
  <c r="O840" i="102"/>
  <c r="F841" i="102"/>
  <c r="G841" i="102"/>
  <c r="H841" i="102"/>
  <c r="I841" i="102"/>
  <c r="J841" i="102"/>
  <c r="K841" i="102"/>
  <c r="L841" i="102"/>
  <c r="M841" i="102"/>
  <c r="N841" i="102"/>
  <c r="O841" i="102"/>
  <c r="F843" i="102"/>
  <c r="H843" i="102"/>
  <c r="I843" i="102"/>
  <c r="J843" i="102"/>
  <c r="L843" i="102"/>
  <c r="M843" i="102"/>
  <c r="N843" i="102"/>
  <c r="O843" i="102"/>
  <c r="F844" i="102"/>
  <c r="G844" i="102"/>
  <c r="H844" i="102"/>
  <c r="I844" i="102"/>
  <c r="J844" i="102"/>
  <c r="K844" i="102"/>
  <c r="L844" i="102"/>
  <c r="M844" i="102"/>
  <c r="N844" i="102"/>
  <c r="O844" i="102"/>
  <c r="F845" i="102"/>
  <c r="G845" i="102"/>
  <c r="H845" i="102"/>
  <c r="I845" i="102"/>
  <c r="J845" i="102"/>
  <c r="K845" i="102"/>
  <c r="L845" i="102"/>
  <c r="M845" i="102"/>
  <c r="N845" i="102"/>
  <c r="O845" i="102"/>
  <c r="F846" i="102"/>
  <c r="H846" i="102"/>
  <c r="I846" i="102"/>
  <c r="J846" i="102"/>
  <c r="L846" i="102"/>
  <c r="M846" i="102"/>
  <c r="N846" i="102"/>
  <c r="F847" i="102"/>
  <c r="G847" i="102"/>
  <c r="H847" i="102"/>
  <c r="I847" i="102"/>
  <c r="J847" i="102"/>
  <c r="L847" i="102"/>
  <c r="M847" i="102"/>
  <c r="N847" i="102"/>
  <c r="O847" i="102"/>
  <c r="F849" i="102"/>
  <c r="G849" i="102"/>
  <c r="H849" i="102"/>
  <c r="I849" i="102"/>
  <c r="J849" i="102"/>
  <c r="K849" i="102"/>
  <c r="L849" i="102"/>
  <c r="M849" i="102"/>
  <c r="N849" i="102"/>
  <c r="O849" i="102"/>
  <c r="F850" i="102"/>
  <c r="G850" i="102"/>
  <c r="H850" i="102"/>
  <c r="I850" i="102"/>
  <c r="J850" i="102"/>
  <c r="K850" i="102"/>
  <c r="L850" i="102"/>
  <c r="M850" i="102"/>
  <c r="N850" i="102"/>
  <c r="O850" i="102"/>
  <c r="F852" i="102"/>
  <c r="G852" i="102"/>
  <c r="H852" i="102"/>
  <c r="I852" i="102"/>
  <c r="J852" i="102"/>
  <c r="L852" i="102"/>
  <c r="M852" i="102"/>
  <c r="N852" i="102"/>
  <c r="O852" i="102"/>
  <c r="F853" i="102"/>
  <c r="H853" i="102"/>
  <c r="I853" i="102"/>
  <c r="J853" i="102"/>
  <c r="L853" i="102"/>
  <c r="M853" i="102"/>
  <c r="N853" i="102"/>
  <c r="F854" i="102"/>
  <c r="G854" i="102"/>
  <c r="H854" i="102"/>
  <c r="I854" i="102"/>
  <c r="J854" i="102"/>
  <c r="K854" i="102"/>
  <c r="L854" i="102"/>
  <c r="M854" i="102"/>
  <c r="N854" i="102"/>
  <c r="O854" i="102"/>
  <c r="F855" i="102"/>
  <c r="G855" i="102"/>
  <c r="H855" i="102"/>
  <c r="I855" i="102"/>
  <c r="J855" i="102"/>
  <c r="K855" i="102"/>
  <c r="L855" i="102"/>
  <c r="M855" i="102"/>
  <c r="N855" i="102"/>
  <c r="O855" i="102"/>
  <c r="F857" i="102"/>
  <c r="G857" i="102"/>
  <c r="H857" i="102"/>
  <c r="I857" i="102"/>
  <c r="J857" i="102"/>
  <c r="K857" i="102"/>
  <c r="L857" i="102"/>
  <c r="M857" i="102"/>
  <c r="N857" i="102"/>
  <c r="O857" i="102"/>
  <c r="F858" i="102"/>
  <c r="G858" i="102"/>
  <c r="H858" i="102"/>
  <c r="I858" i="102"/>
  <c r="J858" i="102"/>
  <c r="K858" i="102"/>
  <c r="L858" i="102"/>
  <c r="M858" i="102"/>
  <c r="N858" i="102"/>
  <c r="O858" i="102"/>
  <c r="F859" i="102"/>
  <c r="G859" i="102"/>
  <c r="H859" i="102"/>
  <c r="I859" i="102"/>
  <c r="J859" i="102"/>
  <c r="K859" i="102"/>
  <c r="L859" i="102"/>
  <c r="M859" i="102"/>
  <c r="N859" i="102"/>
  <c r="O859" i="102"/>
  <c r="F860" i="102"/>
  <c r="H860" i="102"/>
  <c r="I860" i="102"/>
  <c r="J860" i="102"/>
  <c r="L860" i="102"/>
  <c r="M860" i="102"/>
  <c r="N860" i="102"/>
  <c r="F861" i="102"/>
  <c r="G861" i="102"/>
  <c r="H861" i="102"/>
  <c r="I861" i="102"/>
  <c r="J861" i="102"/>
  <c r="L861" i="102"/>
  <c r="M861" i="102"/>
  <c r="N861" i="102"/>
  <c r="O861" i="102"/>
  <c r="F862" i="102"/>
  <c r="G862" i="102"/>
  <c r="H862" i="102"/>
  <c r="I862" i="102"/>
  <c r="J862" i="102"/>
  <c r="K862" i="102"/>
  <c r="L862" i="102"/>
  <c r="M862" i="102"/>
  <c r="N862" i="102"/>
  <c r="O862" i="102"/>
  <c r="F863" i="102"/>
  <c r="G863" i="102"/>
  <c r="H863" i="102"/>
  <c r="I863" i="102"/>
  <c r="J863" i="102"/>
  <c r="K863" i="102"/>
  <c r="L863" i="102"/>
  <c r="M863" i="102"/>
  <c r="N863" i="102"/>
  <c r="O863" i="102"/>
  <c r="F868" i="102"/>
  <c r="H868" i="102"/>
  <c r="I868" i="102"/>
  <c r="J868" i="102"/>
  <c r="L868" i="102"/>
  <c r="M868" i="102"/>
  <c r="N868" i="102"/>
  <c r="O868" i="102"/>
  <c r="F869" i="102"/>
  <c r="G869" i="102"/>
  <c r="H869" i="102"/>
  <c r="I869" i="102"/>
  <c r="J869" i="102"/>
  <c r="K869" i="102"/>
  <c r="L869" i="102"/>
  <c r="M869" i="102"/>
  <c r="N869" i="102"/>
  <c r="O869" i="102"/>
  <c r="F871" i="102"/>
  <c r="H871" i="102"/>
  <c r="I871" i="102"/>
  <c r="J871" i="102"/>
  <c r="L871" i="102"/>
  <c r="M871" i="102"/>
  <c r="N871" i="102"/>
  <c r="O871" i="102"/>
  <c r="F872" i="102"/>
  <c r="G872" i="102"/>
  <c r="H872" i="102"/>
  <c r="I872" i="102"/>
  <c r="J872" i="102"/>
  <c r="K872" i="102"/>
  <c r="L872" i="102"/>
  <c r="M872" i="102"/>
  <c r="N872" i="102"/>
  <c r="O872" i="102"/>
  <c r="F873" i="102"/>
  <c r="G873" i="102"/>
  <c r="H873" i="102"/>
  <c r="I873" i="102"/>
  <c r="J873" i="102"/>
  <c r="K873" i="102"/>
  <c r="L873" i="102"/>
  <c r="M873" i="102"/>
  <c r="N873" i="102"/>
  <c r="O873" i="102"/>
  <c r="F874" i="102"/>
  <c r="G874" i="102"/>
  <c r="H874" i="102"/>
  <c r="I874" i="102"/>
  <c r="J874" i="102"/>
  <c r="K874" i="102"/>
  <c r="L874" i="102"/>
  <c r="M874" i="102"/>
  <c r="N874" i="102"/>
  <c r="O874" i="102"/>
  <c r="F876" i="102"/>
  <c r="H876" i="102"/>
  <c r="I876" i="102"/>
  <c r="J876" i="102"/>
  <c r="L876" i="102"/>
  <c r="M876" i="102"/>
  <c r="N876" i="102"/>
  <c r="O876" i="102"/>
  <c r="F878" i="102"/>
  <c r="G878" i="102"/>
  <c r="H878" i="102"/>
  <c r="I878" i="102"/>
  <c r="J878" i="102"/>
  <c r="K878" i="102"/>
  <c r="L878" i="102"/>
  <c r="M878" i="102"/>
  <c r="N878" i="102"/>
  <c r="O878" i="102"/>
  <c r="F879" i="102"/>
  <c r="G879" i="102"/>
  <c r="H879" i="102"/>
  <c r="I879" i="102"/>
  <c r="J879" i="102"/>
  <c r="K879" i="102"/>
  <c r="L879" i="102"/>
  <c r="M879" i="102"/>
  <c r="N879" i="102"/>
  <c r="O879" i="102"/>
  <c r="F881" i="102"/>
  <c r="G881" i="102"/>
  <c r="H881" i="102"/>
  <c r="I881" i="102"/>
  <c r="J881" i="102"/>
  <c r="K881" i="102"/>
  <c r="L881" i="102"/>
  <c r="M881" i="102"/>
  <c r="N881" i="102"/>
  <c r="O881" i="102"/>
  <c r="F882" i="102"/>
  <c r="G882" i="102"/>
  <c r="H882" i="102"/>
  <c r="I882" i="102"/>
  <c r="J882" i="102"/>
  <c r="K882" i="102"/>
  <c r="L882" i="102"/>
  <c r="M882" i="102"/>
  <c r="N882" i="102"/>
  <c r="O882" i="102"/>
  <c r="F883" i="102"/>
  <c r="G883" i="102"/>
  <c r="H883" i="102"/>
  <c r="I883" i="102"/>
  <c r="J883" i="102"/>
  <c r="K883" i="102"/>
  <c r="L883" i="102"/>
  <c r="M883" i="102"/>
  <c r="N883" i="102"/>
  <c r="O883" i="102"/>
  <c r="F884" i="102"/>
  <c r="G884" i="102"/>
  <c r="H884" i="102"/>
  <c r="I884" i="102"/>
  <c r="J884" i="102"/>
  <c r="K884" i="102"/>
  <c r="L884" i="102"/>
  <c r="M884" i="102"/>
  <c r="N884" i="102"/>
  <c r="O884" i="102"/>
  <c r="F885" i="102"/>
  <c r="G885" i="102"/>
  <c r="H885" i="102"/>
  <c r="I885" i="102"/>
  <c r="J885" i="102"/>
  <c r="K885" i="102"/>
  <c r="L885" i="102"/>
  <c r="M885" i="102"/>
  <c r="N885" i="102"/>
  <c r="O885" i="102"/>
  <c r="F886" i="102"/>
  <c r="G886" i="102"/>
  <c r="H886" i="102"/>
  <c r="I886" i="102"/>
  <c r="J886" i="102"/>
  <c r="K886" i="102"/>
  <c r="L886" i="102"/>
  <c r="M886" i="102"/>
  <c r="N886" i="102"/>
  <c r="O886" i="102"/>
  <c r="F888" i="102"/>
  <c r="H888" i="102"/>
  <c r="I888" i="102"/>
  <c r="J888" i="102"/>
  <c r="L888" i="102"/>
  <c r="M888" i="102"/>
  <c r="N888" i="102"/>
  <c r="O888" i="102"/>
  <c r="F889" i="102"/>
  <c r="G889" i="102"/>
  <c r="H889" i="102"/>
  <c r="I889" i="102"/>
  <c r="J889" i="102"/>
  <c r="K889" i="102"/>
  <c r="L889" i="102"/>
  <c r="M889" i="102"/>
  <c r="N889" i="102"/>
  <c r="O889" i="102"/>
  <c r="F890" i="102"/>
  <c r="G890" i="102"/>
  <c r="H890" i="102"/>
  <c r="I890" i="102"/>
  <c r="J890" i="102"/>
  <c r="K890" i="102"/>
  <c r="L890" i="102"/>
  <c r="M890" i="102"/>
  <c r="N890" i="102"/>
  <c r="O890" i="102"/>
  <c r="F891" i="102"/>
  <c r="H891" i="102"/>
  <c r="I891" i="102"/>
  <c r="J891" i="102"/>
  <c r="L891" i="102"/>
  <c r="M891" i="102"/>
  <c r="N891" i="102"/>
  <c r="F892" i="102"/>
  <c r="G892" i="102"/>
  <c r="H892" i="102"/>
  <c r="I892" i="102"/>
  <c r="J892" i="102"/>
  <c r="L892" i="102"/>
  <c r="M892" i="102"/>
  <c r="N892" i="102"/>
  <c r="O892" i="102"/>
  <c r="F894" i="102"/>
  <c r="G894" i="102"/>
  <c r="H894" i="102"/>
  <c r="I894" i="102"/>
  <c r="J894" i="102"/>
  <c r="K894" i="102"/>
  <c r="L894" i="102"/>
  <c r="M894" i="102"/>
  <c r="N894" i="102"/>
  <c r="O894" i="102"/>
  <c r="F895" i="102"/>
  <c r="G895" i="102"/>
  <c r="H895" i="102"/>
  <c r="I895" i="102"/>
  <c r="J895" i="102"/>
  <c r="K895" i="102"/>
  <c r="L895" i="102"/>
  <c r="M895" i="102"/>
  <c r="N895" i="102"/>
  <c r="O895" i="102"/>
  <c r="F897" i="102"/>
  <c r="G897" i="102"/>
  <c r="H897" i="102"/>
  <c r="I897" i="102"/>
  <c r="J897" i="102"/>
  <c r="L897" i="102"/>
  <c r="M897" i="102"/>
  <c r="N897" i="102"/>
  <c r="O897" i="102"/>
  <c r="F898" i="102"/>
  <c r="H898" i="102"/>
  <c r="I898" i="102"/>
  <c r="J898" i="102"/>
  <c r="L898" i="102"/>
  <c r="M898" i="102"/>
  <c r="N898" i="102"/>
  <c r="F899" i="102"/>
  <c r="G899" i="102"/>
  <c r="H899" i="102"/>
  <c r="I899" i="102"/>
  <c r="J899" i="102"/>
  <c r="K899" i="102"/>
  <c r="L899" i="102"/>
  <c r="M899" i="102"/>
  <c r="N899" i="102"/>
  <c r="O899" i="102"/>
  <c r="F900" i="102"/>
  <c r="G900" i="102"/>
  <c r="H900" i="102"/>
  <c r="I900" i="102"/>
  <c r="J900" i="102"/>
  <c r="K900" i="102"/>
  <c r="L900" i="102"/>
  <c r="M900" i="102"/>
  <c r="N900" i="102"/>
  <c r="O900" i="102"/>
  <c r="F902" i="102"/>
  <c r="G902" i="102"/>
  <c r="H902" i="102"/>
  <c r="I902" i="102"/>
  <c r="J902" i="102"/>
  <c r="K902" i="102"/>
  <c r="L902" i="102"/>
  <c r="M902" i="102"/>
  <c r="N902" i="102"/>
  <c r="O902" i="102"/>
  <c r="F903" i="102"/>
  <c r="G903" i="102"/>
  <c r="H903" i="102"/>
  <c r="I903" i="102"/>
  <c r="J903" i="102"/>
  <c r="K903" i="102"/>
  <c r="L903" i="102"/>
  <c r="M903" i="102"/>
  <c r="N903" i="102"/>
  <c r="O903" i="102"/>
  <c r="F904" i="102"/>
  <c r="G904" i="102"/>
  <c r="H904" i="102"/>
  <c r="I904" i="102"/>
  <c r="J904" i="102"/>
  <c r="K904" i="102"/>
  <c r="L904" i="102"/>
  <c r="M904" i="102"/>
  <c r="N904" i="102"/>
  <c r="O904" i="102"/>
  <c r="F905" i="102"/>
  <c r="H905" i="102"/>
  <c r="I905" i="102"/>
  <c r="J905" i="102"/>
  <c r="L905" i="102"/>
  <c r="M905" i="102"/>
  <c r="N905" i="102"/>
  <c r="F906" i="102"/>
  <c r="G906" i="102"/>
  <c r="H906" i="102"/>
  <c r="I906" i="102"/>
  <c r="J906" i="102"/>
  <c r="L906" i="102"/>
  <c r="M906" i="102"/>
  <c r="N906" i="102"/>
  <c r="O906" i="102"/>
  <c r="F907" i="102"/>
  <c r="G907" i="102"/>
  <c r="H907" i="102"/>
  <c r="I907" i="102"/>
  <c r="J907" i="102"/>
  <c r="K907" i="102"/>
  <c r="L907" i="102"/>
  <c r="M907" i="102"/>
  <c r="N907" i="102"/>
  <c r="O907" i="102"/>
  <c r="F908" i="102"/>
  <c r="G908" i="102"/>
  <c r="H908" i="102"/>
  <c r="I908" i="102"/>
  <c r="J908" i="102"/>
  <c r="K908" i="102"/>
  <c r="L908" i="102"/>
  <c r="M908" i="102"/>
  <c r="N908" i="102"/>
  <c r="O908" i="102"/>
  <c r="F913" i="102"/>
  <c r="H913" i="102"/>
  <c r="I913" i="102"/>
  <c r="J913" i="102"/>
  <c r="L913" i="102"/>
  <c r="M913" i="102"/>
  <c r="N913" i="102"/>
  <c r="O913" i="102"/>
  <c r="F914" i="102"/>
  <c r="G914" i="102"/>
  <c r="H914" i="102"/>
  <c r="I914" i="102"/>
  <c r="J914" i="102"/>
  <c r="K914" i="102"/>
  <c r="L914" i="102"/>
  <c r="M914" i="102"/>
  <c r="N914" i="102"/>
  <c r="O914" i="102"/>
  <c r="F916" i="102"/>
  <c r="H916" i="102"/>
  <c r="I916" i="102"/>
  <c r="J916" i="102"/>
  <c r="L916" i="102"/>
  <c r="M916" i="102"/>
  <c r="N916" i="102"/>
  <c r="O916" i="102"/>
  <c r="F917" i="102"/>
  <c r="G917" i="102"/>
  <c r="H917" i="102"/>
  <c r="I917" i="102"/>
  <c r="J917" i="102"/>
  <c r="K917" i="102"/>
  <c r="L917" i="102"/>
  <c r="M917" i="102"/>
  <c r="N917" i="102"/>
  <c r="O917" i="102"/>
  <c r="F918" i="102"/>
  <c r="G918" i="102"/>
  <c r="H918" i="102"/>
  <c r="I918" i="102"/>
  <c r="J918" i="102"/>
  <c r="K918" i="102"/>
  <c r="L918" i="102"/>
  <c r="M918" i="102"/>
  <c r="N918" i="102"/>
  <c r="O918" i="102"/>
  <c r="F919" i="102"/>
  <c r="G919" i="102"/>
  <c r="H919" i="102"/>
  <c r="I919" i="102"/>
  <c r="J919" i="102"/>
  <c r="K919" i="102"/>
  <c r="L919" i="102"/>
  <c r="M919" i="102"/>
  <c r="N919" i="102"/>
  <c r="O919" i="102"/>
  <c r="F921" i="102"/>
  <c r="H921" i="102"/>
  <c r="I921" i="102"/>
  <c r="J921" i="102"/>
  <c r="L921" i="102"/>
  <c r="M921" i="102"/>
  <c r="N921" i="102"/>
  <c r="O921" i="102"/>
  <c r="F923" i="102"/>
  <c r="G923" i="102"/>
  <c r="H923" i="102"/>
  <c r="I923" i="102"/>
  <c r="J923" i="102"/>
  <c r="K923" i="102"/>
  <c r="L923" i="102"/>
  <c r="M923" i="102"/>
  <c r="N923" i="102"/>
  <c r="O923" i="102"/>
  <c r="F924" i="102"/>
  <c r="G924" i="102"/>
  <c r="H924" i="102"/>
  <c r="I924" i="102"/>
  <c r="J924" i="102"/>
  <c r="K924" i="102"/>
  <c r="L924" i="102"/>
  <c r="M924" i="102"/>
  <c r="N924" i="102"/>
  <c r="O924" i="102"/>
  <c r="F926" i="102"/>
  <c r="G926" i="102"/>
  <c r="H926" i="102"/>
  <c r="I926" i="102"/>
  <c r="J926" i="102"/>
  <c r="K926" i="102"/>
  <c r="L926" i="102"/>
  <c r="M926" i="102"/>
  <c r="N926" i="102"/>
  <c r="O926" i="102"/>
  <c r="F927" i="102"/>
  <c r="G927" i="102"/>
  <c r="H927" i="102"/>
  <c r="I927" i="102"/>
  <c r="J927" i="102"/>
  <c r="K927" i="102"/>
  <c r="L927" i="102"/>
  <c r="M927" i="102"/>
  <c r="N927" i="102"/>
  <c r="O927" i="102"/>
  <c r="F928" i="102"/>
  <c r="G928" i="102"/>
  <c r="H928" i="102"/>
  <c r="I928" i="102"/>
  <c r="J928" i="102"/>
  <c r="K928" i="102"/>
  <c r="L928" i="102"/>
  <c r="M928" i="102"/>
  <c r="N928" i="102"/>
  <c r="O928" i="102"/>
  <c r="F929" i="102"/>
  <c r="G929" i="102"/>
  <c r="H929" i="102"/>
  <c r="I929" i="102"/>
  <c r="J929" i="102"/>
  <c r="K929" i="102"/>
  <c r="L929" i="102"/>
  <c r="M929" i="102"/>
  <c r="N929" i="102"/>
  <c r="O929" i="102"/>
  <c r="F930" i="102"/>
  <c r="G930" i="102"/>
  <c r="H930" i="102"/>
  <c r="I930" i="102"/>
  <c r="J930" i="102"/>
  <c r="K930" i="102"/>
  <c r="L930" i="102"/>
  <c r="M930" i="102"/>
  <c r="N930" i="102"/>
  <c r="O930" i="102"/>
  <c r="F931" i="102"/>
  <c r="G931" i="102"/>
  <c r="H931" i="102"/>
  <c r="I931" i="102"/>
  <c r="J931" i="102"/>
  <c r="K931" i="102"/>
  <c r="L931" i="102"/>
  <c r="M931" i="102"/>
  <c r="N931" i="102"/>
  <c r="O931" i="102"/>
  <c r="F933" i="102"/>
  <c r="H933" i="102"/>
  <c r="I933" i="102"/>
  <c r="J933" i="102"/>
  <c r="L933" i="102"/>
  <c r="M933" i="102"/>
  <c r="N933" i="102"/>
  <c r="O933" i="102"/>
  <c r="F934" i="102"/>
  <c r="G934" i="102"/>
  <c r="H934" i="102"/>
  <c r="I934" i="102"/>
  <c r="J934" i="102"/>
  <c r="K934" i="102"/>
  <c r="L934" i="102"/>
  <c r="M934" i="102"/>
  <c r="N934" i="102"/>
  <c r="O934" i="102"/>
  <c r="F935" i="102"/>
  <c r="G935" i="102"/>
  <c r="H935" i="102"/>
  <c r="I935" i="102"/>
  <c r="J935" i="102"/>
  <c r="K935" i="102"/>
  <c r="L935" i="102"/>
  <c r="M935" i="102"/>
  <c r="N935" i="102"/>
  <c r="O935" i="102"/>
  <c r="F936" i="102"/>
  <c r="H936" i="102"/>
  <c r="I936" i="102"/>
  <c r="J936" i="102"/>
  <c r="L936" i="102"/>
  <c r="M936" i="102"/>
  <c r="N936" i="102"/>
  <c r="F937" i="102"/>
  <c r="G937" i="102"/>
  <c r="H937" i="102"/>
  <c r="I937" i="102"/>
  <c r="J937" i="102"/>
  <c r="L937" i="102"/>
  <c r="M937" i="102"/>
  <c r="N937" i="102"/>
  <c r="O937" i="102"/>
  <c r="F939" i="102"/>
  <c r="G939" i="102"/>
  <c r="H939" i="102"/>
  <c r="I939" i="102"/>
  <c r="J939" i="102"/>
  <c r="K939" i="102"/>
  <c r="L939" i="102"/>
  <c r="M939" i="102"/>
  <c r="N939" i="102"/>
  <c r="O939" i="102"/>
  <c r="F940" i="102"/>
  <c r="G940" i="102"/>
  <c r="H940" i="102"/>
  <c r="I940" i="102"/>
  <c r="J940" i="102"/>
  <c r="K940" i="102"/>
  <c r="L940" i="102"/>
  <c r="M940" i="102"/>
  <c r="N940" i="102"/>
  <c r="O940" i="102"/>
  <c r="F942" i="102"/>
  <c r="G942" i="102"/>
  <c r="H942" i="102"/>
  <c r="I942" i="102"/>
  <c r="J942" i="102"/>
  <c r="L942" i="102"/>
  <c r="M942" i="102"/>
  <c r="N942" i="102"/>
  <c r="O942" i="102"/>
  <c r="F943" i="102"/>
  <c r="H943" i="102"/>
  <c r="I943" i="102"/>
  <c r="J943" i="102"/>
  <c r="L943" i="102"/>
  <c r="M943" i="102"/>
  <c r="N943" i="102"/>
  <c r="F944" i="102"/>
  <c r="G944" i="102"/>
  <c r="H944" i="102"/>
  <c r="I944" i="102"/>
  <c r="J944" i="102"/>
  <c r="K944" i="102"/>
  <c r="L944" i="102"/>
  <c r="M944" i="102"/>
  <c r="N944" i="102"/>
  <c r="O944" i="102"/>
  <c r="F945" i="102"/>
  <c r="G945" i="102"/>
  <c r="H945" i="102"/>
  <c r="I945" i="102"/>
  <c r="J945" i="102"/>
  <c r="K945" i="102"/>
  <c r="L945" i="102"/>
  <c r="M945" i="102"/>
  <c r="N945" i="102"/>
  <c r="O945" i="102"/>
  <c r="F947" i="102"/>
  <c r="G947" i="102"/>
  <c r="H947" i="102"/>
  <c r="I947" i="102"/>
  <c r="J947" i="102"/>
  <c r="K947" i="102"/>
  <c r="L947" i="102"/>
  <c r="M947" i="102"/>
  <c r="N947" i="102"/>
  <c r="O947" i="102"/>
  <c r="F948" i="102"/>
  <c r="G948" i="102"/>
  <c r="H948" i="102"/>
  <c r="I948" i="102"/>
  <c r="J948" i="102"/>
  <c r="K948" i="102"/>
  <c r="L948" i="102"/>
  <c r="M948" i="102"/>
  <c r="N948" i="102"/>
  <c r="O948" i="102"/>
  <c r="F949" i="102"/>
  <c r="G949" i="102"/>
  <c r="H949" i="102"/>
  <c r="I949" i="102"/>
  <c r="J949" i="102"/>
  <c r="K949" i="102"/>
  <c r="L949" i="102"/>
  <c r="M949" i="102"/>
  <c r="N949" i="102"/>
  <c r="O949" i="102"/>
  <c r="F950" i="102"/>
  <c r="H950" i="102"/>
  <c r="I950" i="102"/>
  <c r="J950" i="102"/>
  <c r="L950" i="102"/>
  <c r="M950" i="102"/>
  <c r="N950" i="102"/>
  <c r="F951" i="102"/>
  <c r="G951" i="102"/>
  <c r="H951" i="102"/>
  <c r="I951" i="102"/>
  <c r="J951" i="102"/>
  <c r="K951" i="102"/>
  <c r="L951" i="102"/>
  <c r="M951" i="102"/>
  <c r="N951" i="102"/>
  <c r="O951" i="102"/>
  <c r="F952" i="102"/>
  <c r="G952" i="102"/>
  <c r="H952" i="102"/>
  <c r="I952" i="102"/>
  <c r="J952" i="102"/>
  <c r="K952" i="102"/>
  <c r="L952" i="102"/>
  <c r="M952" i="102"/>
  <c r="N952" i="102"/>
  <c r="O952" i="102"/>
  <c r="F953" i="102"/>
  <c r="G953" i="102"/>
  <c r="H953" i="102"/>
  <c r="I953" i="102"/>
  <c r="J953" i="102"/>
  <c r="K953" i="102"/>
  <c r="L953" i="102"/>
  <c r="M953" i="102"/>
  <c r="N953" i="102"/>
  <c r="O953" i="102"/>
  <c r="E10" i="104"/>
  <c r="F10" i="104"/>
  <c r="E11" i="104"/>
  <c r="F11" i="104"/>
  <c r="H11" i="104"/>
  <c r="I11" i="104"/>
  <c r="J11" i="104"/>
  <c r="K11" i="104"/>
  <c r="L11" i="104"/>
  <c r="M11" i="104"/>
  <c r="N11" i="104"/>
  <c r="O11" i="104"/>
  <c r="E15" i="104"/>
  <c r="F15" i="104"/>
  <c r="H15" i="104"/>
  <c r="I15" i="104"/>
  <c r="J15" i="104"/>
  <c r="K15" i="104"/>
  <c r="L15" i="104"/>
  <c r="M15" i="104"/>
  <c r="N15" i="104"/>
  <c r="O15" i="104"/>
  <c r="E17" i="104"/>
  <c r="F17" i="104"/>
  <c r="H17" i="104"/>
  <c r="I17" i="104"/>
  <c r="J17" i="104"/>
  <c r="K17" i="104"/>
  <c r="L17" i="104"/>
  <c r="M17" i="104"/>
  <c r="N17" i="104"/>
  <c r="O17" i="104"/>
  <c r="E25" i="104"/>
  <c r="F25" i="104"/>
  <c r="J25" i="104"/>
  <c r="E26" i="104"/>
  <c r="F26" i="104"/>
  <c r="H26" i="104"/>
  <c r="I26" i="104"/>
  <c r="J26" i="104"/>
  <c r="K26" i="104"/>
  <c r="L26" i="104"/>
  <c r="M26" i="104"/>
  <c r="N26" i="104"/>
  <c r="O26" i="104"/>
  <c r="E30" i="104"/>
  <c r="F30" i="104"/>
  <c r="H30" i="104"/>
  <c r="I30" i="104"/>
  <c r="J30" i="104"/>
  <c r="K30" i="104"/>
  <c r="L30" i="104"/>
  <c r="M30" i="104"/>
  <c r="N30" i="104"/>
  <c r="O30" i="104"/>
  <c r="E32" i="104"/>
  <c r="F32" i="104"/>
  <c r="H32" i="104"/>
  <c r="I32" i="104"/>
  <c r="J32" i="104"/>
  <c r="K32" i="104"/>
  <c r="L32" i="104"/>
  <c r="M32" i="104"/>
  <c r="N32" i="104"/>
  <c r="O32" i="104"/>
  <c r="E40" i="104"/>
  <c r="F40" i="104"/>
  <c r="J40" i="104"/>
  <c r="E41" i="104"/>
  <c r="F41" i="104"/>
  <c r="H41" i="104"/>
  <c r="I41" i="104"/>
  <c r="J41" i="104"/>
  <c r="K41" i="104"/>
  <c r="L41" i="104"/>
  <c r="M41" i="104"/>
  <c r="N41" i="104"/>
  <c r="O41" i="104"/>
  <c r="E45" i="104"/>
  <c r="F45" i="104"/>
  <c r="H45" i="104"/>
  <c r="I45" i="104"/>
  <c r="J45" i="104"/>
  <c r="K45" i="104"/>
  <c r="L45" i="104"/>
  <c r="M45" i="104"/>
  <c r="N45" i="104"/>
  <c r="O45" i="104"/>
  <c r="E47" i="104"/>
  <c r="F47" i="104"/>
  <c r="H47" i="104"/>
  <c r="I47" i="104"/>
  <c r="J47" i="104"/>
  <c r="K47" i="104"/>
  <c r="L47" i="104"/>
  <c r="M47" i="104"/>
  <c r="N47" i="104"/>
  <c r="O47" i="104"/>
</calcChain>
</file>

<file path=xl/sharedStrings.xml><?xml version="1.0" encoding="utf-8"?>
<sst xmlns="http://schemas.openxmlformats.org/spreadsheetml/2006/main" count="15640" uniqueCount="798">
  <si>
    <t>Equity</t>
  </si>
  <si>
    <t>Reference</t>
  </si>
  <si>
    <t>S.No.</t>
  </si>
  <si>
    <t>Actual</t>
  </si>
  <si>
    <t>(Rs. Crore)</t>
  </si>
  <si>
    <t>Estimated</t>
  </si>
  <si>
    <t>Form 1</t>
  </si>
  <si>
    <t>Title</t>
  </si>
  <si>
    <t>Projected</t>
  </si>
  <si>
    <t>…</t>
  </si>
  <si>
    <t>Approved</t>
  </si>
  <si>
    <t>Remarks</t>
  </si>
  <si>
    <t>Audited</t>
  </si>
  <si>
    <t>Opening Balance of Loan</t>
  </si>
  <si>
    <t>Loan Repayment during the year</t>
  </si>
  <si>
    <t>Closing Balance of Loan</t>
  </si>
  <si>
    <t>Applicable Interest Rate (%)</t>
  </si>
  <si>
    <t>Less: Expenses Capitalised</t>
  </si>
  <si>
    <t>Particulars</t>
  </si>
  <si>
    <t>Equity portion of capitalisation during the year</t>
  </si>
  <si>
    <t>Reduction in Equity Capital on account of retirement / replacement of assets</t>
  </si>
  <si>
    <t>Regulatory Equity at the end of the year</t>
  </si>
  <si>
    <t>Form 3</t>
  </si>
  <si>
    <t>Form 4</t>
  </si>
  <si>
    <t>Form 5</t>
  </si>
  <si>
    <t>Form 6</t>
  </si>
  <si>
    <t>Form 7</t>
  </si>
  <si>
    <t>Form 8</t>
  </si>
  <si>
    <t>Form 9</t>
  </si>
  <si>
    <t>Form 10</t>
  </si>
  <si>
    <t>Operation &amp; Maintenance Expenses</t>
  </si>
  <si>
    <t>Interest on Working Capital</t>
  </si>
  <si>
    <t>Aggregate Revenue Requirement</t>
  </si>
  <si>
    <t>Receivables</t>
  </si>
  <si>
    <t>Total Working Capital requirement</t>
  </si>
  <si>
    <t>A.</t>
  </si>
  <si>
    <t>B.</t>
  </si>
  <si>
    <t>A</t>
  </si>
  <si>
    <t xml:space="preserve">Employee Expenses </t>
  </si>
  <si>
    <t>Total O&amp;M Expenses</t>
  </si>
  <si>
    <t>B</t>
  </si>
  <si>
    <t>C</t>
  </si>
  <si>
    <t>Basic Salary</t>
  </si>
  <si>
    <t>Dearness Allowance (DA)</t>
  </si>
  <si>
    <t>House Rent Allowance</t>
  </si>
  <si>
    <t>Conveyance Allowance</t>
  </si>
  <si>
    <t>Leave Travel Allowance</t>
  </si>
  <si>
    <t>Earned Leave Encashment</t>
  </si>
  <si>
    <t>Other Allowances</t>
  </si>
  <si>
    <t>Medical Reimbursement</t>
  </si>
  <si>
    <t>Overtime Payment</t>
  </si>
  <si>
    <t>Bonus/Ex-Gratia Payments</t>
  </si>
  <si>
    <t xml:space="preserve">Interim Relief / Wage Revision </t>
  </si>
  <si>
    <t>Staff welfare expenses</t>
  </si>
  <si>
    <t>VRS Expenses/Retrenchment Compensation</t>
  </si>
  <si>
    <t>Commission to Directors</t>
  </si>
  <si>
    <t>Training Expenses</t>
  </si>
  <si>
    <t>Payment under Workmen's Compensation Act</t>
  </si>
  <si>
    <t>Net Employee Costs</t>
  </si>
  <si>
    <t>Terminal Benefits</t>
  </si>
  <si>
    <t>Provident Fund Contribution</t>
  </si>
  <si>
    <t>Provision for PF Fund</t>
  </si>
  <si>
    <t>Pension Payments</t>
  </si>
  <si>
    <t>Gratuity Payment</t>
  </si>
  <si>
    <t>Others</t>
  </si>
  <si>
    <t xml:space="preserve">Gross Employee Expenses </t>
  </si>
  <si>
    <t xml:space="preserve">Net Employee Expenses </t>
  </si>
  <si>
    <t>Rent Rates &amp; Taxes</t>
  </si>
  <si>
    <t>Insurance</t>
  </si>
  <si>
    <t>Telephone &amp; Postage, etc.</t>
  </si>
  <si>
    <t>Legal charges &amp; Audit fee</t>
  </si>
  <si>
    <t>Professional, Consultancy, Technical fee</t>
  </si>
  <si>
    <t>Conveyance &amp; Travel</t>
  </si>
  <si>
    <t>Electricity charges</t>
  </si>
  <si>
    <t>Water charges</t>
  </si>
  <si>
    <t>Security arrangements</t>
  </si>
  <si>
    <t>Fees &amp; subscription</t>
  </si>
  <si>
    <t>Books &amp; periodicals</t>
  </si>
  <si>
    <t>Computer Stationery</t>
  </si>
  <si>
    <t>Printing &amp; Stationery</t>
  </si>
  <si>
    <t xml:space="preserve">Advertisements </t>
  </si>
  <si>
    <t>Purchase Related Advertisement Expenses</t>
  </si>
  <si>
    <t>Contribution/Donations</t>
  </si>
  <si>
    <t>License Fee  and other related fee</t>
  </si>
  <si>
    <t>Vehicle Running Expenses Truck / Delivery Van</t>
  </si>
  <si>
    <t>Vehicle Hiring Expenses Truck / Delivery Van</t>
  </si>
  <si>
    <t>Cost of services procured</t>
  </si>
  <si>
    <t>Outsourcing of metering and billing system</t>
  </si>
  <si>
    <t>Freight On Capital Equipments</t>
  </si>
  <si>
    <t>V-sat, Internet and related charges</t>
  </si>
  <si>
    <t>Training</t>
  </si>
  <si>
    <t>Bank Charges</t>
  </si>
  <si>
    <t>Miscellaneous Expenses</t>
  </si>
  <si>
    <t>Office Expenses</t>
  </si>
  <si>
    <t>Gross A &amp;G Expenses</t>
  </si>
  <si>
    <t xml:space="preserve">Net A &amp;G Expenses </t>
  </si>
  <si>
    <t>Plant &amp; Machinery</t>
  </si>
  <si>
    <t>Buildings</t>
  </si>
  <si>
    <t>Civil Works</t>
  </si>
  <si>
    <t>Hydraulic Works</t>
  </si>
  <si>
    <t>Lines &amp; Cable Networks</t>
  </si>
  <si>
    <t>Vehicles</t>
  </si>
  <si>
    <t>Furniture &amp; Fixtures</t>
  </si>
  <si>
    <t>Office Equipment</t>
  </si>
  <si>
    <t>Gross R&amp;M Expenses</t>
  </si>
  <si>
    <t>Gross Fixed Assets at beginning of year</t>
  </si>
  <si>
    <t>R&amp;M Expenses as % of GFA at beginning of year</t>
  </si>
  <si>
    <t>Additions during the year</t>
  </si>
  <si>
    <t>Total</t>
  </si>
  <si>
    <t>(MU)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</si>
  <si>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</si>
  <si>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</si>
  <si>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</si>
  <si>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</si>
  <si>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</si>
  <si>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</si>
  <si>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</si>
  <si>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</si>
  <si>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</si>
  <si>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</si>
  <si>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</si>
  <si>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</si>
  <si>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Non-Tariff Income</t>
  </si>
  <si>
    <t xml:space="preserve">Depreciation </t>
  </si>
  <si>
    <t>Addition of Loan during the year</t>
  </si>
  <si>
    <t>Opening Balance of Gross Normative Loan</t>
  </si>
  <si>
    <t>Cumulative Repayment till the year</t>
  </si>
  <si>
    <t>Opening Balance of Net Normative Loan</t>
  </si>
  <si>
    <t>Less: Reduction of Normative Loan due to retirement or replacement of assets</t>
  </si>
  <si>
    <t>Closing Balance of Net Normative Loan</t>
  </si>
  <si>
    <t>Closing Balance of Gross Normative Loan</t>
  </si>
  <si>
    <t>Return on Equity Computation</t>
  </si>
  <si>
    <t>Total Return on Equity</t>
  </si>
  <si>
    <t>Repayment of Normative loan during the year</t>
  </si>
  <si>
    <t>Total Loan</t>
  </si>
  <si>
    <t>Justification</t>
  </si>
  <si>
    <t>Financing Details</t>
  </si>
  <si>
    <t>Internal Resources</t>
  </si>
  <si>
    <t>Loan 2</t>
  </si>
  <si>
    <t>Loan 1</t>
  </si>
  <si>
    <t>S. No.</t>
  </si>
  <si>
    <t>True-Up requirement</t>
  </si>
  <si>
    <t>R &amp; M Expenses</t>
  </si>
  <si>
    <t>Addition of Normative Loan due to capitalisation during the year</t>
  </si>
  <si>
    <t>Weighted average Rate of Interest on actual Loans (%)</t>
  </si>
  <si>
    <t>Average Balance of Net Normative Loan</t>
  </si>
  <si>
    <t>Average Loan Balance</t>
  </si>
  <si>
    <t>Summary of Capital Expenditure and Capitalisation</t>
  </si>
  <si>
    <t>Land</t>
  </si>
  <si>
    <t>Regulatory Equity at the beginning of the year</t>
  </si>
  <si>
    <t>Capitalisation during the year</t>
  </si>
  <si>
    <t>Return on Regulatory Equity at the beginning of the year</t>
  </si>
  <si>
    <t>Return on Regulatory Equity addition during the year</t>
  </si>
  <si>
    <t>Control Period</t>
  </si>
  <si>
    <t>n+1</t>
  </si>
  <si>
    <t>n+2</t>
  </si>
  <si>
    <t>n+3</t>
  </si>
  <si>
    <t>n+4</t>
  </si>
  <si>
    <t>n+5</t>
  </si>
  <si>
    <t>Current Year 'n'</t>
  </si>
  <si>
    <t>Year (n-1)</t>
  </si>
  <si>
    <t xml:space="preserve">April-March     </t>
  </si>
  <si>
    <t>Claimed</t>
  </si>
  <si>
    <t>Apr-Sep</t>
  </si>
  <si>
    <t xml:space="preserve">Oct-Mar        </t>
  </si>
  <si>
    <t>April - March</t>
  </si>
  <si>
    <t>Interest and finance charges on loan</t>
  </si>
  <si>
    <t>Return on Equity</t>
  </si>
  <si>
    <t>Apr - Mar</t>
  </si>
  <si>
    <t>Apr-Mar</t>
  </si>
  <si>
    <t>A&amp;G Expenses</t>
  </si>
  <si>
    <t>Unfunded past liabilities of pension and
gratuity</t>
  </si>
  <si>
    <t>Year (n-2)</t>
  </si>
  <si>
    <t>Year (n-3)</t>
  </si>
  <si>
    <t>Year (n-4)</t>
  </si>
  <si>
    <t>Note:</t>
  </si>
  <si>
    <t>The projections for the Control Period to be supported by detailed computations</t>
  </si>
  <si>
    <t>Opening Capital Works in Progress</t>
  </si>
  <si>
    <t>Closing Capital Works in Progress</t>
  </si>
  <si>
    <t>FY</t>
  </si>
  <si>
    <t>Name of the work</t>
  </si>
  <si>
    <t>Scope of work</t>
  </si>
  <si>
    <t>Year (n+1)</t>
  </si>
  <si>
    <t>Year (n+2)</t>
  </si>
  <si>
    <t>Year (n+3)</t>
  </si>
  <si>
    <t>Year (n+4)</t>
  </si>
  <si>
    <t>Year (n+5)</t>
  </si>
  <si>
    <t>Total estimated cost* (Rs. Crore)</t>
  </si>
  <si>
    <t>*</t>
  </si>
  <si>
    <t>Total estimated cost to be supported by documentary evidences like work orders, investment approvals etc.</t>
  </si>
  <si>
    <t>Capital expenditure during the year (Rs. Crore)</t>
  </si>
  <si>
    <t>Capitalisation during the year (Rs. Crore)</t>
  </si>
  <si>
    <t>Relevant Clause of the TSERC MYT Regulation, 2023 under which the capitalisation has been claimed</t>
  </si>
  <si>
    <t>A/c Code</t>
  </si>
  <si>
    <t>Rate of Depriciation</t>
  </si>
  <si>
    <t xml:space="preserve">Gross fixed Assets </t>
  </si>
  <si>
    <t>Provisions for depreciation</t>
  </si>
  <si>
    <t xml:space="preserve">Net fixed Assets </t>
  </si>
  <si>
    <t>At the beginning of the year</t>
  </si>
  <si>
    <t>Adjust. &amp; deductions</t>
  </si>
  <si>
    <t>At the end of the year</t>
  </si>
  <si>
    <t>Cumulative upto the beginning of the year</t>
  </si>
  <si>
    <t>Adjust. during the year</t>
  </si>
  <si>
    <t>Cumulative at the end of the year</t>
  </si>
  <si>
    <t>Asset group under which the capitalisation has been accounted (Land, Buldings, etc.)</t>
  </si>
  <si>
    <t xml:space="preserve">Asset Group                                                                                                                                                </t>
  </si>
  <si>
    <t>Form 2</t>
  </si>
  <si>
    <t>Capital Expenditure during the year</t>
  </si>
  <si>
    <t>Normative Loan</t>
  </si>
  <si>
    <t>Interest</t>
  </si>
  <si>
    <t>Actual loan portfolio</t>
  </si>
  <si>
    <t>…......</t>
  </si>
  <si>
    <t>Finance charges</t>
  </si>
  <si>
    <t>Total Interest &amp; Finance charges</t>
  </si>
  <si>
    <t>O&amp;M expenses</t>
  </si>
  <si>
    <t>Maintenance spares</t>
  </si>
  <si>
    <t>Less:</t>
  </si>
  <si>
    <t>Interest rate</t>
  </si>
  <si>
    <t>Interest on working capital</t>
  </si>
  <si>
    <t>Rate of Return on Equity</t>
  </si>
  <si>
    <t>Base rate of Return on Equity</t>
  </si>
  <si>
    <t>Effective Income Tax rate</t>
  </si>
  <si>
    <t>Others (Please Specify)</t>
  </si>
  <si>
    <t>Total (2+3+4+5)</t>
  </si>
  <si>
    <t>MYT/Tariff Order</t>
  </si>
  <si>
    <t>Sub-total</t>
  </si>
  <si>
    <t>Form</t>
  </si>
  <si>
    <t>Checklist</t>
  </si>
  <si>
    <t>Tick</t>
  </si>
  <si>
    <t>Operation and Maintenance Expenses</t>
  </si>
  <si>
    <t>Employee Expenses</t>
  </si>
  <si>
    <t>Administration &amp; General Expenses</t>
  </si>
  <si>
    <t>Repair &amp; Maintenance Expenses</t>
  </si>
  <si>
    <t>Fixed Assets &amp; Depreciation</t>
  </si>
  <si>
    <t>Income from Other Business</t>
  </si>
  <si>
    <t>Add:</t>
  </si>
  <si>
    <t>Impact of true-up for prior period</t>
  </si>
  <si>
    <t>Security Deposits</t>
  </si>
  <si>
    <t>Form 16.1</t>
  </si>
  <si>
    <t>Form 16.2</t>
  </si>
  <si>
    <t>&lt;Name of the Distribution Licensee&gt;</t>
  </si>
  <si>
    <t>Statement of Capitalisation</t>
  </si>
  <si>
    <t>Financing of Capitalisation</t>
  </si>
  <si>
    <t>Power purchase cost including transmission charges and SLDC charges</t>
  </si>
  <si>
    <t>Consumer Category</t>
  </si>
  <si>
    <t>A) Consumer Sales</t>
  </si>
  <si>
    <t>LT Category</t>
  </si>
  <si>
    <t>Category I (A&amp;B)</t>
  </si>
  <si>
    <t>Domestic</t>
  </si>
  <si>
    <t>Category II (A, B &amp; C)</t>
  </si>
  <si>
    <t>Non-Domestic/Commercial</t>
  </si>
  <si>
    <t>Sub-total (LT)</t>
  </si>
  <si>
    <t>HT-I</t>
  </si>
  <si>
    <t>Industry Segregated</t>
  </si>
  <si>
    <t>HT-I(B)</t>
  </si>
  <si>
    <t>Ferro Alloys</t>
  </si>
  <si>
    <t>Sub-total (HT)</t>
  </si>
  <si>
    <t>HT Category at 11 kV</t>
  </si>
  <si>
    <t>HT Category at 33 kV</t>
  </si>
  <si>
    <t>……...</t>
  </si>
  <si>
    <t>HT Category at 132 kV and above</t>
  </si>
  <si>
    <t>Grand Total</t>
  </si>
  <si>
    <t>B) Month wise Consumer Sales</t>
  </si>
  <si>
    <t>Year (n-4) (Audited)</t>
  </si>
  <si>
    <t>Year (n-3) (Audited)</t>
  </si>
  <si>
    <t>Year (n-2) (Audited)</t>
  </si>
  <si>
    <t>Licensee is required to provide the details for the customer categories applicable to its licence area</t>
  </si>
  <si>
    <t>Licensee should furnish separate data for all sub-categories and consumption slabs within each category</t>
  </si>
  <si>
    <t>Energy Input</t>
  </si>
  <si>
    <t>Energy Sent to Lower network</t>
  </si>
  <si>
    <t xml:space="preserve">Direct Sale </t>
  </si>
  <si>
    <t>Total Output</t>
  </si>
  <si>
    <t>Total Losses</t>
  </si>
  <si>
    <t>Total Losses (% of Energy Input)</t>
  </si>
  <si>
    <t>Name of the Distribution Circle</t>
  </si>
  <si>
    <t>Circle 1</t>
  </si>
  <si>
    <t>Circle 2</t>
  </si>
  <si>
    <t>Total Licence Area</t>
  </si>
  <si>
    <t>Year (n-1) - Audited</t>
  </si>
  <si>
    <t>33 kV Level</t>
  </si>
  <si>
    <t>11 kV Level</t>
  </si>
  <si>
    <t>33 kV level loss</t>
  </si>
  <si>
    <t>11 kV level loss</t>
  </si>
  <si>
    <t>LT Level</t>
  </si>
  <si>
    <t>Year (n+1) - Projected</t>
  </si>
  <si>
    <t>Year (n+2) - Projected</t>
  </si>
  <si>
    <t>Year (n+3) - Projected</t>
  </si>
  <si>
    <t>Year (n+4) - Projected</t>
  </si>
  <si>
    <t>Year (n+5) - Projected</t>
  </si>
  <si>
    <t xml:space="preserve"> Tariff Filing Formats - Wheeling and Retail Supply</t>
  </si>
  <si>
    <t>A)</t>
  </si>
  <si>
    <t>B)</t>
  </si>
  <si>
    <t>Power purchase expenses</t>
  </si>
  <si>
    <t>Inter-State Transmission Charges</t>
  </si>
  <si>
    <t>Intra-State Transmission Charges</t>
  </si>
  <si>
    <t>SLDC Charges</t>
  </si>
  <si>
    <t>Interest on Consumer Security Deposits</t>
  </si>
  <si>
    <t>Form 1:  Aggregate Revenue Requirement</t>
  </si>
  <si>
    <t>Income from Open Access charges</t>
  </si>
  <si>
    <t>C)</t>
  </si>
  <si>
    <t>Retail Supply Business</t>
  </si>
  <si>
    <t>Form 2:  Number of Retail Supply Consumers</t>
  </si>
  <si>
    <t>(No.)</t>
  </si>
  <si>
    <t>Form 3:  Contract Demand</t>
  </si>
  <si>
    <t>Form 5: Distribution Loss</t>
  </si>
  <si>
    <t>Units</t>
  </si>
  <si>
    <t>MU</t>
  </si>
  <si>
    <t>%</t>
  </si>
  <si>
    <t>Form 6: Energy Balance</t>
  </si>
  <si>
    <t>Inter-State purchases</t>
  </si>
  <si>
    <t>Purchase from sources connected to Intra State Transmission network</t>
  </si>
  <si>
    <t>EHT Sales</t>
  </si>
  <si>
    <t>Energy available at State boundary from Inter-State purchases (1-3)</t>
  </si>
  <si>
    <t>33 kV Sales</t>
  </si>
  <si>
    <t>33 kV Losses</t>
  </si>
  <si>
    <t>Energy input into 11 kV System (9+10-11-13)</t>
  </si>
  <si>
    <t>11 kV Sales</t>
  </si>
  <si>
    <t>11 kV Losses</t>
  </si>
  <si>
    <t>Net Metering purchases</t>
  </si>
  <si>
    <t>Energy input into LT System (14+15+16-17-19)</t>
  </si>
  <si>
    <t>LT Sales</t>
  </si>
  <si>
    <t>LT Losses</t>
  </si>
  <si>
    <t>Year (n+1) (Projected)</t>
  </si>
  <si>
    <t>Year (n+2) (Projected)</t>
  </si>
  <si>
    <t>Year (n+3) (Projected)</t>
  </si>
  <si>
    <t>Year (n+4) (Projected)</t>
  </si>
  <si>
    <t>Year (n+5) (Projected)</t>
  </si>
  <si>
    <t>Form 4:  Consumer Sales (Total)</t>
  </si>
  <si>
    <t>Form 4A:  Consumer Sales (Metered)</t>
  </si>
  <si>
    <t>Form 4A:  Consumer Sales (Assessed)</t>
  </si>
  <si>
    <t>Inter-State Transmission Losses</t>
  </si>
  <si>
    <t>Intra State Transmission Losses</t>
  </si>
  <si>
    <t>Distribution System Losses</t>
  </si>
  <si>
    <t>Purchase from sources connected to 33 kV Distribution System</t>
  </si>
  <si>
    <t>Purchase from sources connected to 11 kV Distribution System</t>
  </si>
  <si>
    <t>Total Purchases (1+5+10+15+16+21)</t>
  </si>
  <si>
    <t>Energy input into Distribution System (4+5-6-8)</t>
  </si>
  <si>
    <t>33 kV Distribution System</t>
  </si>
  <si>
    <t>11 kV Distribution System</t>
  </si>
  <si>
    <t>LT Distribution System</t>
  </si>
  <si>
    <t>Total Sales (6+11+17+22)</t>
  </si>
  <si>
    <t>Total input into Distribution System (9+10+15+16+21)</t>
  </si>
  <si>
    <t>Distribution System Losses (27-26)</t>
  </si>
  <si>
    <t>Generating Company</t>
  </si>
  <si>
    <t>Generating Station</t>
  </si>
  <si>
    <t>Installed Capacity (MW)</t>
  </si>
  <si>
    <t>Ex-Bus Capacity (MW)</t>
  </si>
  <si>
    <t>Telangana State Share (MW)</t>
  </si>
  <si>
    <t>A) State Generating Stations</t>
  </si>
  <si>
    <t>Total (A)</t>
  </si>
  <si>
    <t>Thermal Generating Stations</t>
  </si>
  <si>
    <t>Hydel Generating Stations</t>
  </si>
  <si>
    <t>B) Central Generating Stations</t>
  </si>
  <si>
    <t>Total (B)</t>
  </si>
  <si>
    <t>Nuclear Power Stations</t>
  </si>
  <si>
    <t>Total (C)</t>
  </si>
  <si>
    <t>Total (D)</t>
  </si>
  <si>
    <t>D) Others-Conventional</t>
  </si>
  <si>
    <t>C) Independent Power Projects-Conventional</t>
  </si>
  <si>
    <t>Total (E)</t>
  </si>
  <si>
    <t>F) Short-term Sources</t>
  </si>
  <si>
    <t>E) Non-Conventional Energy</t>
  </si>
  <si>
    <t>Total (F)</t>
  </si>
  <si>
    <t>G) Discom-to-Discom</t>
  </si>
  <si>
    <t>Total (G)</t>
  </si>
  <si>
    <t>D-D</t>
  </si>
  <si>
    <t>Purchase</t>
  </si>
  <si>
    <t>Sale</t>
  </si>
  <si>
    <t>Licensee Share (MW)</t>
  </si>
  <si>
    <t>Year (n-1) (Audited)</t>
  </si>
  <si>
    <t>Form 8:  Energy Availability</t>
  </si>
  <si>
    <t>Form 9:  Month Wise Energy Availability-Year (n-1)</t>
  </si>
  <si>
    <t>Form 7: Month wise Energy Balance</t>
  </si>
  <si>
    <t>Form 9:  Month Wise Energy Availability-Year (n+1)</t>
  </si>
  <si>
    <t>Form 9:  Month Wise Energy Availability-Year (n+2)</t>
  </si>
  <si>
    <t>Form 9:  Month Wise Energy Availability-Year (n+3)</t>
  </si>
  <si>
    <t>Form 9:  Month Wise Energy Availability-Year (n+4)</t>
  </si>
  <si>
    <t>Form 9:  Month Wise Energy Availability-Year (n+5)</t>
  </si>
  <si>
    <t>Form 10:  Energy Despatch</t>
  </si>
  <si>
    <t>Form 11:  Month Wise Energy Despatch-Year (n-1)</t>
  </si>
  <si>
    <t>Form 11:  Month Wise Energy Despatch-Current Year 'n'</t>
  </si>
  <si>
    <t>Form 11:  Month Wise Energy Despatch-Year (n+1)</t>
  </si>
  <si>
    <t>Form 11:  Month Wise Energy Despatch-Year (n+2)</t>
  </si>
  <si>
    <t>Form 11:  Month Wise Energy Despatch-Year (n+3)</t>
  </si>
  <si>
    <t>Form 11:  Month Wise Energy Despatch-Year (n+4)</t>
  </si>
  <si>
    <t>Form 11:  Month Wise Energy Despatch-Year (n+5)</t>
  </si>
  <si>
    <t>A) Fixed Charges + Variable Charges</t>
  </si>
  <si>
    <t>B) Fixed Charges</t>
  </si>
  <si>
    <t>C) Variable Charges</t>
  </si>
  <si>
    <t>Form 11</t>
  </si>
  <si>
    <t>Form 12</t>
  </si>
  <si>
    <t>Form 13</t>
  </si>
  <si>
    <t>Form 14</t>
  </si>
  <si>
    <t>Form 15</t>
  </si>
  <si>
    <t>Form 16</t>
  </si>
  <si>
    <t>Form 17</t>
  </si>
  <si>
    <t>Form 18</t>
  </si>
  <si>
    <t>Form 19</t>
  </si>
  <si>
    <t>Form 20</t>
  </si>
  <si>
    <t>Number of Retail Supply Consumers</t>
  </si>
  <si>
    <t>Contract Demand</t>
  </si>
  <si>
    <t>Consumer Sales (Total)</t>
  </si>
  <si>
    <t>Form 4A</t>
  </si>
  <si>
    <t>Form 4B</t>
  </si>
  <si>
    <t>Consumer Sales (Metered)</t>
  </si>
  <si>
    <t>Consumer Sales (Assessed)</t>
  </si>
  <si>
    <t>Distribution Loss</t>
  </si>
  <si>
    <t>Energy Balance</t>
  </si>
  <si>
    <t>Month wise Energy Balance</t>
  </si>
  <si>
    <t>Energy Availability</t>
  </si>
  <si>
    <t>Month Wise Energy Availability</t>
  </si>
  <si>
    <t>Energy Despatch</t>
  </si>
  <si>
    <t>Month Wise Energy Despatch</t>
  </si>
  <si>
    <t>Form 12:  Power Purchase Expenses</t>
  </si>
  <si>
    <t>Form 13:  Month Wise Power Purchase Expenses-Year (n-1)</t>
  </si>
  <si>
    <t>Form 13:  Month Wise Power Purchase Expenses-Current Year 'n'</t>
  </si>
  <si>
    <t>Form 13:  Month Wise Power Purchase Expenses-Year (n+1)</t>
  </si>
  <si>
    <t>Form 13:  Month Wise Power Purchase Expenses-Year (n+2)</t>
  </si>
  <si>
    <t>Form 13:  Month Wise Power Purchase Expenses-Year (n+3)</t>
  </si>
  <si>
    <t>Form 13:  Month Wise Power Purchase Expenses-Year (n+4)</t>
  </si>
  <si>
    <t>Form 13:  Month Wise Power Purchase Expenses-Year (n+5)</t>
  </si>
  <si>
    <t>Month Wise Power Purchase Expenses</t>
  </si>
  <si>
    <t>Power Purchase Expenses</t>
  </si>
  <si>
    <t>Form 14:  Transmission and SLDC Charges</t>
  </si>
  <si>
    <t>Contracted Capacity</t>
  </si>
  <si>
    <t>MW</t>
  </si>
  <si>
    <t>Capacity</t>
  </si>
  <si>
    <t>Transmission Charges</t>
  </si>
  <si>
    <t>Component 1</t>
  </si>
  <si>
    <t>Component 2</t>
  </si>
  <si>
    <t>Total Inter-State Transmission Charges</t>
  </si>
  <si>
    <t>Rs. Crore</t>
  </si>
  <si>
    <t>Transmission Rate</t>
  </si>
  <si>
    <t>Rs./kW/month</t>
  </si>
  <si>
    <t>Generation Capacity</t>
  </si>
  <si>
    <t>Rs./MW/month</t>
  </si>
  <si>
    <t>Transmission and SLDC Charges</t>
  </si>
  <si>
    <t>Form 15:  Operation and Maintenance Expenses</t>
  </si>
  <si>
    <t>Form 15.1: Employee Expenses</t>
  </si>
  <si>
    <t>Form 15.2: Administration &amp; General Expenses</t>
  </si>
  <si>
    <t>Form 15.3: Repair &amp; Maintenance Expenses</t>
  </si>
  <si>
    <t>Form 15.1</t>
  </si>
  <si>
    <t>Form 15.2</t>
  </si>
  <si>
    <t>Form 15.3</t>
  </si>
  <si>
    <t>Form 16:  Summary of Capital Expenditure and Capitalisation</t>
  </si>
  <si>
    <t>Form 16.1:  Statement of Capitalisation</t>
  </si>
  <si>
    <t>Name of the Scheme</t>
  </si>
  <si>
    <t>Form 16.2:  Financing of Capitalisation</t>
  </si>
  <si>
    <t>Form 17:  Fixed Assets &amp; Depreciation</t>
  </si>
  <si>
    <t>Form 18:  Interest and finance charges on loan</t>
  </si>
  <si>
    <t>Form 19:  Interest on working capital</t>
  </si>
  <si>
    <t>Form 20:  Return on Equity</t>
  </si>
  <si>
    <t>Form 21:  Non-Tariff Income</t>
  </si>
  <si>
    <t>Form 21</t>
  </si>
  <si>
    <t>Form 22</t>
  </si>
  <si>
    <t>Form 22:  Income from Other Businesses</t>
  </si>
  <si>
    <t>Receipts on account of Cross Subsidy Surcharge</t>
  </si>
  <si>
    <t>Form 23:  Receipts on account of Cross Subsidy Surcharge and Additional Surcharge</t>
  </si>
  <si>
    <t>Receipts on account of Additional Surcharge</t>
  </si>
  <si>
    <t>Name of Open Access Consumer</t>
  </si>
  <si>
    <t>Voltage level</t>
  </si>
  <si>
    <t>Open Access Consumption</t>
  </si>
  <si>
    <t>Cross Subsidy Surcharge</t>
  </si>
  <si>
    <t>Additional Surcharge</t>
  </si>
  <si>
    <t>11 kV/33 kV/ 132 kV</t>
  </si>
  <si>
    <t>Rs./kWh</t>
  </si>
  <si>
    <t>Receipts on account of Cross Subsidy Surcharge and Additional Surcharge</t>
  </si>
  <si>
    <t>Form 23</t>
  </si>
  <si>
    <t>Income from Other Businesses</t>
  </si>
  <si>
    <t>Form 24:  Cost of Service: Embedded Cost Method</t>
  </si>
  <si>
    <t>Form 24.1:  Cost of Service: Embedded Cost Method-Losses</t>
  </si>
  <si>
    <t>(%)</t>
  </si>
  <si>
    <t>Technical Loss</t>
  </si>
  <si>
    <t>HT</t>
  </si>
  <si>
    <t>11 kV</t>
  </si>
  <si>
    <t>33 kV</t>
  </si>
  <si>
    <t>132 kV</t>
  </si>
  <si>
    <t>LT</t>
  </si>
  <si>
    <t>Total Technical Loss</t>
  </si>
  <si>
    <t>Commercial Loss</t>
  </si>
  <si>
    <t>Total Commercial Loss</t>
  </si>
  <si>
    <t>Total Energy Loss</t>
  </si>
  <si>
    <t>Energy Loss</t>
  </si>
  <si>
    <t>Demand Loss</t>
  </si>
  <si>
    <t>Total Demand Loss</t>
  </si>
  <si>
    <t>Intra State Transmission Loss</t>
  </si>
  <si>
    <t>Inter State Transmission Loss</t>
  </si>
  <si>
    <t>Form 24.2:  Cost of Service: Embedded Cost Method-Class Factors</t>
  </si>
  <si>
    <t>Energy Data</t>
  </si>
  <si>
    <t>Factors</t>
  </si>
  <si>
    <t>Class Load Factor</t>
  </si>
  <si>
    <t>Class Coincidence Factor - Morning</t>
  </si>
  <si>
    <t>Class Coincidence Factor - Evening</t>
  </si>
  <si>
    <t>Commercial Loss - Non-coincident Demand</t>
  </si>
  <si>
    <t>Commercial Loss - Coincident Demand Morning</t>
  </si>
  <si>
    <t>Commercial Loss - Coincident Demand Evening</t>
  </si>
  <si>
    <t>LT Categories</t>
  </si>
  <si>
    <t>HT Categories</t>
  </si>
  <si>
    <t>Form 24.3:  Cost of Service: Embedded Cost Method-Allocation Factors</t>
  </si>
  <si>
    <t>Demand Data</t>
  </si>
  <si>
    <t>Sales</t>
  </si>
  <si>
    <t>Input</t>
  </si>
  <si>
    <t>Non-coincident Demand</t>
  </si>
  <si>
    <t>Coincident Demand - Morning</t>
  </si>
  <si>
    <t>Coincident Demand - Evening</t>
  </si>
  <si>
    <t>Form 24.4:  Cost of Service: Embedded Cost Method-Capacity Allocation</t>
  </si>
  <si>
    <t>Non-Coincident Demand/Contract Demand</t>
  </si>
  <si>
    <t>Non-Coincident Demand/Contract Demand at G-T interface</t>
  </si>
  <si>
    <t>(MW)</t>
  </si>
  <si>
    <t>Demand</t>
  </si>
  <si>
    <t>Energy</t>
  </si>
  <si>
    <t>Intra State Transmission Charges + SLDC Charges</t>
  </si>
  <si>
    <t>Form 24.7:  Cost of Service: Embedded Cost Method-Distribution Cost Allocation</t>
  </si>
  <si>
    <t>Generation Cost</t>
  </si>
  <si>
    <t>Transmission - Inter-State</t>
  </si>
  <si>
    <t>Transmission - Intra-State</t>
  </si>
  <si>
    <t>Distribution</t>
  </si>
  <si>
    <t>Retail Supply</t>
  </si>
  <si>
    <t>Cost Allocation</t>
  </si>
  <si>
    <t>Total Cost</t>
  </si>
  <si>
    <t>CoS</t>
  </si>
  <si>
    <t>Demand - G</t>
  </si>
  <si>
    <t>Demand - T</t>
  </si>
  <si>
    <t>Demand - D</t>
  </si>
  <si>
    <t>Cost</t>
  </si>
  <si>
    <t>Rate Basis - Contracts/ NCP G-T interface</t>
  </si>
  <si>
    <t>Recovery Basis - Energy Sales</t>
  </si>
  <si>
    <t>Rs./kVA/Month</t>
  </si>
  <si>
    <t>Form 24</t>
  </si>
  <si>
    <t>Cost of Service: Embedded Cost Method</t>
  </si>
  <si>
    <t>Form 24.1</t>
  </si>
  <si>
    <t>Form 24.2</t>
  </si>
  <si>
    <t>Form 24.3</t>
  </si>
  <si>
    <t>Form 24.4</t>
  </si>
  <si>
    <t>Form 24.5</t>
  </si>
  <si>
    <t>Form 24.6</t>
  </si>
  <si>
    <t>Form 24.7</t>
  </si>
  <si>
    <t>Form 24.8</t>
  </si>
  <si>
    <t>Cost of Service: Embedded Cost Method-Losses</t>
  </si>
  <si>
    <t>Cost of Service: Embedded Cost Method-Class Factors</t>
  </si>
  <si>
    <t>Cost of Service: Embedded Cost Method-Allocation Factors</t>
  </si>
  <si>
    <t>Cost of Service: Embedded Cost Method-Capacity Allocation</t>
  </si>
  <si>
    <t>Form 25</t>
  </si>
  <si>
    <t>Fixed/Demand Charge</t>
  </si>
  <si>
    <t>Energy Charge</t>
  </si>
  <si>
    <t>Unit</t>
  </si>
  <si>
    <t>Rs./Unit/Month</t>
  </si>
  <si>
    <t>Rs./kWh / Rs./kVAh</t>
  </si>
  <si>
    <t>Year (n+1)-Full Cost Recovery Tariff</t>
  </si>
  <si>
    <t>Year (n+1)-Proposed Tariff</t>
  </si>
  <si>
    <t>No. of consumers</t>
  </si>
  <si>
    <t>Connected Load/Contract Demand</t>
  </si>
  <si>
    <t>Tariff</t>
  </si>
  <si>
    <t>Revenue</t>
  </si>
  <si>
    <t>Fixed/Demand Charges</t>
  </si>
  <si>
    <t>Energy Charges</t>
  </si>
  <si>
    <t>Customer Charges</t>
  </si>
  <si>
    <t>Average Billing Rate</t>
  </si>
  <si>
    <t>FCA</t>
  </si>
  <si>
    <t>Year (n-1)-Approved Tariff</t>
  </si>
  <si>
    <t>Form 25:  Retail Supply Tariff</t>
  </si>
  <si>
    <t>Retail Supply Tariff</t>
  </si>
  <si>
    <t>Cost of Service: Embedded Cost Method-Power Purchase Expenses Allocation</t>
  </si>
  <si>
    <t>Cost of Service: Embedded Cost Method-Transmission and SLDC Charges Allocation</t>
  </si>
  <si>
    <t>Cost of Service: Embedded Cost Method-Distribution Cost Allocation</t>
  </si>
  <si>
    <t>Cost of Service: Embedded Cost Method-Retail Supply Cost Allocation</t>
  </si>
  <si>
    <t>Form 26</t>
  </si>
  <si>
    <t>Revenue from Sale of Power</t>
  </si>
  <si>
    <t>Form 26:  Revenue from Sale of Power at Approved Tariffs-Year (n-1)</t>
  </si>
  <si>
    <t>Form 26:  Revenue from Sale of Power at Current Tariffs-Year (n+1)</t>
  </si>
  <si>
    <t>Form 26:  Revenue from Sale of Power at Proposed Tariffs-Year (n+1)</t>
  </si>
  <si>
    <t>Form 27</t>
  </si>
  <si>
    <t>Revenue Summary</t>
  </si>
  <si>
    <t>Form 27:  Revenue Summary-Year (n+1)</t>
  </si>
  <si>
    <t>Revenue at Current Tariffs</t>
  </si>
  <si>
    <t>Revenue at Proposed Tariffs</t>
  </si>
  <si>
    <t>Form 28</t>
  </si>
  <si>
    <t>Form 29</t>
  </si>
  <si>
    <t>Form 28:  Summary of true-up</t>
  </si>
  <si>
    <t>Previous Year (n-1)</t>
  </si>
  <si>
    <t>Normative claimed in true-up</t>
  </si>
  <si>
    <t>Deviation</t>
  </si>
  <si>
    <t>Reasons for Deviation</t>
  </si>
  <si>
    <t>Controllable</t>
  </si>
  <si>
    <t>Uncontrollable</t>
  </si>
  <si>
    <t>Net Entitlement after sharing of gains/(losses)</t>
  </si>
  <si>
    <t>Expenses side summary</t>
  </si>
  <si>
    <t>Revenue side summary</t>
  </si>
  <si>
    <t>Revenue for true-up</t>
  </si>
  <si>
    <t>Revenue Gap/(Surplus)</t>
  </si>
  <si>
    <t>GoTS Subsidy</t>
  </si>
  <si>
    <t>Revenue Gap/(Surplus) -Year (n+1)</t>
  </si>
  <si>
    <t>Summary of true-up -Year (n-1)</t>
  </si>
  <si>
    <t>Form 29:  Revenue Gap/(Surplus)-Year (n+1)</t>
  </si>
  <si>
    <t>Revenue from Sale of Power at Current Tariffs</t>
  </si>
  <si>
    <t>Revenue from Sale of Power at Proposed Tariffs</t>
  </si>
  <si>
    <t>Licensee should submit the proposed measures to bridge the residual revenue gap, if any, at Proposed Tariffs</t>
  </si>
  <si>
    <t>Residual Revenue Gap/(Surplus) at Proposed Tariffs (1-2-3)</t>
  </si>
  <si>
    <t>Distribution Wire Business</t>
  </si>
  <si>
    <t xml:space="preserve">Distribution Wire Business </t>
  </si>
  <si>
    <t>A) Distribution Wire Business</t>
  </si>
  <si>
    <t>A) Retail Supply Business</t>
  </si>
  <si>
    <t>A) Distribution Wire Business + Retail Supply Business</t>
  </si>
  <si>
    <t>B) Distribution Wire Business</t>
  </si>
  <si>
    <t>C) Retail Supply Business</t>
  </si>
  <si>
    <t>A) Wire Business + Retail Supply Business</t>
  </si>
  <si>
    <t>B) Wire Business</t>
  </si>
  <si>
    <t>C) Retail Supply</t>
  </si>
  <si>
    <t>Distribution Wire Business + Retail Supply Business</t>
  </si>
  <si>
    <t xml:space="preserve">B) Distribution Wire Business </t>
  </si>
  <si>
    <t>Distribution Wheeling Business</t>
  </si>
  <si>
    <t>Distribution Wheeling Business + Retail Supply Business</t>
  </si>
  <si>
    <t>Additional Capitalisation</t>
  </si>
  <si>
    <t>Form 24.8:  Cost of Service: Embedded Cost Method-Retail Supply Cost Allocation</t>
  </si>
  <si>
    <t>Form 24.6:  Cost of Service: Embedded Cost Method-Transmission and SLDC Charges Allocation</t>
  </si>
  <si>
    <t>Form 24.5:  Cost of Service: Embedded Cost Method-Power Purchase Expenses Allocation</t>
  </si>
  <si>
    <t>Category III (A&amp;B)</t>
  </si>
  <si>
    <t>Industrial</t>
  </si>
  <si>
    <t>Category IV (A&amp;B)</t>
  </si>
  <si>
    <t>Cottage Industries &amp; Dhobighats</t>
  </si>
  <si>
    <t>Category V (A&amp;B)</t>
  </si>
  <si>
    <t>Irrigation &amp; Agriculture</t>
  </si>
  <si>
    <t>Category VI (A&amp;B)</t>
  </si>
  <si>
    <t>Local Bodies, Street Lighting &amp; PWS</t>
  </si>
  <si>
    <t>Category VII (A&amp;B)</t>
  </si>
  <si>
    <t>General Purpose</t>
  </si>
  <si>
    <t>Category VIII (A&amp;B)</t>
  </si>
  <si>
    <t>Temporary Supply</t>
  </si>
  <si>
    <t>Category IX</t>
  </si>
  <si>
    <t>Electric Vehicle Charging Stations</t>
  </si>
  <si>
    <t xml:space="preserve">HT-II </t>
  </si>
  <si>
    <t>HT-III</t>
  </si>
  <si>
    <t>Airports, Railways and Bus Stations</t>
  </si>
  <si>
    <t>HT-IV</t>
  </si>
  <si>
    <t>Lift Irrigation &amp; Agriculture and CPWS</t>
  </si>
  <si>
    <t>HT-VI</t>
  </si>
  <si>
    <t>Townships and Residential Colonies</t>
  </si>
  <si>
    <t>RESCOs</t>
  </si>
  <si>
    <t>HT-IX</t>
  </si>
  <si>
    <t>HT-V</t>
  </si>
  <si>
    <t>Railway Traction</t>
  </si>
  <si>
    <t>HT-II</t>
  </si>
  <si>
    <t>Base Year 'n'</t>
  </si>
  <si>
    <t>Base Year 'n' - Estimated</t>
  </si>
  <si>
    <t>Form 9:  Month Wise Energy Availability-Base Year 'n'</t>
  </si>
  <si>
    <t>Base Year 'n' (Estimated)</t>
  </si>
  <si>
    <t>Base Year 'n'-Current Tariff</t>
  </si>
  <si>
    <t>Form 26:  Revenue from Sale of Power at Approved Tariffs-Base Year (n)</t>
  </si>
  <si>
    <t>(Units)</t>
  </si>
  <si>
    <t xml:space="preserve">KTPS-V </t>
  </si>
  <si>
    <t xml:space="preserve">KTPS-VI </t>
  </si>
  <si>
    <t xml:space="preserve">KTPS-VII </t>
  </si>
  <si>
    <t xml:space="preserve">RTS-B </t>
  </si>
  <si>
    <t xml:space="preserve">KTPP-I </t>
  </si>
  <si>
    <t xml:space="preserve">KTPP-II </t>
  </si>
  <si>
    <t xml:space="preserve">BTPS </t>
  </si>
  <si>
    <t xml:space="preserve">YTPS </t>
  </si>
  <si>
    <t xml:space="preserve">PJHES </t>
  </si>
  <si>
    <t xml:space="preserve">Nagarjuna Sagar complex </t>
  </si>
  <si>
    <t xml:space="preserve">SLBHES </t>
  </si>
  <si>
    <t xml:space="preserve">LJHES </t>
  </si>
  <si>
    <t xml:space="preserve">PCHES </t>
  </si>
  <si>
    <t xml:space="preserve">Pochampad II </t>
  </si>
  <si>
    <t xml:space="preserve">Small Hydel </t>
  </si>
  <si>
    <t xml:space="preserve">Mini Hydel </t>
  </si>
  <si>
    <t xml:space="preserve">NTPC Ramagundam Stage I &amp; II </t>
  </si>
  <si>
    <t xml:space="preserve">NTPC Ramagundam Stage III </t>
  </si>
  <si>
    <t xml:space="preserve">NTPC Talcher TPS II </t>
  </si>
  <si>
    <t xml:space="preserve">NTPC Simhadri Stage I </t>
  </si>
  <si>
    <t xml:space="preserve">NTPC Simhadri Stage II </t>
  </si>
  <si>
    <t xml:space="preserve">NTPC Kudgi </t>
  </si>
  <si>
    <t xml:space="preserve">NLC TPS II Stage I </t>
  </si>
  <si>
    <t xml:space="preserve">NLC TPS II Stage II </t>
  </si>
  <si>
    <t xml:space="preserve">NNTPP </t>
  </si>
  <si>
    <t xml:space="preserve">Neyveli new Unit-1 </t>
  </si>
  <si>
    <t xml:space="preserve">Neyveli new Unit-2 </t>
  </si>
  <si>
    <t xml:space="preserve">TSTPP Unit 1 </t>
  </si>
  <si>
    <t xml:space="preserve">NTECL Vallur TPS </t>
  </si>
  <si>
    <t xml:space="preserve">NLC TamilNadu Power Ltd. </t>
  </si>
  <si>
    <t xml:space="preserve">NPC Madras APS </t>
  </si>
  <si>
    <t xml:space="preserve">NPC Kaiga APS Units 1 &amp; 2 </t>
  </si>
  <si>
    <t xml:space="preserve">NPC Kaiga APS Units 3 &amp; 4 </t>
  </si>
  <si>
    <t xml:space="preserve">NPC Kudankulam </t>
  </si>
  <si>
    <t xml:space="preserve">NPC Kudankulam NPP Unit 2 </t>
  </si>
  <si>
    <t xml:space="preserve">JNNSM Phase 1 </t>
  </si>
  <si>
    <t xml:space="preserve">NTPC </t>
  </si>
  <si>
    <t xml:space="preserve">SEIL (LT 1) </t>
  </si>
  <si>
    <t xml:space="preserve">SEIL (LT 2) </t>
  </si>
  <si>
    <t xml:space="preserve">STPP </t>
  </si>
  <si>
    <t xml:space="preserve">CSPDCL </t>
  </si>
  <si>
    <t xml:space="preserve">PTC (MT) </t>
  </si>
  <si>
    <t xml:space="preserve">Biomass </t>
  </si>
  <si>
    <t xml:space="preserve">Bagasse </t>
  </si>
  <si>
    <t xml:space="preserve">Municipal waste </t>
  </si>
  <si>
    <t xml:space="preserve">Industrial waste </t>
  </si>
  <si>
    <t xml:space="preserve">Wind </t>
  </si>
  <si>
    <t xml:space="preserve">Solar </t>
  </si>
  <si>
    <t xml:space="preserve">Solar (JNNSM Phase I) </t>
  </si>
  <si>
    <t xml:space="preserve">Solar (NTPC) </t>
  </si>
  <si>
    <t xml:space="preserve">Solar (SECI) </t>
  </si>
  <si>
    <t>Solar (NTPC, NHPC CPSU)Tr-III 1545 MW</t>
  </si>
  <si>
    <t xml:space="preserve">Solar (PM KUSUM) </t>
  </si>
  <si>
    <t>Solar (NTPC CPSU)Tr-I &amp;II 1692 MW</t>
  </si>
  <si>
    <t xml:space="preserve">Solar (SECI ISTS-IX) </t>
  </si>
  <si>
    <t>TSGENCO</t>
  </si>
  <si>
    <t>NTPC</t>
  </si>
  <si>
    <t>NLC</t>
  </si>
  <si>
    <t>NPC</t>
  </si>
  <si>
    <t>Solar</t>
  </si>
  <si>
    <t>Formula may be changed/ modified based on the Units rate approved for each Category. For example, FC: Rs./ Connection/Month, Rs./kW/Month or Rs./kVAh/Month. EC: Rs./kW or Rs./kVAh etc.</t>
  </si>
  <si>
    <t>In case the bifurcated value is not available (Demand &amp; Energy), the combined value may be provided along with reasons for not availability of the same.</t>
  </si>
  <si>
    <t>Values which are not applicable, may be left blank/ crossed.</t>
  </si>
  <si>
    <t>a.)office and showrooms</t>
  </si>
  <si>
    <t>b.)Temporary erection such as wooden structures</t>
  </si>
  <si>
    <t>c.)Road other than Kutcha roads</t>
  </si>
  <si>
    <t>d.)others</t>
  </si>
  <si>
    <t>Buildings &amp; Civili engineering works</t>
  </si>
  <si>
    <t>Transformer</t>
  </si>
  <si>
    <t>i)Power Transformer</t>
  </si>
  <si>
    <t>ii)Distribution Transformer</t>
  </si>
  <si>
    <t>&lt;100kVA</t>
  </si>
  <si>
    <t>.&gt;=100kVA</t>
  </si>
  <si>
    <t>Switchgear</t>
  </si>
  <si>
    <t>Circuit breaker(33kV S/s)</t>
  </si>
  <si>
    <t>Circuit breaker(V)</t>
  </si>
  <si>
    <t>Isolators</t>
  </si>
  <si>
    <t>Bus couplers</t>
  </si>
  <si>
    <t>Lighting Arrestors</t>
  </si>
  <si>
    <t>Batteries</t>
  </si>
  <si>
    <t>Overhead lines including supports:</t>
  </si>
  <si>
    <t>i)11kV and above</t>
  </si>
  <si>
    <t>ii.)LT Lines</t>
  </si>
  <si>
    <t>Underground lines including joint box and 
disconnected boxes</t>
  </si>
  <si>
    <t>Appendix 4: Tariff Filing Forms (Distribution)</t>
  </si>
  <si>
    <t>Meters</t>
  </si>
  <si>
    <t>Self-propelled vehicles</t>
  </si>
  <si>
    <t>Air conditioning plants:</t>
  </si>
  <si>
    <t>Communication equipment:</t>
  </si>
  <si>
    <t>I.T. equipment</t>
  </si>
  <si>
    <t>Software</t>
  </si>
  <si>
    <t>Any other assets not covered above</t>
  </si>
  <si>
    <t>i.)Static</t>
  </si>
  <si>
    <t>ii)Portable</t>
  </si>
  <si>
    <t>i.)Office furniture and fittings</t>
  </si>
  <si>
    <t>ii.)Office equipment</t>
  </si>
  <si>
    <t>iii.)Internal wiring including fittings and apparatus</t>
  </si>
  <si>
    <t>iv.)Street light fittings</t>
  </si>
  <si>
    <t>i.)Radio and high frequency carrier system</t>
  </si>
  <si>
    <t>ii.)Telephone lines and telephones</t>
  </si>
  <si>
    <t>iii.)Fibre Optic</t>
  </si>
  <si>
    <t>Land held under lease</t>
  </si>
  <si>
    <t>ii)LT Lines</t>
  </si>
  <si>
    <t>Computer &amp; IT Equipment, Air Conditioners</t>
  </si>
  <si>
    <t>Air Conditioners</t>
  </si>
  <si>
    <t>Southern Power Distribution Company of Telangana</t>
  </si>
  <si>
    <t>Incidental Charges-Work</t>
  </si>
  <si>
    <t>Sale of Scrap</t>
  </si>
  <si>
    <t>Penalities from Suppliers</t>
  </si>
  <si>
    <t>SDs &amp; BGs forfeited</t>
  </si>
  <si>
    <t>Miscellaneous income</t>
  </si>
  <si>
    <t>Sale of Tender Schedule</t>
  </si>
  <si>
    <t>Rent from Fixed Assets</t>
  </si>
  <si>
    <t>Meter Testing Charges</t>
  </si>
  <si>
    <t>Registration Fees</t>
  </si>
  <si>
    <t>Interest  on  Staff loans &amp; advances</t>
  </si>
  <si>
    <t>Penalty from employees</t>
  </si>
  <si>
    <t>NIL</t>
  </si>
  <si>
    <t>HT-I Industry Segregated (Poultry Included)</t>
  </si>
  <si>
    <t>HT-II - Others</t>
  </si>
  <si>
    <t>HT-I Industry Segregated</t>
  </si>
  <si>
    <t>Rs 1.40/unit  in H1 &amp; 1.60/unit in H2</t>
  </si>
  <si>
    <t>Loan 1 - REC Ltd</t>
  </si>
  <si>
    <t>Loan 2 - PFC Ltd</t>
  </si>
  <si>
    <t>Loan 3 - Transco</t>
  </si>
  <si>
    <t>Loan 4 - PFS Ltd</t>
  </si>
  <si>
    <t>Loan 5 - IREDA</t>
  </si>
  <si>
    <t>Loan 6 - FRP Bonds</t>
  </si>
  <si>
    <t>✔</t>
  </si>
  <si>
    <t>Non-Tariff Income for Retail Supply Business</t>
  </si>
  <si>
    <t>Year (n-1) FY 2022-23</t>
  </si>
  <si>
    <t>Base Year 'n' FY 2023-24</t>
  </si>
  <si>
    <t>d) Interest on CSD - Retail Supply Business</t>
  </si>
  <si>
    <t>Opening Balance</t>
  </si>
  <si>
    <t>Additions during the Year</t>
  </si>
  <si>
    <t>D</t>
  </si>
  <si>
    <t>Closing Balance</t>
  </si>
  <si>
    <t>E</t>
  </si>
  <si>
    <t>Average Balance ((A+D)/2)</t>
  </si>
  <si>
    <t>F</t>
  </si>
  <si>
    <t>G</t>
  </si>
  <si>
    <t>Interest Cost (E*F)</t>
  </si>
  <si>
    <t>FY 2023-24</t>
  </si>
  <si>
    <t>FY 2024-25</t>
  </si>
  <si>
    <t>FY 2025-26</t>
  </si>
  <si>
    <t>FY 2026-27</t>
  </si>
  <si>
    <t>FY 2028-29</t>
  </si>
  <si>
    <t>FY 2027-28</t>
  </si>
  <si>
    <r>
      <t xml:space="preserve">Interest @ % p.a. </t>
    </r>
    <r>
      <rPr>
        <vertAlign val="superscript"/>
        <sz val="11"/>
        <rFont val="Arial"/>
        <family val="2"/>
      </rPr>
      <t>#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</si>
</sst>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_(* #,##0.00_);_(* \(#,##0.00\);_(* &quot;-&quot;??_);_(@_)"/>
    <numFmt numFmtId="165" formatCode="_-* #,##0.00_-;\-* #,##0.00_-;_-* &quot;-&quot;??_-;_-@_-"/>
    <numFmt numFmtId="166" formatCode="0.00_)"/>
    <numFmt numFmtId="167" formatCode="&quot;ß&quot;#,##0.00_);\(&quot;ß&quot;#,##0.00\)"/>
    <numFmt numFmtId="168" formatCode="0.0%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2"/>
      <name val="Tms Rmn"/>
    </font>
    <font>
      <sz val="10"/>
      <name val="Helv"/>
    </font>
    <font>
      <sz val="8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4D5156"/>
      <name val="Arial"/>
      <family val="2"/>
    </font>
    <font>
      <sz val="10"/>
      <name val="Georgia"/>
      <family val="1"/>
    </font>
    <font>
      <sz val="10"/>
      <color rgb="FF040C28"/>
      <name val="Arial"/>
      <family val="2"/>
    </font>
    <font>
      <vertAlign val="superscript"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4.9989318521683403E-2"/>
        <bgColor indexed="64"/>
      </patternFill>
    </fill>
  </fills>
  <borders count="30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73">
    <xf numFmtId="0" fontId="0" fillId="0" borderId="0"/>
    <xf numFmtId="0" fontId="7" fillId="0" borderId="0" applyNumberFormat="0" applyFill="0" applyBorder="0" applyAlignment="0" applyProtection="0"/>
    <xf numFmtId="0" fontId="8" fillId="0" borderId="1"/>
    <xf numFmtId="0" fontId="8" fillId="0" borderId="1"/>
    <xf numFmtId="38" fontId="9" fillId="2" borderId="0" applyNumberFormat="0" applyBorder="0" applyAlignment="0" applyProtection="0"/>
    <xf numFmtId="0" fontId="10" fillId="0" borderId="2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9" fillId="3" borderId="4" applyNumberFormat="0" applyBorder="0" applyAlignment="0" applyProtection="0"/>
    <xf numFmtId="37" fontId="11" fillId="0" borderId="0"/>
    <xf numFmtId="166" fontId="12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167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6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6" fillId="0" borderId="0" applyBorder="0" applyProtection="0"/>
    <xf numFmtId="167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1" fillId="0" borderId="0"/>
    <xf numFmtId="164" fontId="25" fillId="0" borderId="0" applyFont="0" applyFill="0" applyBorder="0" applyAlignment="0" applyProtection="0"/>
    <xf numFmtId="9" fontId="25" fillId="0" borderId="0" applyFont="0" applyFill="0" applyBorder="0" applyAlignment="0" applyProtection="0"/>
  </cellStyleXfs>
  <cellXfs count="404">
    <xf numFmtId="0" fontId="0" fillId="0" borderId="0" xfId="0"/>
    <xf numFmtId="0" fontId="13" fillId="0" borderId="4" xfId="14" applyFont="1" applyBorder="1" applyAlignment="1">
      <alignment horizontal="center" vertical="center"/>
    </xf>
    <xf numFmtId="0" fontId="13" fillId="0" borderId="4" xfId="14" applyFont="1" applyBorder="1">
      <alignment vertical="center"/>
    </xf>
    <xf numFmtId="0" fontId="13" fillId="0" borderId="0" xfId="10" applyFont="1"/>
    <xf numFmtId="0" fontId="13" fillId="0" borderId="0" xfId="10" applyFont="1" applyAlignment="1">
      <alignment vertical="center"/>
    </xf>
    <xf numFmtId="0" fontId="13" fillId="0" borderId="0" xfId="14" applyFont="1">
      <alignment vertical="center"/>
    </xf>
    <xf numFmtId="0" fontId="18" fillId="0" borderId="4" xfId="14" applyFont="1" applyBorder="1" applyAlignment="1">
      <alignment horizontal="center" vertical="center"/>
    </xf>
    <xf numFmtId="0" fontId="18" fillId="0" borderId="4" xfId="14" applyFont="1" applyBorder="1" applyAlignment="1">
      <alignment horizontal="center" vertical="center" wrapText="1"/>
    </xf>
    <xf numFmtId="0" fontId="13" fillId="0" borderId="4" xfId="14" applyFont="1" applyBorder="1" applyAlignment="1">
      <alignment horizontal="left" vertical="center"/>
    </xf>
    <xf numFmtId="0" fontId="13" fillId="5" borderId="4" xfId="14" applyFont="1" applyFill="1" applyBorder="1" applyAlignment="1">
      <alignment horizontal="left" vertical="center"/>
    </xf>
    <xf numFmtId="0" fontId="13" fillId="0" borderId="4" xfId="14" applyFont="1" applyBorder="1" applyAlignment="1">
      <alignment vertical="top" wrapText="1"/>
    </xf>
    <xf numFmtId="0" fontId="18" fillId="0" borderId="4" xfId="14" applyFont="1" applyBorder="1">
      <alignment vertical="center"/>
    </xf>
    <xf numFmtId="0" fontId="13" fillId="0" borderId="4" xfId="10" applyFont="1" applyBorder="1" applyAlignment="1">
      <alignment horizontal="center" vertical="center"/>
    </xf>
    <xf numFmtId="0" fontId="13" fillId="0" borderId="4" xfId="10" applyFont="1" applyBorder="1" applyAlignment="1">
      <alignment horizontal="center" vertical="center" wrapText="1"/>
    </xf>
    <xf numFmtId="0" fontId="18" fillId="0" borderId="4" xfId="10" applyFont="1" applyBorder="1" applyAlignment="1">
      <alignment horizontal="center" vertical="center"/>
    </xf>
    <xf numFmtId="0" fontId="18" fillId="0" borderId="0" xfId="10" applyFont="1" applyAlignment="1">
      <alignment horizontal="left" vertical="center"/>
    </xf>
    <xf numFmtId="0" fontId="18" fillId="0" borderId="0" xfId="10" applyFont="1" applyAlignment="1">
      <alignment horizontal="right" vertical="center"/>
    </xf>
    <xf numFmtId="0" fontId="18" fillId="0" borderId="0" xfId="14" applyFont="1" applyAlignment="1">
      <alignment horizontal="right" vertical="center"/>
    </xf>
    <xf numFmtId="0" fontId="13" fillId="0" borderId="4" xfId="1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4" xfId="10" applyFont="1" applyBorder="1" applyAlignment="1">
      <alignment horizontal="left" vertical="center"/>
    </xf>
    <xf numFmtId="0" fontId="18" fillId="0" borderId="4" xfId="10" applyFont="1" applyBorder="1" applyAlignment="1">
      <alignment horizontal="left" vertical="center" wrapText="1"/>
    </xf>
    <xf numFmtId="0" fontId="18" fillId="0" borderId="4" xfId="10" applyFont="1" applyBorder="1" applyAlignment="1">
      <alignment horizontal="center" vertical="center" wrapText="1"/>
    </xf>
    <xf numFmtId="0" fontId="18" fillId="0" borderId="4" xfId="10" applyFont="1" applyBorder="1" applyAlignment="1">
      <alignment horizontal="left" vertical="center"/>
    </xf>
    <xf numFmtId="0" fontId="18" fillId="0" borderId="0" xfId="10" applyFont="1" applyAlignment="1">
      <alignment vertical="center"/>
    </xf>
    <xf numFmtId="0" fontId="18" fillId="0" borderId="0" xfId="14" applyFont="1" applyAlignment="1">
      <alignment horizontal="center" vertical="center"/>
    </xf>
    <xf numFmtId="0" fontId="13" fillId="0" borderId="0" xfId="10" applyFont="1" applyAlignment="1">
      <alignment horizontal="center" vertical="center"/>
    </xf>
    <xf numFmtId="0" fontId="18" fillId="0" borderId="0" xfId="10" applyFont="1" applyAlignment="1">
      <alignment horizontal="center" vertical="center"/>
    </xf>
    <xf numFmtId="0" fontId="18" fillId="0" borderId="0" xfId="14" applyFont="1">
      <alignment vertical="center"/>
    </xf>
    <xf numFmtId="0" fontId="13" fillId="0" borderId="4" xfId="10" applyFont="1" applyBorder="1" applyAlignment="1">
      <alignment horizontal="left" vertical="center" wrapText="1"/>
    </xf>
    <xf numFmtId="0" fontId="18" fillId="0" borderId="4" xfId="10" applyFont="1" applyBorder="1" applyAlignment="1">
      <alignment vertical="center"/>
    </xf>
    <xf numFmtId="0" fontId="13" fillId="0" borderId="4" xfId="10" applyFont="1" applyBorder="1" applyAlignment="1">
      <alignment horizontal="right" vertical="center"/>
    </xf>
    <xf numFmtId="0" fontId="18" fillId="0" borderId="0" xfId="10" applyFont="1" applyAlignment="1">
      <alignment horizontal="centerContinuous"/>
    </xf>
    <xf numFmtId="0" fontId="13" fillId="0" borderId="0" xfId="10" applyFont="1" applyAlignment="1">
      <alignment horizontal="centerContinuous"/>
    </xf>
    <xf numFmtId="0" fontId="13" fillId="0" borderId="4" xfId="10" applyFont="1" applyBorder="1"/>
    <xf numFmtId="0" fontId="18" fillId="0" borderId="4" xfId="10" applyFont="1" applyBorder="1"/>
    <xf numFmtId="0" fontId="13" fillId="0" borderId="4" xfId="10" applyFont="1" applyBorder="1" applyAlignment="1">
      <alignment wrapText="1"/>
    </xf>
    <xf numFmtId="0" fontId="13" fillId="0" borderId="0" xfId="10" applyFont="1" applyAlignment="1">
      <alignment horizontal="left" vertical="center"/>
    </xf>
    <xf numFmtId="0" fontId="13" fillId="0" borderId="0" xfId="10" applyFont="1" applyAlignment="1">
      <alignment horizontal="right" vertical="center"/>
    </xf>
    <xf numFmtId="0" fontId="19" fillId="0" borderId="0" xfId="10" applyFont="1" applyAlignment="1">
      <alignment horizontal="left" vertical="center"/>
    </xf>
    <xf numFmtId="0" fontId="19" fillId="0" borderId="0" xfId="10" applyFont="1" applyAlignment="1">
      <alignment vertical="center"/>
    </xf>
    <xf numFmtId="0" fontId="19" fillId="0" borderId="0" xfId="10" applyFont="1" applyAlignment="1">
      <alignment horizontal="center" vertical="center"/>
    </xf>
    <xf numFmtId="0" fontId="13" fillId="0" borderId="4" xfId="10" quotePrefix="1" applyFont="1" applyBorder="1" applyAlignment="1">
      <alignment horizontal="left" vertical="top" wrapText="1"/>
    </xf>
    <xf numFmtId="0" fontId="13" fillId="0" borderId="4" xfId="10" applyFont="1" applyBorder="1" applyAlignment="1">
      <alignment horizontal="left"/>
    </xf>
    <xf numFmtId="0" fontId="18" fillId="0" borderId="4" xfId="10" applyFont="1" applyBorder="1" applyAlignment="1">
      <alignment horizontal="left"/>
    </xf>
    <xf numFmtId="0" fontId="13" fillId="0" borderId="0" xfId="14" applyFont="1" applyAlignment="1">
      <alignment horizontal="center" vertical="center"/>
    </xf>
    <xf numFmtId="0" fontId="13" fillId="0" borderId="4" xfId="10" applyFont="1" applyBorder="1" applyAlignment="1">
      <alignment horizontal="left" vertical="top" wrapText="1"/>
    </xf>
    <xf numFmtId="0" fontId="18" fillId="0" borderId="0" xfId="10" applyFont="1" applyAlignment="1">
      <alignment horizontal="left"/>
    </xf>
    <xf numFmtId="0" fontId="18" fillId="0" borderId="0" xfId="10" applyFont="1" applyAlignment="1">
      <alignment horizontal="right"/>
    </xf>
    <xf numFmtId="0" fontId="18" fillId="0" borderId="0" xfId="10" applyFont="1" applyAlignment="1">
      <alignment horizontal="left" vertical="center" wrapText="1"/>
    </xf>
    <xf numFmtId="0" fontId="18" fillId="0" borderId="0" xfId="10" applyFont="1" applyAlignment="1">
      <alignment horizontal="center" vertical="center" wrapText="1"/>
    </xf>
    <xf numFmtId="0" fontId="13" fillId="0" borderId="7" xfId="10" applyFont="1" applyBorder="1" applyAlignment="1">
      <alignment horizontal="center" vertical="center"/>
    </xf>
    <xf numFmtId="0" fontId="19" fillId="0" borderId="0" xfId="10" applyFont="1" applyAlignment="1">
      <alignment horizontal="right" vertical="center"/>
    </xf>
    <xf numFmtId="0" fontId="13" fillId="0" borderId="0" xfId="10" applyFont="1" applyAlignment="1">
      <alignment horizontal="center"/>
    </xf>
    <xf numFmtId="0" fontId="18" fillId="4" borderId="13" xfId="68" applyFont="1" applyFill="1" applyBorder="1" applyAlignment="1">
      <alignment horizontal="center" vertical="center" wrapText="1"/>
    </xf>
    <xf numFmtId="0" fontId="18" fillId="4" borderId="14" xfId="68" applyFont="1" applyFill="1" applyBorder="1" applyAlignment="1">
      <alignment horizontal="center" vertical="center" wrapText="1"/>
    </xf>
    <xf numFmtId="0" fontId="18" fillId="4" borderId="16" xfId="68" applyFont="1" applyFill="1" applyBorder="1" applyAlignment="1">
      <alignment horizontal="center" vertical="center"/>
    </xf>
    <xf numFmtId="10" fontId="13" fillId="4" borderId="16" xfId="68" applyNumberFormat="1" applyFont="1" applyFill="1" applyBorder="1" applyAlignment="1">
      <alignment horizontal="center" vertical="center"/>
    </xf>
    <xf numFmtId="0" fontId="13" fillId="4" borderId="5" xfId="68" applyFont="1" applyFill="1" applyBorder="1" applyAlignment="1">
      <alignment horizontal="center" vertical="center"/>
    </xf>
    <xf numFmtId="0" fontId="13" fillId="4" borderId="4" xfId="68" applyFont="1" applyFill="1" applyBorder="1" applyAlignment="1">
      <alignment horizontal="left" vertical="center" wrapText="1"/>
    </xf>
    <xf numFmtId="0" fontId="18" fillId="4" borderId="4" xfId="68" applyFont="1" applyFill="1" applyBorder="1" applyAlignment="1">
      <alignment horizontal="center" vertical="center"/>
    </xf>
    <xf numFmtId="10" fontId="13" fillId="4" borderId="4" xfId="39" applyNumberFormat="1" applyFont="1" applyFill="1" applyBorder="1" applyAlignment="1">
      <alignment horizontal="center" vertical="center"/>
    </xf>
    <xf numFmtId="2" fontId="13" fillId="4" borderId="4" xfId="68" applyNumberFormat="1" applyFont="1" applyFill="1" applyBorder="1" applyAlignment="1">
      <alignment horizontal="center" vertical="center"/>
    </xf>
    <xf numFmtId="0" fontId="13" fillId="4" borderId="4" xfId="68" applyFont="1" applyFill="1" applyBorder="1" applyAlignment="1">
      <alignment horizontal="left" vertical="center"/>
    </xf>
    <xf numFmtId="10" fontId="20" fillId="0" borderId="4" xfId="39" applyNumberFormat="1" applyFont="1" applyFill="1" applyBorder="1" applyAlignment="1">
      <alignment horizontal="center" vertical="center"/>
    </xf>
    <xf numFmtId="0" fontId="13" fillId="4" borderId="12" xfId="68" applyFont="1" applyFill="1" applyBorder="1" applyAlignment="1">
      <alignment horizontal="center" vertical="center"/>
    </xf>
    <xf numFmtId="0" fontId="18" fillId="4" borderId="13" xfId="68" applyFont="1" applyFill="1" applyBorder="1" applyAlignment="1">
      <alignment horizontal="center" vertical="center"/>
    </xf>
    <xf numFmtId="0" fontId="13" fillId="4" borderId="13" xfId="68" applyFont="1" applyFill="1" applyBorder="1" applyAlignment="1">
      <alignment horizontal="center" vertical="center"/>
    </xf>
    <xf numFmtId="0" fontId="18" fillId="0" borderId="6" xfId="14" applyFont="1" applyBorder="1" applyAlignment="1">
      <alignment horizontal="center" vertical="center" wrapText="1"/>
    </xf>
    <xf numFmtId="0" fontId="13" fillId="0" borderId="4" xfId="10" applyFont="1" applyBorder="1" applyAlignment="1">
      <alignment vertical="center" wrapText="1"/>
    </xf>
    <xf numFmtId="0" fontId="13" fillId="0" borderId="9" xfId="14" applyFont="1" applyBorder="1">
      <alignment vertical="center"/>
    </xf>
    <xf numFmtId="0" fontId="18" fillId="0" borderId="4" xfId="10" applyFont="1" applyBorder="1" applyAlignment="1">
      <alignment vertical="center" wrapText="1"/>
    </xf>
    <xf numFmtId="0" fontId="13" fillId="0" borderId="0" xfId="10" applyFont="1" applyAlignment="1">
      <alignment horizontal="centerContinuous" vertical="center"/>
    </xf>
    <xf numFmtId="0" fontId="13" fillId="4" borderId="4" xfId="10" applyFont="1" applyFill="1" applyBorder="1" applyAlignment="1">
      <alignment vertical="center" wrapText="1"/>
    </xf>
    <xf numFmtId="0" fontId="13" fillId="4" borderId="4" xfId="10" applyFont="1" applyFill="1" applyBorder="1" applyAlignment="1">
      <alignment vertical="center"/>
    </xf>
    <xf numFmtId="0" fontId="13" fillId="4" borderId="0" xfId="10" applyFont="1" applyFill="1" applyAlignment="1">
      <alignment vertical="center"/>
    </xf>
    <xf numFmtId="0" fontId="13" fillId="0" borderId="0" xfId="0" applyFont="1" applyAlignment="1">
      <alignment vertical="center"/>
    </xf>
    <xf numFmtId="0" fontId="18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8" fillId="0" borderId="4" xfId="0" applyFont="1" applyBorder="1" applyAlignment="1">
      <alignment vertical="center"/>
    </xf>
    <xf numFmtId="2" fontId="13" fillId="0" borderId="0" xfId="1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18" fillId="4" borderId="9" xfId="10" applyFont="1" applyFill="1" applyBorder="1" applyAlignment="1">
      <alignment horizontal="center" vertical="center"/>
    </xf>
    <xf numFmtId="2" fontId="13" fillId="0" borderId="4" xfId="10" applyNumberFormat="1" applyFont="1" applyBorder="1" applyAlignment="1">
      <alignment vertical="center"/>
    </xf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centerContinuous" vertical="center"/>
    </xf>
    <xf numFmtId="0" fontId="13" fillId="0" borderId="7" xfId="14" applyFont="1" applyBorder="1" applyAlignment="1">
      <alignment horizontal="center" vertical="center"/>
    </xf>
    <xf numFmtId="0" fontId="13" fillId="0" borderId="4" xfId="14" applyFont="1" applyBorder="1" applyAlignment="1">
      <alignment vertical="top"/>
    </xf>
    <xf numFmtId="0" fontId="18" fillId="0" borderId="0" xfId="14" applyFont="1" applyAlignment="1">
      <alignment horizontal="left" vertical="center" wrapText="1"/>
    </xf>
    <xf numFmtId="0" fontId="13" fillId="0" borderId="0" xfId="14" applyFont="1" applyAlignment="1">
      <alignment horizontal="left" vertical="center"/>
    </xf>
    <xf numFmtId="0" fontId="23" fillId="0" borderId="4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23" fillId="0" borderId="4" xfId="0" applyFont="1" applyBorder="1" applyAlignment="1">
      <alignment vertical="center" wrapText="1"/>
    </xf>
    <xf numFmtId="0" fontId="18" fillId="0" borderId="6" xfId="10" applyFont="1" applyBorder="1" applyAlignment="1">
      <alignment horizontal="center" vertical="center"/>
    </xf>
    <xf numFmtId="0" fontId="24" fillId="0" borderId="4" xfId="0" applyFont="1" applyBorder="1" applyAlignment="1">
      <alignment vertical="center"/>
    </xf>
    <xf numFmtId="0" fontId="24" fillId="0" borderId="4" xfId="0" applyFont="1" applyBorder="1" applyAlignment="1">
      <alignment vertical="center" wrapText="1"/>
    </xf>
    <xf numFmtId="0" fontId="18" fillId="4" borderId="6" xfId="10" applyFont="1" applyFill="1" applyBorder="1" applyAlignment="1">
      <alignment horizontal="left" vertical="center"/>
    </xf>
    <xf numFmtId="0" fontId="18" fillId="0" borderId="8" xfId="14" applyFont="1" applyBorder="1" applyAlignment="1">
      <alignment horizontal="center" vertical="center"/>
    </xf>
    <xf numFmtId="0" fontId="13" fillId="4" borderId="6" xfId="10" applyFont="1" applyFill="1" applyBorder="1" applyAlignment="1">
      <alignment horizontal="center" vertical="center"/>
    </xf>
    <xf numFmtId="0" fontId="13" fillId="0" borderId="6" xfId="10" applyFont="1" applyBorder="1" applyAlignment="1">
      <alignment horizontal="center" vertical="center"/>
    </xf>
    <xf numFmtId="0" fontId="13" fillId="4" borderId="6" xfId="10" applyFont="1" applyFill="1" applyBorder="1" applyAlignment="1">
      <alignment horizontal="left" vertical="center"/>
    </xf>
    <xf numFmtId="0" fontId="13" fillId="4" borderId="4" xfId="10" applyFont="1" applyFill="1" applyBorder="1" applyAlignment="1">
      <alignment horizontal="left" vertical="center"/>
    </xf>
    <xf numFmtId="0" fontId="13" fillId="0" borderId="6" xfId="10" applyFont="1" applyBorder="1" applyAlignment="1">
      <alignment horizontal="left" vertical="center"/>
    </xf>
    <xf numFmtId="0" fontId="13" fillId="4" borderId="4" xfId="10" applyFont="1" applyFill="1" applyBorder="1" applyAlignment="1">
      <alignment horizontal="center" vertical="center"/>
    </xf>
    <xf numFmtId="0" fontId="18" fillId="4" borderId="4" xfId="10" applyFont="1" applyFill="1" applyBorder="1" applyAlignment="1">
      <alignment horizontal="center" vertical="center"/>
    </xf>
    <xf numFmtId="0" fontId="18" fillId="4" borderId="4" xfId="10" applyFont="1" applyFill="1" applyBorder="1" applyAlignment="1">
      <alignment horizontal="left" vertical="center"/>
    </xf>
    <xf numFmtId="0" fontId="18" fillId="0" borderId="8" xfId="14" applyFont="1" applyBorder="1" applyAlignment="1">
      <alignment horizontal="center" vertical="center" wrapText="1"/>
    </xf>
    <xf numFmtId="0" fontId="13" fillId="0" borderId="0" xfId="10" applyFont="1" applyAlignment="1">
      <alignment vertical="center" wrapText="1"/>
    </xf>
    <xf numFmtId="0" fontId="18" fillId="0" borderId="0" xfId="10" applyFont="1" applyAlignment="1">
      <alignment vertical="center" wrapText="1"/>
    </xf>
    <xf numFmtId="0" fontId="18" fillId="0" borderId="0" xfId="0" applyFont="1" applyAlignment="1">
      <alignment horizontal="right" vertical="center"/>
    </xf>
    <xf numFmtId="0" fontId="24" fillId="0" borderId="4" xfId="0" applyFont="1" applyBorder="1" applyAlignment="1">
      <alignment horizontal="center" vertical="center"/>
    </xf>
    <xf numFmtId="0" fontId="23" fillId="0" borderId="4" xfId="0" applyFont="1" applyBorder="1" applyAlignment="1">
      <alignment horizontal="left" vertical="center"/>
    </xf>
    <xf numFmtId="0" fontId="24" fillId="0" borderId="4" xfId="0" applyFont="1" applyBorder="1" applyAlignment="1">
      <alignment horizontal="center" vertical="center" wrapText="1"/>
    </xf>
    <xf numFmtId="0" fontId="13" fillId="0" borderId="4" xfId="10" applyFont="1" applyBorder="1" applyAlignment="1">
      <alignment horizontal="left" vertical="center" indent="1"/>
    </xf>
    <xf numFmtId="0" fontId="18" fillId="0" borderId="4" xfId="0" applyFont="1" applyBorder="1" applyAlignment="1">
      <alignment horizontal="center" vertical="center" wrapText="1"/>
    </xf>
    <xf numFmtId="0" fontId="24" fillId="0" borderId="4" xfId="52" applyFont="1" applyBorder="1" applyAlignment="1">
      <alignment horizontal="center" vertical="center" wrapText="1"/>
    </xf>
    <xf numFmtId="0" fontId="24" fillId="0" borderId="4" xfId="52" applyFont="1" applyBorder="1" applyAlignment="1">
      <alignment horizontal="center" vertical="center"/>
    </xf>
    <xf numFmtId="2" fontId="24" fillId="0" borderId="4" xfId="52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4" xfId="14" applyFont="1" applyBorder="1" applyAlignment="1">
      <alignment horizontal="center" vertical="top" wrapText="1"/>
    </xf>
    <xf numFmtId="0" fontId="13" fillId="0" borderId="4" xfId="14" applyFont="1" applyBorder="1" applyAlignment="1">
      <alignment horizontal="center" vertical="top" wrapText="1"/>
    </xf>
    <xf numFmtId="0" fontId="18" fillId="4" borderId="4" xfId="68" applyFont="1" applyFill="1" applyBorder="1" applyAlignment="1">
      <alignment horizontal="center" vertical="center" wrapText="1"/>
    </xf>
    <xf numFmtId="0" fontId="18" fillId="4" borderId="11" xfId="68" applyFont="1" applyFill="1" applyBorder="1" applyAlignment="1">
      <alignment horizontal="center" vertical="center" wrapText="1"/>
    </xf>
    <xf numFmtId="2" fontId="18" fillId="6" borderId="9" xfId="10" applyNumberFormat="1" applyFont="1" applyFill="1" applyBorder="1" applyAlignment="1">
      <alignment horizontal="center" vertical="center"/>
    </xf>
    <xf numFmtId="2" fontId="18" fillId="6" borderId="4" xfId="10" applyNumberFormat="1" applyFont="1" applyFill="1" applyBorder="1" applyAlignment="1">
      <alignment vertical="center"/>
    </xf>
    <xf numFmtId="2" fontId="18" fillId="0" borderId="4" xfId="14" applyNumberFormat="1" applyFont="1" applyBorder="1" applyAlignment="1">
      <alignment horizontal="center" vertical="center" wrapText="1"/>
    </xf>
    <xf numFmtId="9" fontId="18" fillId="6" borderId="4" xfId="72" applyFont="1" applyFill="1" applyBorder="1" applyAlignment="1">
      <alignment vertical="center"/>
    </xf>
    <xf numFmtId="9" fontId="13" fillId="0" borderId="4" xfId="72" applyFont="1" applyBorder="1" applyAlignment="1">
      <alignment vertical="center"/>
    </xf>
    <xf numFmtId="2" fontId="18" fillId="0" borderId="4" xfId="0" applyNumberFormat="1" applyFont="1" applyBorder="1" applyAlignment="1">
      <alignment vertical="center"/>
    </xf>
    <xf numFmtId="2" fontId="18" fillId="6" borderId="4" xfId="0" applyNumberFormat="1" applyFont="1" applyFill="1" applyBorder="1" applyAlignment="1">
      <alignment vertical="center"/>
    </xf>
    <xf numFmtId="2" fontId="13" fillId="0" borderId="4" xfId="0" applyNumberFormat="1" applyFont="1" applyBorder="1" applyAlignment="1">
      <alignment vertical="center"/>
    </xf>
    <xf numFmtId="0" fontId="13" fillId="6" borderId="4" xfId="0" applyFont="1" applyFill="1" applyBorder="1" applyAlignment="1">
      <alignment vertical="center"/>
    </xf>
    <xf numFmtId="2" fontId="13" fillId="6" borderId="4" xfId="0" applyNumberFormat="1" applyFont="1" applyFill="1" applyBorder="1" applyAlignment="1">
      <alignment vertical="center"/>
    </xf>
    <xf numFmtId="0" fontId="18" fillId="6" borderId="4" xfId="0" applyFont="1" applyFill="1" applyBorder="1" applyAlignment="1">
      <alignment vertical="center"/>
    </xf>
    <xf numFmtId="2" fontId="18" fillId="0" borderId="0" xfId="10" applyNumberFormat="1" applyFont="1" applyAlignment="1">
      <alignment vertical="center"/>
    </xf>
    <xf numFmtId="2" fontId="13" fillId="0" borderId="4" xfId="14" applyNumberFormat="1" applyFont="1" applyBorder="1">
      <alignment vertical="center"/>
    </xf>
    <xf numFmtId="2" fontId="13" fillId="0" borderId="4" xfId="10" applyNumberFormat="1" applyFont="1" applyBorder="1" applyAlignment="1">
      <alignment horizontal="right" vertical="center"/>
    </xf>
    <xf numFmtId="2" fontId="13" fillId="6" borderId="4" xfId="10" applyNumberFormat="1" applyFont="1" applyFill="1" applyBorder="1" applyAlignment="1">
      <alignment horizontal="right" vertical="center"/>
    </xf>
    <xf numFmtId="2" fontId="18" fillId="6" borderId="4" xfId="10" applyNumberFormat="1" applyFont="1" applyFill="1" applyBorder="1" applyAlignment="1">
      <alignment horizontal="right" vertical="center"/>
    </xf>
    <xf numFmtId="2" fontId="18" fillId="6" borderId="4" xfId="10" applyNumberFormat="1" applyFont="1" applyFill="1" applyBorder="1"/>
    <xf numFmtId="2" fontId="18" fillId="6" borderId="4" xfId="14" applyNumberFormat="1" applyFont="1" applyFill="1" applyBorder="1">
      <alignment vertical="center"/>
    </xf>
    <xf numFmtId="2" fontId="13" fillId="0" borderId="4" xfId="10" applyNumberFormat="1" applyFont="1" applyBorder="1"/>
    <xf numFmtId="2" fontId="13" fillId="6" borderId="4" xfId="14" applyNumberFormat="1" applyFont="1" applyFill="1" applyBorder="1">
      <alignment vertical="center"/>
    </xf>
    <xf numFmtId="2" fontId="18" fillId="0" borderId="4" xfId="14" applyNumberFormat="1" applyFont="1" applyBorder="1">
      <alignment vertical="center"/>
    </xf>
    <xf numFmtId="2" fontId="13" fillId="6" borderId="4" xfId="10" applyNumberFormat="1" applyFont="1" applyFill="1" applyBorder="1" applyAlignment="1">
      <alignment vertical="center"/>
    </xf>
    <xf numFmtId="2" fontId="13" fillId="0" borderId="4" xfId="10" applyNumberFormat="1" applyFont="1" applyBorder="1" applyAlignment="1">
      <alignment horizontal="center" vertical="center" wrapText="1"/>
    </xf>
    <xf numFmtId="2" fontId="13" fillId="6" borderId="4" xfId="10" applyNumberFormat="1" applyFont="1" applyFill="1" applyBorder="1" applyAlignment="1">
      <alignment horizontal="center" vertical="center" wrapText="1"/>
    </xf>
    <xf numFmtId="2" fontId="18" fillId="6" borderId="13" xfId="19" applyNumberFormat="1" applyFont="1" applyFill="1" applyBorder="1" applyAlignment="1">
      <alignment horizontal="center" vertical="center"/>
    </xf>
    <xf numFmtId="2" fontId="18" fillId="6" borderId="9" xfId="14" applyNumberFormat="1" applyFont="1" applyFill="1" applyBorder="1">
      <alignment vertical="center"/>
    </xf>
    <xf numFmtId="2" fontId="13" fillId="6" borderId="4" xfId="71" applyNumberFormat="1" applyFont="1" applyFill="1" applyBorder="1" applyAlignment="1">
      <alignment vertical="center"/>
    </xf>
    <xf numFmtId="2" fontId="13" fillId="0" borderId="4" xfId="71" applyNumberFormat="1" applyFont="1" applyFill="1" applyBorder="1" applyAlignment="1">
      <alignment vertical="center"/>
    </xf>
    <xf numFmtId="2" fontId="13" fillId="0" borderId="4" xfId="10" applyNumberFormat="1" applyFont="1" applyBorder="1" applyAlignment="1">
      <alignment horizontal="left" vertical="center"/>
    </xf>
    <xf numFmtId="2" fontId="18" fillId="0" borderId="4" xfId="10" applyNumberFormat="1" applyFont="1" applyBorder="1" applyAlignment="1">
      <alignment horizontal="right" vertical="center"/>
    </xf>
    <xf numFmtId="2" fontId="18" fillId="6" borderId="4" xfId="14" applyNumberFormat="1" applyFont="1" applyFill="1" applyBorder="1" applyAlignment="1">
      <alignment horizontal="right" vertical="center"/>
    </xf>
    <xf numFmtId="2" fontId="13" fillId="0" borderId="0" xfId="10" applyNumberFormat="1" applyFont="1" applyAlignment="1">
      <alignment horizontal="right" vertical="center"/>
    </xf>
    <xf numFmtId="2" fontId="18" fillId="0" borderId="0" xfId="10" applyNumberFormat="1" applyFont="1" applyAlignment="1">
      <alignment horizontal="right" vertical="center"/>
    </xf>
    <xf numFmtId="0" fontId="18" fillId="0" borderId="0" xfId="10" applyFont="1"/>
    <xf numFmtId="0" fontId="18" fillId="0" borderId="0" xfId="14" applyFont="1" applyAlignment="1">
      <alignment horizontal="left" vertical="center"/>
    </xf>
    <xf numFmtId="10" fontId="13" fillId="4" borderId="4" xfId="68" applyNumberFormat="1" applyFont="1" applyFill="1" applyBorder="1" applyAlignment="1">
      <alignment horizontal="center" vertical="center"/>
    </xf>
    <xf numFmtId="2" fontId="18" fillId="6" borderId="14" xfId="19" applyNumberFormat="1" applyFont="1" applyFill="1" applyBorder="1" applyAlignment="1">
      <alignment horizontal="center" vertical="center"/>
    </xf>
    <xf numFmtId="2" fontId="18" fillId="0" borderId="0" xfId="14" applyNumberFormat="1" applyFont="1">
      <alignment vertical="center"/>
    </xf>
    <xf numFmtId="2" fontId="13" fillId="0" borderId="4" xfId="14" applyNumberFormat="1" applyFont="1" applyBorder="1" applyAlignment="1">
      <alignment horizontal="right" vertical="center"/>
    </xf>
    <xf numFmtId="0" fontId="18" fillId="0" borderId="0" xfId="0" applyFont="1" applyAlignment="1">
      <alignment vertical="center"/>
    </xf>
    <xf numFmtId="0" fontId="18" fillId="4" borderId="6" xfId="10" applyFont="1" applyFill="1" applyBorder="1" applyAlignment="1">
      <alignment horizontal="center" vertical="center"/>
    </xf>
    <xf numFmtId="2" fontId="13" fillId="0" borderId="4" xfId="10" applyNumberFormat="1" applyFont="1" applyBorder="1" applyAlignment="1">
      <alignment horizontal="right" vertical="center" wrapText="1"/>
    </xf>
    <xf numFmtId="0" fontId="13" fillId="0" borderId="4" xfId="10" applyFont="1" applyBorder="1" applyAlignment="1">
      <alignment vertical="center"/>
    </xf>
    <xf numFmtId="0" fontId="13" fillId="0" borderId="9" xfId="10" applyFont="1" applyBorder="1" applyAlignment="1">
      <alignment vertical="center"/>
    </xf>
    <xf numFmtId="0" fontId="13" fillId="0" borderId="4" xfId="0" applyFont="1" applyBorder="1" applyAlignment="1">
      <alignment horizontal="left" vertical="center"/>
    </xf>
    <xf numFmtId="2" fontId="13" fillId="4" borderId="4" xfId="10" applyNumberFormat="1" applyFont="1" applyFill="1" applyBorder="1" applyAlignment="1">
      <alignment horizontal="center" vertical="center"/>
    </xf>
    <xf numFmtId="2" fontId="13" fillId="0" borderId="4" xfId="10" applyNumberFormat="1" applyFont="1" applyBorder="1" applyAlignment="1">
      <alignment horizontal="center" vertical="center"/>
    </xf>
    <xf numFmtId="0" fontId="13" fillId="0" borderId="0" xfId="10" applyFont="1" applyBorder="1" applyAlignment="1">
      <alignment vertical="center"/>
    </xf>
    <xf numFmtId="0" fontId="13" fillId="4" borderId="9" xfId="10" applyFont="1" applyFill="1" applyBorder="1" applyAlignment="1">
      <alignment horizontal="left" vertical="center"/>
    </xf>
    <xf numFmtId="0" fontId="13" fillId="0" borderId="9" xfId="10" applyFont="1" applyBorder="1" applyAlignment="1">
      <alignment horizontal="left" vertical="center"/>
    </xf>
    <xf numFmtId="2" fontId="13" fillId="0" borderId="4" xfId="0" applyNumberFormat="1" applyFont="1" applyFill="1" applyBorder="1" applyAlignment="1">
      <alignment vertical="center"/>
    </xf>
    <xf numFmtId="0" fontId="13" fillId="7" borderId="0" xfId="10" applyFont="1" applyFill="1" applyAlignment="1">
      <alignment horizontal="center" vertical="center"/>
    </xf>
    <xf numFmtId="0" fontId="13" fillId="7" borderId="0" xfId="0" applyFont="1" applyFill="1" applyAlignment="1">
      <alignment vertical="center"/>
    </xf>
    <xf numFmtId="0" fontId="13" fillId="0" borderId="0" xfId="10" applyFont="1" applyFill="1" applyAlignment="1">
      <alignment vertical="center"/>
    </xf>
    <xf numFmtId="0" fontId="13" fillId="0" borderId="0" xfId="0" applyFont="1" applyFill="1" applyAlignment="1">
      <alignment vertical="center"/>
    </xf>
    <xf numFmtId="10" fontId="13" fillId="0" borderId="4" xfId="0" applyNumberFormat="1" applyFont="1" applyBorder="1" applyAlignment="1">
      <alignment vertical="center"/>
    </xf>
    <xf numFmtId="10" fontId="18" fillId="6" borderId="4" xfId="0" applyNumberFormat="1" applyFont="1" applyFill="1" applyBorder="1" applyAlignment="1">
      <alignment vertical="center"/>
    </xf>
    <xf numFmtId="0" fontId="18" fillId="4" borderId="16" xfId="68" applyFont="1" applyFill="1" applyBorder="1" applyAlignment="1">
      <alignment horizontal="center" vertical="center"/>
    </xf>
    <xf numFmtId="0" fontId="18" fillId="0" borderId="0" xfId="10" applyFont="1" applyFill="1" applyAlignment="1">
      <alignment vertical="center"/>
    </xf>
    <xf numFmtId="0" fontId="18" fillId="0" borderId="0" xfId="10" applyFont="1" applyFill="1" applyAlignment="1">
      <alignment horizontal="center" vertical="center"/>
    </xf>
    <xf numFmtId="0" fontId="13" fillId="4" borderId="27" xfId="68" applyFont="1" applyFill="1" applyBorder="1" applyAlignment="1">
      <alignment horizontal="center" vertical="center"/>
    </xf>
    <xf numFmtId="0" fontId="18" fillId="4" borderId="9" xfId="68" applyFont="1" applyFill="1" applyBorder="1" applyAlignment="1">
      <alignment horizontal="center" vertical="center"/>
    </xf>
    <xf numFmtId="0" fontId="13" fillId="0" borderId="4" xfId="0" applyFont="1" applyBorder="1" applyAlignment="1">
      <alignment horizontal="justify" vertical="center" wrapText="1"/>
    </xf>
    <xf numFmtId="0" fontId="13" fillId="4" borderId="29" xfId="68" applyFont="1" applyFill="1" applyBorder="1" applyAlignment="1">
      <alignment horizontal="center" vertical="center"/>
    </xf>
    <xf numFmtId="0" fontId="18" fillId="4" borderId="4" xfId="68" applyFont="1" applyFill="1" applyBorder="1" applyAlignment="1">
      <alignment horizontal="left" vertical="center" wrapText="1"/>
    </xf>
    <xf numFmtId="0" fontId="18" fillId="4" borderId="4" xfId="68" applyFont="1" applyFill="1" applyBorder="1" applyAlignment="1">
      <alignment horizontal="left" vertical="center"/>
    </xf>
    <xf numFmtId="2" fontId="18" fillId="4" borderId="4" xfId="68" applyNumberFormat="1" applyFont="1" applyFill="1" applyBorder="1" applyAlignment="1">
      <alignment horizontal="center" vertical="center"/>
    </xf>
    <xf numFmtId="0" fontId="18" fillId="4" borderId="8" xfId="68" applyFont="1" applyFill="1" applyBorder="1" applyAlignment="1">
      <alignment horizontal="left" vertical="center" wrapText="1"/>
    </xf>
    <xf numFmtId="0" fontId="18" fillId="0" borderId="4" xfId="0" applyFont="1" applyBorder="1" applyAlignment="1">
      <alignment horizontal="justify" vertical="center" wrapText="1"/>
    </xf>
    <xf numFmtId="0" fontId="18" fillId="4" borderId="7" xfId="68" applyFont="1" applyFill="1" applyBorder="1" applyAlignment="1">
      <alignment horizontal="center" vertical="center"/>
    </xf>
    <xf numFmtId="10" fontId="13" fillId="4" borderId="7" xfId="68" applyNumberFormat="1" applyFont="1" applyFill="1" applyBorder="1" applyAlignment="1">
      <alignment horizontal="center" vertical="center"/>
    </xf>
    <xf numFmtId="10" fontId="18" fillId="4" borderId="4" xfId="39" applyNumberFormat="1" applyFont="1" applyFill="1" applyBorder="1" applyAlignment="1">
      <alignment horizontal="center" vertical="center"/>
    </xf>
    <xf numFmtId="0" fontId="18" fillId="0" borderId="4" xfId="14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/>
    </xf>
    <xf numFmtId="0" fontId="27" fillId="0" borderId="4" xfId="0" applyFont="1" applyBorder="1" applyAlignment="1">
      <alignment vertical="center"/>
    </xf>
    <xf numFmtId="0" fontId="13" fillId="0" borderId="4" xfId="10" applyFont="1" applyBorder="1" applyAlignment="1">
      <alignment horizontal="center" vertical="center" wrapText="1"/>
    </xf>
    <xf numFmtId="0" fontId="13" fillId="0" borderId="4" xfId="10" applyFont="1" applyBorder="1" applyAlignment="1">
      <alignment horizontal="center" vertical="center"/>
    </xf>
    <xf numFmtId="0" fontId="13" fillId="0" borderId="4" xfId="10" applyFont="1" applyBorder="1" applyAlignment="1">
      <alignment vertical="center"/>
    </xf>
    <xf numFmtId="4" fontId="13" fillId="0" borderId="4" xfId="10" applyNumberFormat="1" applyFont="1" applyBorder="1"/>
    <xf numFmtId="4" fontId="13" fillId="0" borderId="4" xfId="14" applyNumberFormat="1" applyFont="1" applyBorder="1">
      <alignment vertical="center"/>
    </xf>
    <xf numFmtId="4" fontId="18" fillId="6" borderId="4" xfId="10" applyNumberFormat="1" applyFont="1" applyFill="1" applyBorder="1"/>
    <xf numFmtId="4" fontId="18" fillId="6" borderId="4" xfId="14" applyNumberFormat="1" applyFont="1" applyFill="1" applyBorder="1">
      <alignment vertical="center"/>
    </xf>
    <xf numFmtId="2" fontId="13" fillId="0" borderId="4" xfId="10" applyNumberFormat="1" applyFont="1" applyFill="1" applyBorder="1"/>
    <xf numFmtId="0" fontId="18" fillId="0" borderId="4" xfId="14" applyFont="1" applyBorder="1" applyAlignment="1">
      <alignment horizontal="center" vertical="center"/>
    </xf>
    <xf numFmtId="0" fontId="13" fillId="0" borderId="4" xfId="10" applyFont="1" applyBorder="1" applyAlignment="1">
      <alignment horizontal="center" vertical="center"/>
    </xf>
    <xf numFmtId="0" fontId="13" fillId="0" borderId="4" xfId="10" applyFont="1" applyBorder="1" applyAlignment="1">
      <alignment vertical="center"/>
    </xf>
    <xf numFmtId="4" fontId="13" fillId="6" borderId="4" xfId="14" applyNumberFormat="1" applyFont="1" applyFill="1" applyBorder="1">
      <alignment vertical="center"/>
    </xf>
    <xf numFmtId="4" fontId="18" fillId="0" borderId="4" xfId="14" applyNumberFormat="1" applyFont="1" applyBorder="1">
      <alignment vertical="center"/>
    </xf>
    <xf numFmtId="4" fontId="13" fillId="0" borderId="4" xfId="10" applyNumberFormat="1" applyFont="1" applyBorder="1" applyAlignment="1">
      <alignment horizontal="center" vertical="center"/>
    </xf>
    <xf numFmtId="4" fontId="13" fillId="0" borderId="4" xfId="10" applyNumberFormat="1" applyFont="1" applyBorder="1" applyAlignment="1">
      <alignment horizontal="center" vertical="center" wrapText="1"/>
    </xf>
    <xf numFmtId="2" fontId="18" fillId="6" borderId="4" xfId="10" applyNumberFormat="1" applyFont="1" applyFill="1" applyBorder="1" applyAlignment="1">
      <alignment horizontal="center" vertical="center"/>
    </xf>
    <xf numFmtId="0" fontId="28" fillId="0" borderId="0" xfId="0" applyFont="1"/>
    <xf numFmtId="4" fontId="13" fillId="0" borderId="4" xfId="14" applyNumberFormat="1" applyFont="1" applyBorder="1" applyAlignment="1">
      <alignment horizontal="right" vertical="center"/>
    </xf>
    <xf numFmtId="10" fontId="13" fillId="0" borderId="4" xfId="10" applyNumberFormat="1" applyFont="1" applyBorder="1" applyAlignment="1">
      <alignment horizontal="right" vertical="center"/>
    </xf>
    <xf numFmtId="2" fontId="13" fillId="6" borderId="4" xfId="14" applyNumberFormat="1" applyFont="1" applyFill="1" applyBorder="1" applyAlignment="1">
      <alignment horizontal="right" vertical="center"/>
    </xf>
    <xf numFmtId="4" fontId="13" fillId="0" borderId="4" xfId="10" applyNumberFormat="1" applyFont="1" applyBorder="1" applyAlignment="1">
      <alignment horizontal="right" vertical="center"/>
    </xf>
    <xf numFmtId="4" fontId="13" fillId="6" borderId="4" xfId="14" applyNumberFormat="1" applyFont="1" applyFill="1" applyBorder="1" applyAlignment="1">
      <alignment horizontal="right" vertical="center"/>
    </xf>
    <xf numFmtId="9" fontId="13" fillId="0" borderId="4" xfId="10" applyNumberFormat="1" applyFont="1" applyBorder="1" applyAlignment="1">
      <alignment horizontal="right" vertical="center"/>
    </xf>
    <xf numFmtId="2" fontId="13" fillId="0" borderId="4" xfId="14" applyNumberFormat="1" applyFont="1" applyBorder="1" applyAlignment="1">
      <alignment vertical="center"/>
    </xf>
    <xf numFmtId="10" fontId="13" fillId="0" borderId="4" xfId="10" applyNumberFormat="1" applyFont="1" applyBorder="1" applyAlignment="1">
      <alignment vertical="center"/>
    </xf>
    <xf numFmtId="2" fontId="13" fillId="6" borderId="4" xfId="14" applyNumberFormat="1" applyFont="1" applyFill="1" applyBorder="1" applyAlignment="1">
      <alignment vertical="center"/>
    </xf>
    <xf numFmtId="2" fontId="13" fillId="0" borderId="4" xfId="10" applyNumberFormat="1" applyFont="1" applyFill="1" applyBorder="1" applyAlignment="1">
      <alignment vertical="center"/>
    </xf>
    <xf numFmtId="2" fontId="13" fillId="0" borderId="4" xfId="10" applyNumberFormat="1" applyFont="1" applyFill="1" applyBorder="1" applyAlignment="1">
      <alignment horizontal="right" vertical="center"/>
    </xf>
    <xf numFmtId="9" fontId="13" fillId="0" borderId="4" xfId="10" applyNumberFormat="1" applyFont="1" applyFill="1" applyBorder="1" applyAlignment="1">
      <alignment horizontal="right" vertical="center"/>
    </xf>
    <xf numFmtId="4" fontId="13" fillId="0" borderId="4" xfId="10" applyNumberFormat="1" applyFont="1" applyBorder="1" applyAlignment="1">
      <alignment horizontal="right" vertical="center" wrapText="1"/>
    </xf>
    <xf numFmtId="9" fontId="13" fillId="0" borderId="4" xfId="10" applyNumberFormat="1" applyFont="1" applyBorder="1" applyAlignment="1">
      <alignment vertical="center"/>
    </xf>
    <xf numFmtId="9" fontId="13" fillId="0" borderId="4" xfId="10" applyNumberFormat="1" applyFont="1" applyFill="1" applyBorder="1" applyAlignment="1">
      <alignment vertical="center"/>
    </xf>
    <xf numFmtId="4" fontId="13" fillId="0" borderId="4" xfId="10" applyNumberFormat="1" applyFont="1" applyFill="1" applyBorder="1" applyAlignment="1">
      <alignment horizontal="right" vertical="center" wrapText="1"/>
    </xf>
    <xf numFmtId="0" fontId="13" fillId="0" borderId="4" xfId="10" applyFont="1" applyFill="1" applyBorder="1" applyAlignment="1">
      <alignment horizontal="right" vertical="center"/>
    </xf>
    <xf numFmtId="4" fontId="18" fillId="6" borderId="4" xfId="10" applyNumberFormat="1" applyFont="1" applyFill="1" applyBorder="1" applyAlignment="1">
      <alignment horizontal="right" vertical="center"/>
    </xf>
    <xf numFmtId="0" fontId="0" fillId="0" borderId="4" xfId="0" applyBorder="1"/>
    <xf numFmtId="0" fontId="6" fillId="0" borderId="4" xfId="0" applyFont="1" applyBorder="1"/>
    <xf numFmtId="2" fontId="18" fillId="6" borderId="9" xfId="14" applyNumberFormat="1" applyFont="1" applyFill="1" applyBorder="1" applyAlignment="1">
      <alignment horizontal="center" vertical="center"/>
    </xf>
    <xf numFmtId="4" fontId="18" fillId="6" borderId="9" xfId="14" applyNumberFormat="1" applyFont="1" applyFill="1" applyBorder="1" applyAlignment="1">
      <alignment horizontal="center" vertical="center"/>
    </xf>
    <xf numFmtId="2" fontId="13" fillId="6" borderId="4" xfId="10" applyNumberFormat="1" applyFont="1" applyFill="1" applyBorder="1" applyAlignment="1">
      <alignment horizontal="center" vertical="center"/>
    </xf>
    <xf numFmtId="2" fontId="13" fillId="8" borderId="4" xfId="10" applyNumberFormat="1" applyFont="1" applyFill="1" applyBorder="1" applyAlignment="1">
      <alignment horizontal="center" vertical="center"/>
    </xf>
    <xf numFmtId="0" fontId="29" fillId="5" borderId="3" xfId="0" applyFont="1" applyFill="1" applyBorder="1" applyAlignment="1">
      <alignment readingOrder="1"/>
    </xf>
    <xf numFmtId="1" fontId="18" fillId="6" borderId="13" xfId="19" applyNumberFormat="1" applyFont="1" applyFill="1" applyBorder="1" applyAlignment="1">
      <alignment horizontal="center" vertical="center"/>
    </xf>
    <xf numFmtId="0" fontId="18" fillId="0" borderId="4" xfId="68" applyFont="1" applyFill="1" applyBorder="1" applyAlignment="1">
      <alignment horizontal="left" vertical="center"/>
    </xf>
    <xf numFmtId="0" fontId="18" fillId="0" borderId="4" xfId="68" applyFont="1" applyFill="1" applyBorder="1" applyAlignment="1">
      <alignment horizontal="left" vertical="center" wrapText="1"/>
    </xf>
    <xf numFmtId="0" fontId="18" fillId="0" borderId="13" xfId="68" applyFont="1" applyFill="1" applyBorder="1" applyAlignment="1">
      <alignment horizontal="center" vertical="center" wrapText="1"/>
    </xf>
    <xf numFmtId="0" fontId="18" fillId="0" borderId="14" xfId="68" applyFont="1" applyFill="1" applyBorder="1" applyAlignment="1">
      <alignment horizontal="center" vertical="center" wrapText="1"/>
    </xf>
    <xf numFmtId="0" fontId="13" fillId="0" borderId="5" xfId="68" applyFont="1" applyFill="1" applyBorder="1" applyAlignment="1">
      <alignment horizontal="center" vertical="center"/>
    </xf>
    <xf numFmtId="0" fontId="18" fillId="0" borderId="16" xfId="68" applyFont="1" applyFill="1" applyBorder="1" applyAlignment="1">
      <alignment horizontal="center" vertical="center"/>
    </xf>
    <xf numFmtId="10" fontId="13" fillId="0" borderId="16" xfId="68" applyNumberFormat="1" applyFont="1" applyFill="1" applyBorder="1" applyAlignment="1">
      <alignment horizontal="center" vertical="center"/>
    </xf>
    <xf numFmtId="2" fontId="13" fillId="0" borderId="4" xfId="68" applyNumberFormat="1" applyFont="1" applyFill="1" applyBorder="1" applyAlignment="1">
      <alignment horizontal="center" vertical="center"/>
    </xf>
    <xf numFmtId="0" fontId="18" fillId="0" borderId="4" xfId="68" applyFont="1" applyFill="1" applyBorder="1" applyAlignment="1">
      <alignment horizontal="center" vertical="center"/>
    </xf>
    <xf numFmtId="10" fontId="13" fillId="0" borderId="4" xfId="68" applyNumberFormat="1" applyFont="1" applyFill="1" applyBorder="1" applyAlignment="1">
      <alignment horizontal="center" vertical="center"/>
    </xf>
    <xf numFmtId="10" fontId="13" fillId="0" borderId="4" xfId="39" applyNumberFormat="1" applyFont="1" applyFill="1" applyBorder="1" applyAlignment="1">
      <alignment horizontal="center" vertical="center"/>
    </xf>
    <xf numFmtId="0" fontId="13" fillId="0" borderId="4" xfId="68" applyFont="1" applyFill="1" applyBorder="1" applyAlignment="1">
      <alignment horizontal="left" vertical="center" wrapText="1"/>
    </xf>
    <xf numFmtId="0" fontId="13" fillId="0" borderId="4" xfId="68" applyFont="1" applyFill="1" applyBorder="1" applyAlignment="1">
      <alignment horizontal="left" vertical="center"/>
    </xf>
    <xf numFmtId="2" fontId="18" fillId="0" borderId="4" xfId="68" applyNumberFormat="1" applyFont="1" applyFill="1" applyBorder="1" applyAlignment="1">
      <alignment horizontal="center" vertical="center"/>
    </xf>
    <xf numFmtId="0" fontId="13" fillId="0" borderId="29" xfId="68" applyFont="1" applyFill="1" applyBorder="1" applyAlignment="1">
      <alignment horizontal="center" vertical="center"/>
    </xf>
    <xf numFmtId="0" fontId="18" fillId="0" borderId="8" xfId="68" applyFont="1" applyFill="1" applyBorder="1" applyAlignment="1">
      <alignment horizontal="left" vertical="center" wrapText="1"/>
    </xf>
    <xf numFmtId="0" fontId="13" fillId="0" borderId="27" xfId="68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justify" vertical="center" wrapText="1"/>
    </xf>
    <xf numFmtId="0" fontId="18" fillId="0" borderId="9" xfId="68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justify" vertical="center" wrapText="1"/>
    </xf>
    <xf numFmtId="0" fontId="13" fillId="0" borderId="12" xfId="68" applyFont="1" applyFill="1" applyBorder="1" applyAlignment="1">
      <alignment horizontal="center" vertical="center"/>
    </xf>
    <xf numFmtId="0" fontId="18" fillId="0" borderId="13" xfId="68" applyFont="1" applyFill="1" applyBorder="1" applyAlignment="1">
      <alignment horizontal="center" vertical="center"/>
    </xf>
    <xf numFmtId="0" fontId="13" fillId="0" borderId="13" xfId="68" applyFont="1" applyFill="1" applyBorder="1" applyAlignment="1">
      <alignment horizontal="center" vertical="center"/>
    </xf>
    <xf numFmtId="1" fontId="18" fillId="0" borderId="13" xfId="19" applyNumberFormat="1" applyFont="1" applyFill="1" applyBorder="1" applyAlignment="1">
      <alignment horizontal="center" vertical="center"/>
    </xf>
    <xf numFmtId="2" fontId="18" fillId="0" borderId="13" xfId="19" applyNumberFormat="1" applyFont="1" applyFill="1" applyBorder="1" applyAlignment="1">
      <alignment horizontal="center" vertical="center"/>
    </xf>
    <xf numFmtId="4" fontId="18" fillId="0" borderId="13" xfId="19" applyNumberFormat="1" applyFont="1" applyFill="1" applyBorder="1" applyAlignment="1">
      <alignment horizontal="center" vertical="center"/>
    </xf>
    <xf numFmtId="1" fontId="13" fillId="0" borderId="4" xfId="14" applyNumberFormat="1" applyFont="1" applyBorder="1" applyAlignment="1">
      <alignment horizontal="right" vertical="center"/>
    </xf>
    <xf numFmtId="1" fontId="13" fillId="0" borderId="4" xfId="10" applyNumberFormat="1" applyFont="1" applyFill="1" applyBorder="1" applyAlignment="1">
      <alignment horizontal="center" vertical="center" wrapText="1"/>
    </xf>
    <xf numFmtId="10" fontId="13" fillId="0" borderId="4" xfId="10" applyNumberFormat="1" applyFont="1" applyFill="1" applyBorder="1" applyAlignment="1">
      <alignment horizontal="center" vertical="center" wrapText="1"/>
    </xf>
    <xf numFmtId="1" fontId="13" fillId="0" borderId="4" xfId="10" applyNumberFormat="1" applyFont="1" applyBorder="1" applyAlignment="1">
      <alignment horizontal="center" vertical="center"/>
    </xf>
    <xf numFmtId="43" fontId="13" fillId="0" borderId="4" xfId="10" applyNumberFormat="1" applyFont="1" applyBorder="1" applyAlignment="1">
      <alignment vertical="center"/>
    </xf>
    <xf numFmtId="0" fontId="13" fillId="0" borderId="0" xfId="10" applyFont="1" applyFill="1" applyBorder="1" applyAlignment="1">
      <alignment horizontal="right"/>
    </xf>
    <xf numFmtId="0" fontId="13" fillId="0" borderId="0" xfId="14" applyFont="1" applyFill="1" applyBorder="1" applyAlignment="1">
      <alignment horizontal="right" vertical="center"/>
    </xf>
    <xf numFmtId="0" fontId="13" fillId="0" borderId="0" xfId="10" applyFont="1" applyFill="1" applyBorder="1" applyAlignment="1">
      <alignment horizontal="right" wrapText="1"/>
    </xf>
    <xf numFmtId="0" fontId="18" fillId="0" borderId="0" xfId="10" applyFont="1" applyFill="1" applyBorder="1" applyAlignment="1">
      <alignment horizontal="right"/>
    </xf>
    <xf numFmtId="0" fontId="18" fillId="0" borderId="0" xfId="14" applyFont="1" applyFill="1" applyBorder="1" applyAlignment="1">
      <alignment horizontal="right" vertical="center"/>
    </xf>
    <xf numFmtId="0" fontId="13" fillId="0" borderId="0" xfId="14" applyFont="1" applyFill="1" applyBorder="1">
      <alignment vertical="center"/>
    </xf>
    <xf numFmtId="0" fontId="13" fillId="0" borderId="4" xfId="14" applyFont="1" applyFill="1" applyBorder="1" applyAlignment="1">
      <alignment horizontal="center" vertical="center"/>
    </xf>
    <xf numFmtId="0" fontId="13" fillId="0" borderId="4" xfId="10" applyFont="1" applyFill="1" applyBorder="1"/>
    <xf numFmtId="4" fontId="13" fillId="0" borderId="4" xfId="10" applyNumberFormat="1" applyFont="1" applyFill="1" applyBorder="1"/>
    <xf numFmtId="4" fontId="13" fillId="0" borderId="4" xfId="14" applyNumberFormat="1" applyFont="1" applyFill="1" applyBorder="1">
      <alignment vertical="center"/>
    </xf>
    <xf numFmtId="0" fontId="13" fillId="0" borderId="0" xfId="14" applyFont="1" applyFill="1">
      <alignment vertical="center"/>
    </xf>
    <xf numFmtId="0" fontId="13" fillId="0" borderId="4" xfId="14" applyFont="1" applyFill="1" applyBorder="1">
      <alignment vertical="center"/>
    </xf>
    <xf numFmtId="0" fontId="13" fillId="0" borderId="4" xfId="10" applyFont="1" applyFill="1" applyBorder="1" applyAlignment="1">
      <alignment wrapText="1"/>
    </xf>
    <xf numFmtId="0" fontId="18" fillId="0" borderId="4" xfId="10" applyFont="1" applyFill="1" applyBorder="1"/>
    <xf numFmtId="0" fontId="18" fillId="0" borderId="4" xfId="14" applyFont="1" applyFill="1" applyBorder="1">
      <alignment vertical="center"/>
    </xf>
    <xf numFmtId="0" fontId="30" fillId="0" borderId="4" xfId="0" applyFont="1" applyBorder="1" applyAlignment="1">
      <alignment horizontal="center"/>
    </xf>
    <xf numFmtId="3" fontId="13" fillId="0" borderId="4" xfId="14" applyNumberFormat="1" applyFont="1" applyBorder="1" applyAlignment="1">
      <alignment horizontal="right" vertical="center"/>
    </xf>
    <xf numFmtId="1" fontId="18" fillId="6" borderId="4" xfId="14" applyNumberFormat="1" applyFont="1" applyFill="1" applyBorder="1">
      <alignment vertical="center"/>
    </xf>
    <xf numFmtId="1" fontId="13" fillId="0" borderId="4" xfId="14" applyNumberFormat="1" applyFont="1" applyBorder="1">
      <alignment vertical="center"/>
    </xf>
    <xf numFmtId="3" fontId="18" fillId="6" borderId="4" xfId="14" applyNumberFormat="1" applyFont="1" applyFill="1" applyBorder="1" applyAlignment="1">
      <alignment horizontal="right" vertical="center"/>
    </xf>
    <xf numFmtId="2" fontId="13" fillId="9" borderId="4" xfId="14" applyNumberFormat="1" applyFont="1" applyFill="1" applyBorder="1" applyAlignment="1">
      <alignment horizontal="right" vertical="center"/>
    </xf>
    <xf numFmtId="0" fontId="13" fillId="9" borderId="4" xfId="14" applyFont="1" applyFill="1" applyBorder="1" applyAlignment="1">
      <alignment horizontal="left" vertical="center"/>
    </xf>
    <xf numFmtId="2" fontId="18" fillId="9" borderId="4" xfId="14" applyNumberFormat="1" applyFont="1" applyFill="1" applyBorder="1">
      <alignment vertical="center"/>
    </xf>
    <xf numFmtId="2" fontId="13" fillId="9" borderId="4" xfId="14" applyNumberFormat="1" applyFont="1" applyFill="1" applyBorder="1">
      <alignment vertical="center"/>
    </xf>
    <xf numFmtId="0" fontId="13" fillId="9" borderId="4" xfId="14" applyFont="1" applyFill="1" applyBorder="1">
      <alignment vertical="center"/>
    </xf>
    <xf numFmtId="2" fontId="18" fillId="9" borderId="4" xfId="14" applyNumberFormat="1" applyFont="1" applyFill="1" applyBorder="1" applyAlignment="1">
      <alignment horizontal="right" vertical="center"/>
    </xf>
    <xf numFmtId="1" fontId="18" fillId="6" borderId="4" xfId="14" applyNumberFormat="1" applyFont="1" applyFill="1" applyBorder="1" applyAlignment="1">
      <alignment horizontal="right" vertical="center"/>
    </xf>
    <xf numFmtId="0" fontId="18" fillId="0" borderId="4" xfId="10" applyFont="1" applyBorder="1" applyAlignment="1">
      <alignment horizontal="center" vertical="center"/>
    </xf>
    <xf numFmtId="0" fontId="13" fillId="0" borderId="4" xfId="10" applyFont="1" applyBorder="1" applyAlignment="1">
      <alignment vertical="center"/>
    </xf>
    <xf numFmtId="0" fontId="13" fillId="0" borderId="4" xfId="10" applyFont="1" applyBorder="1" applyAlignment="1">
      <alignment horizontal="center"/>
    </xf>
    <xf numFmtId="0" fontId="18" fillId="0" borderId="4" xfId="10" applyFont="1" applyBorder="1" applyAlignment="1">
      <alignment horizontal="center"/>
    </xf>
    <xf numFmtId="164" fontId="13" fillId="0" borderId="4" xfId="10" applyNumberFormat="1" applyFont="1" applyBorder="1" applyAlignment="1">
      <alignment horizontal="center" vertical="center"/>
    </xf>
    <xf numFmtId="164" fontId="18" fillId="0" borderId="4" xfId="10" applyNumberFormat="1" applyFont="1" applyBorder="1" applyAlignment="1">
      <alignment horizontal="center" vertical="center"/>
    </xf>
    <xf numFmtId="168" fontId="13" fillId="0" borderId="4" xfId="72" applyNumberFormat="1" applyFont="1" applyBorder="1" applyAlignment="1">
      <alignment horizontal="center" vertical="center"/>
    </xf>
    <xf numFmtId="0" fontId="18" fillId="0" borderId="4" xfId="10" applyFont="1" applyBorder="1" applyAlignment="1">
      <alignment horizontal="center" vertical="center"/>
    </xf>
    <xf numFmtId="0" fontId="18" fillId="0" borderId="4" xfId="14" applyFont="1" applyBorder="1" applyAlignment="1">
      <alignment horizontal="center" vertical="center" wrapText="1"/>
    </xf>
    <xf numFmtId="0" fontId="13" fillId="0" borderId="4" xfId="10" applyFont="1" applyBorder="1" applyAlignment="1">
      <alignment horizontal="center" vertical="center" wrapText="1"/>
    </xf>
    <xf numFmtId="0" fontId="18" fillId="0" borderId="8" xfId="14" applyFont="1" applyBorder="1" applyAlignment="1">
      <alignment horizontal="center" vertical="center" wrapText="1"/>
    </xf>
    <xf numFmtId="0" fontId="18" fillId="0" borderId="10" xfId="14" applyFont="1" applyBorder="1" applyAlignment="1">
      <alignment horizontal="center" vertical="center" wrapText="1"/>
    </xf>
    <xf numFmtId="0" fontId="13" fillId="0" borderId="7" xfId="10" applyFont="1" applyBorder="1" applyAlignment="1">
      <alignment horizontal="center" vertical="center" wrapText="1"/>
    </xf>
    <xf numFmtId="0" fontId="18" fillId="0" borderId="4" xfId="14" applyFont="1" applyBorder="1" applyAlignment="1">
      <alignment horizontal="center" vertical="center"/>
    </xf>
    <xf numFmtId="0" fontId="13" fillId="0" borderId="4" xfId="10" applyFont="1" applyBorder="1" applyAlignment="1">
      <alignment horizontal="center" vertical="center"/>
    </xf>
    <xf numFmtId="0" fontId="18" fillId="0" borderId="6" xfId="14" applyFont="1" applyBorder="1" applyAlignment="1">
      <alignment horizontal="center" vertical="center" wrapText="1"/>
    </xf>
    <xf numFmtId="0" fontId="18" fillId="0" borderId="3" xfId="14" applyFont="1" applyBorder="1" applyAlignment="1">
      <alignment horizontal="center" vertical="center" wrapText="1"/>
    </xf>
    <xf numFmtId="0" fontId="18" fillId="0" borderId="9" xfId="14" applyFont="1" applyBorder="1" applyAlignment="1">
      <alignment horizontal="center" vertical="center" wrapText="1"/>
    </xf>
    <xf numFmtId="0" fontId="18" fillId="0" borderId="6" xfId="10" applyFont="1" applyBorder="1" applyAlignment="1">
      <alignment horizontal="center" vertical="center"/>
    </xf>
    <xf numFmtId="0" fontId="18" fillId="0" borderId="9" xfId="10" applyFont="1" applyBorder="1" applyAlignment="1">
      <alignment horizontal="center" vertical="center"/>
    </xf>
    <xf numFmtId="0" fontId="18" fillId="4" borderId="6" xfId="10" applyFont="1" applyFill="1" applyBorder="1" applyAlignment="1">
      <alignment horizontal="center" vertical="center"/>
    </xf>
    <xf numFmtId="0" fontId="18" fillId="4" borderId="9" xfId="10" applyFont="1" applyFill="1" applyBorder="1" applyAlignment="1">
      <alignment horizontal="center" vertical="center"/>
    </xf>
    <xf numFmtId="0" fontId="18" fillId="0" borderId="3" xfId="10" applyFont="1" applyBorder="1" applyAlignment="1">
      <alignment horizontal="center" vertical="center"/>
    </xf>
    <xf numFmtId="0" fontId="18" fillId="0" borderId="7" xfId="14" applyFont="1" applyBorder="1" applyAlignment="1">
      <alignment horizontal="center" vertical="center" wrapText="1"/>
    </xf>
    <xf numFmtId="0" fontId="18" fillId="0" borderId="21" xfId="14" applyFont="1" applyBorder="1" applyAlignment="1">
      <alignment horizontal="center" vertical="center"/>
    </xf>
    <xf numFmtId="0" fontId="18" fillId="0" borderId="22" xfId="14" applyFont="1" applyBorder="1" applyAlignment="1">
      <alignment horizontal="center" vertical="center"/>
    </xf>
    <xf numFmtId="0" fontId="18" fillId="0" borderId="23" xfId="14" applyFont="1" applyBorder="1" applyAlignment="1">
      <alignment horizontal="center" vertical="center"/>
    </xf>
    <xf numFmtId="0" fontId="18" fillId="0" borderId="24" xfId="14" applyFont="1" applyBorder="1" applyAlignment="1">
      <alignment horizontal="center" vertical="center"/>
    </xf>
    <xf numFmtId="0" fontId="18" fillId="0" borderId="25" xfId="14" applyFont="1" applyBorder="1" applyAlignment="1">
      <alignment horizontal="center" vertical="center"/>
    </xf>
    <xf numFmtId="0" fontId="18" fillId="0" borderId="26" xfId="14" applyFont="1" applyBorder="1" applyAlignment="1">
      <alignment horizontal="center" vertical="center"/>
    </xf>
    <xf numFmtId="0" fontId="18" fillId="0" borderId="8" xfId="14" applyFont="1" applyBorder="1" applyAlignment="1">
      <alignment horizontal="center" vertical="center"/>
    </xf>
    <xf numFmtId="0" fontId="18" fillId="0" borderId="7" xfId="14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4" borderId="6" xfId="10" applyFont="1" applyFill="1" applyBorder="1" applyAlignment="1">
      <alignment horizontal="left" vertical="center"/>
    </xf>
    <xf numFmtId="0" fontId="18" fillId="4" borderId="9" xfId="10" applyFont="1" applyFill="1" applyBorder="1" applyAlignment="1">
      <alignment horizontal="left" vertical="center"/>
    </xf>
    <xf numFmtId="0" fontId="18" fillId="4" borderId="4" xfId="10" applyFont="1" applyFill="1" applyBorder="1" applyAlignment="1">
      <alignment horizontal="center" vertical="center"/>
    </xf>
    <xf numFmtId="0" fontId="18" fillId="6" borderId="6" xfId="10" applyFont="1" applyFill="1" applyBorder="1" applyAlignment="1">
      <alignment horizontal="center" vertical="center"/>
    </xf>
    <xf numFmtId="0" fontId="18" fillId="6" borderId="9" xfId="10" applyFont="1" applyFill="1" applyBorder="1" applyAlignment="1">
      <alignment horizontal="center" vertical="center"/>
    </xf>
    <xf numFmtId="0" fontId="18" fillId="6" borderId="4" xfId="10" applyFont="1" applyFill="1" applyBorder="1" applyAlignment="1">
      <alignment horizontal="center" vertical="center"/>
    </xf>
    <xf numFmtId="0" fontId="18" fillId="4" borderId="4" xfId="10" applyFont="1" applyFill="1" applyBorder="1" applyAlignment="1">
      <alignment horizontal="left" vertical="center"/>
    </xf>
    <xf numFmtId="0" fontId="18" fillId="0" borderId="6" xfId="10" applyFont="1" applyFill="1" applyBorder="1" applyAlignment="1">
      <alignment horizontal="center" vertical="center"/>
    </xf>
    <xf numFmtId="0" fontId="18" fillId="0" borderId="9" xfId="10" applyFont="1" applyFill="1" applyBorder="1" applyAlignment="1">
      <alignment horizontal="center" vertical="center"/>
    </xf>
    <xf numFmtId="0" fontId="18" fillId="4" borderId="8" xfId="10" applyFont="1" applyFill="1" applyBorder="1" applyAlignment="1">
      <alignment horizontal="center" vertical="center"/>
    </xf>
    <xf numFmtId="0" fontId="18" fillId="4" borderId="10" xfId="10" applyFont="1" applyFill="1" applyBorder="1" applyAlignment="1">
      <alignment horizontal="center" vertical="center"/>
    </xf>
    <xf numFmtId="0" fontId="18" fillId="4" borderId="7" xfId="10" applyFont="1" applyFill="1" applyBorder="1" applyAlignment="1">
      <alignment horizontal="center" vertical="center"/>
    </xf>
    <xf numFmtId="0" fontId="18" fillId="0" borderId="4" xfId="10" applyFont="1" applyBorder="1" applyAlignment="1">
      <alignment horizontal="center" vertical="center" wrapText="1"/>
    </xf>
    <xf numFmtId="0" fontId="18" fillId="0" borderId="8" xfId="10" applyFont="1" applyBorder="1" applyAlignment="1">
      <alignment horizontal="center" vertical="center" wrapText="1"/>
    </xf>
    <xf numFmtId="0" fontId="18" fillId="0" borderId="10" xfId="10" applyFont="1" applyBorder="1" applyAlignment="1">
      <alignment horizontal="center" vertical="center" wrapText="1"/>
    </xf>
    <xf numFmtId="0" fontId="18" fillId="0" borderId="7" xfId="10" applyFont="1" applyBorder="1" applyAlignment="1">
      <alignment horizontal="center" vertical="center" wrapText="1"/>
    </xf>
    <xf numFmtId="0" fontId="13" fillId="0" borderId="4" xfId="10" applyFont="1" applyBorder="1" applyAlignment="1">
      <alignment vertical="center"/>
    </xf>
    <xf numFmtId="0" fontId="18" fillId="0" borderId="6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8" xfId="68" quotePrefix="1" applyFont="1" applyFill="1" applyBorder="1" applyAlignment="1">
      <alignment horizontal="center" vertical="center" wrapText="1"/>
    </xf>
    <xf numFmtId="0" fontId="18" fillId="0" borderId="28" xfId="68" quotePrefix="1" applyFont="1" applyFill="1" applyBorder="1" applyAlignment="1">
      <alignment horizontal="center" vertical="center" wrapText="1"/>
    </xf>
    <xf numFmtId="0" fontId="18" fillId="0" borderId="4" xfId="68" applyFont="1" applyFill="1" applyBorder="1" applyAlignment="1">
      <alignment horizontal="center" vertical="center" wrapText="1"/>
    </xf>
    <xf numFmtId="0" fontId="18" fillId="0" borderId="13" xfId="68" applyFont="1" applyFill="1" applyBorder="1" applyAlignment="1">
      <alignment horizontal="center" vertical="center" wrapText="1"/>
    </xf>
    <xf numFmtId="0" fontId="18" fillId="0" borderId="18" xfId="68" applyFont="1" applyFill="1" applyBorder="1" applyAlignment="1">
      <alignment horizontal="center" vertical="center"/>
    </xf>
    <xf numFmtId="0" fontId="18" fillId="0" borderId="19" xfId="68" applyFont="1" applyFill="1" applyBorder="1" applyAlignment="1">
      <alignment horizontal="center" vertical="center"/>
    </xf>
    <xf numFmtId="0" fontId="18" fillId="0" borderId="20" xfId="68" applyFont="1" applyFill="1" applyBorder="1" applyAlignment="1">
      <alignment horizontal="center" vertical="center"/>
    </xf>
    <xf numFmtId="0" fontId="18" fillId="0" borderId="5" xfId="68" applyFont="1" applyFill="1" applyBorder="1" applyAlignment="1">
      <alignment horizontal="center" vertical="center" wrapText="1"/>
    </xf>
    <xf numFmtId="0" fontId="18" fillId="0" borderId="12" xfId="68" applyFont="1" applyFill="1" applyBorder="1" applyAlignment="1">
      <alignment horizontal="center" vertical="center" wrapText="1"/>
    </xf>
    <xf numFmtId="0" fontId="18" fillId="0" borderId="11" xfId="68" applyFont="1" applyFill="1" applyBorder="1" applyAlignment="1">
      <alignment horizontal="center" vertical="center" wrapText="1"/>
    </xf>
    <xf numFmtId="0" fontId="18" fillId="4" borderId="8" xfId="68" quotePrefix="1" applyFont="1" applyFill="1" applyBorder="1" applyAlignment="1">
      <alignment horizontal="center" vertical="center" wrapText="1"/>
    </xf>
    <xf numFmtId="0" fontId="18" fillId="4" borderId="28" xfId="68" quotePrefix="1" applyFont="1" applyFill="1" applyBorder="1" applyAlignment="1">
      <alignment horizontal="center" vertical="center" wrapText="1"/>
    </xf>
    <xf numFmtId="0" fontId="18" fillId="4" borderId="4" xfId="68" applyFont="1" applyFill="1" applyBorder="1" applyAlignment="1">
      <alignment horizontal="center" vertical="center" wrapText="1"/>
    </xf>
    <xf numFmtId="0" fontId="18" fillId="4" borderId="13" xfId="68" applyFont="1" applyFill="1" applyBorder="1" applyAlignment="1">
      <alignment horizontal="center" vertical="center" wrapText="1"/>
    </xf>
    <xf numFmtId="0" fontId="18" fillId="4" borderId="11" xfId="68" applyFont="1" applyFill="1" applyBorder="1" applyAlignment="1">
      <alignment horizontal="center" vertical="center" wrapText="1"/>
    </xf>
    <xf numFmtId="0" fontId="18" fillId="4" borderId="18" xfId="68" applyFont="1" applyFill="1" applyBorder="1" applyAlignment="1">
      <alignment horizontal="center" vertical="center"/>
    </xf>
    <xf numFmtId="0" fontId="18" fillId="4" borderId="19" xfId="68" applyFont="1" applyFill="1" applyBorder="1" applyAlignment="1">
      <alignment horizontal="center" vertical="center"/>
    </xf>
    <xf numFmtId="0" fontId="18" fillId="4" borderId="20" xfId="68" applyFont="1" applyFill="1" applyBorder="1" applyAlignment="1">
      <alignment horizontal="center" vertical="center"/>
    </xf>
    <xf numFmtId="0" fontId="18" fillId="4" borderId="5" xfId="68" applyFont="1" applyFill="1" applyBorder="1" applyAlignment="1">
      <alignment horizontal="center" vertical="center" wrapText="1"/>
    </xf>
    <xf numFmtId="0" fontId="18" fillId="4" borderId="12" xfId="68" applyFont="1" applyFill="1" applyBorder="1" applyAlignment="1">
      <alignment horizontal="center" vertical="center" wrapText="1"/>
    </xf>
    <xf numFmtId="0" fontId="18" fillId="4" borderId="7" xfId="68" quotePrefix="1" applyFont="1" applyFill="1" applyBorder="1" applyAlignment="1">
      <alignment horizontal="center" vertical="center" wrapText="1"/>
    </xf>
    <xf numFmtId="0" fontId="18" fillId="4" borderId="15" xfId="68" applyFont="1" applyFill="1" applyBorder="1" applyAlignment="1">
      <alignment horizontal="center" vertical="center"/>
    </xf>
    <xf numFmtId="0" fontId="18" fillId="4" borderId="16" xfId="68" applyFont="1" applyFill="1" applyBorder="1" applyAlignment="1">
      <alignment horizontal="center" vertical="center"/>
    </xf>
    <xf numFmtId="0" fontId="18" fillId="4" borderId="17" xfId="68" applyFont="1" applyFill="1" applyBorder="1" applyAlignment="1">
      <alignment horizontal="center" vertical="center"/>
    </xf>
    <xf numFmtId="0" fontId="18" fillId="0" borderId="10" xfId="14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/>
    </xf>
    <xf numFmtId="0" fontId="23" fillId="0" borderId="4" xfId="0" applyFont="1" applyBorder="1" applyAlignment="1">
      <alignment horizontal="left" vertical="center"/>
    </xf>
    <xf numFmtId="0" fontId="24" fillId="0" borderId="4" xfId="0" applyFont="1" applyBorder="1" applyAlignment="1">
      <alignment horizontal="left" vertical="center"/>
    </xf>
    <xf numFmtId="0" fontId="18" fillId="0" borderId="6" xfId="14" applyFont="1" applyBorder="1" applyAlignment="1">
      <alignment horizontal="center" vertical="center"/>
    </xf>
    <xf numFmtId="0" fontId="18" fillId="0" borderId="9" xfId="14" applyFont="1" applyBorder="1" applyAlignment="1">
      <alignment horizontal="center" vertical="center"/>
    </xf>
    <xf numFmtId="0" fontId="24" fillId="0" borderId="6" xfId="52" applyFont="1" applyBorder="1" applyAlignment="1">
      <alignment horizontal="center" vertical="center" wrapText="1"/>
    </xf>
    <xf numFmtId="0" fontId="24" fillId="0" borderId="9" xfId="52" applyFont="1" applyBorder="1" applyAlignment="1">
      <alignment horizontal="center" vertical="center" wrapText="1"/>
    </xf>
    <xf numFmtId="0" fontId="24" fillId="0" borderId="21" xfId="52" applyFont="1" applyBorder="1" applyAlignment="1">
      <alignment horizontal="center" vertical="center"/>
    </xf>
    <xf numFmtId="0" fontId="24" fillId="0" borderId="22" xfId="52" applyFont="1" applyBorder="1" applyAlignment="1">
      <alignment horizontal="center" vertical="center"/>
    </xf>
    <xf numFmtId="0" fontId="24" fillId="0" borderId="23" xfId="52" applyFont="1" applyBorder="1" applyAlignment="1">
      <alignment horizontal="center" vertical="center"/>
    </xf>
    <xf numFmtId="0" fontId="24" fillId="0" borderId="24" xfId="52" applyFont="1" applyBorder="1" applyAlignment="1">
      <alignment horizontal="center" vertical="center"/>
    </xf>
    <xf numFmtId="0" fontId="24" fillId="0" borderId="25" xfId="52" applyFont="1" applyBorder="1" applyAlignment="1">
      <alignment horizontal="center" vertical="center"/>
    </xf>
    <xf numFmtId="0" fontId="24" fillId="0" borderId="26" xfId="52" applyFont="1" applyBorder="1" applyAlignment="1">
      <alignment horizontal="center" vertical="center"/>
    </xf>
    <xf numFmtId="0" fontId="24" fillId="0" borderId="8" xfId="52" applyFont="1" applyBorder="1" applyAlignment="1">
      <alignment horizontal="center" vertical="center"/>
    </xf>
    <xf numFmtId="0" fontId="24" fillId="0" borderId="7" xfId="52" applyFont="1" applyBorder="1" applyAlignment="1">
      <alignment horizontal="center" vertical="center"/>
    </xf>
    <xf numFmtId="0" fontId="24" fillId="0" borderId="4" xfId="52" applyFont="1" applyBorder="1" applyAlignment="1">
      <alignment horizontal="center" vertical="center"/>
    </xf>
    <xf numFmtId="0" fontId="24" fillId="0" borderId="4" xfId="52" applyFont="1" applyBorder="1" applyAlignment="1">
      <alignment horizontal="center" vertical="center" wrapText="1"/>
    </xf>
  </cellXfs>
  <cellStyles count="73">
    <cellStyle name="Body" xfId="1" xr:uid="{00000000-0005-0000-0000-000000000000}"/>
    <cellStyle name="Comma" xfId="71" builtinId="3"/>
    <cellStyle name="Comma  - Style1" xfId="2" xr:uid="{00000000-0005-0000-0000-000002000000}"/>
    <cellStyle name="Comma 11 2" xfId="19" xr:uid="{00000000-0005-0000-0000-000003000000}"/>
    <cellStyle name="Comma 2" xfId="24" xr:uid="{00000000-0005-0000-0000-000004000000}"/>
    <cellStyle name="Comma 2 2" xfId="25" xr:uid="{00000000-0005-0000-0000-000005000000}"/>
    <cellStyle name="Comma 2 2 2" xfId="63" xr:uid="{00000000-0005-0000-0000-000006000000}"/>
    <cellStyle name="Comma 2 3" xfId="26" xr:uid="{00000000-0005-0000-0000-000007000000}"/>
    <cellStyle name="Comma 2 4" xfId="56" xr:uid="{00000000-0005-0000-0000-000008000000}"/>
    <cellStyle name="Comma 3" xfId="27" xr:uid="{00000000-0005-0000-0000-000009000000}"/>
    <cellStyle name="Comma 3 2" xfId="62" xr:uid="{00000000-0005-0000-0000-00000A000000}"/>
    <cellStyle name="Comma 4" xfId="28" xr:uid="{00000000-0005-0000-0000-00000B000000}"/>
    <cellStyle name="Comma 4 2" xfId="64" xr:uid="{00000000-0005-0000-0000-00000C000000}"/>
    <cellStyle name="Comma 5" xfId="29" xr:uid="{00000000-0005-0000-0000-00000D000000}"/>
    <cellStyle name="Comma 6" xfId="48" xr:uid="{00000000-0005-0000-0000-00000E000000}"/>
    <cellStyle name="Comma 6 2" xfId="49" xr:uid="{00000000-0005-0000-0000-00000F000000}"/>
    <cellStyle name="Comma 6 3" xfId="50" xr:uid="{00000000-0005-0000-0000-000010000000}"/>
    <cellStyle name="Comma 6 4" xfId="51" xr:uid="{00000000-0005-0000-0000-000011000000}"/>
    <cellStyle name="Comma 7" xfId="21" xr:uid="{00000000-0005-0000-0000-000012000000}"/>
    <cellStyle name="Comma 8" xfId="65" xr:uid="{00000000-0005-0000-0000-000013000000}"/>
    <cellStyle name="Curren - Style2" xfId="3" xr:uid="{00000000-0005-0000-0000-000014000000}"/>
    <cellStyle name="Grey" xfId="4" xr:uid="{00000000-0005-0000-0000-000015000000}"/>
    <cellStyle name="Header1" xfId="5" xr:uid="{00000000-0005-0000-0000-000016000000}"/>
    <cellStyle name="Header2" xfId="6" xr:uid="{00000000-0005-0000-0000-000017000000}"/>
    <cellStyle name="Input [yellow]" xfId="7" xr:uid="{00000000-0005-0000-0000-000018000000}"/>
    <cellStyle name="no dec" xfId="8" xr:uid="{00000000-0005-0000-0000-000019000000}"/>
    <cellStyle name="Normal" xfId="0" builtinId="0"/>
    <cellStyle name="Normal - Style1" xfId="9" xr:uid="{00000000-0005-0000-0000-00001B000000}"/>
    <cellStyle name="Normal 10" xfId="67" xr:uid="{00000000-0005-0000-0000-00001C000000}"/>
    <cellStyle name="Normal 11" xfId="69" xr:uid="{00000000-0005-0000-0000-00001D000000}"/>
    <cellStyle name="Normal 12" xfId="70" xr:uid="{00000000-0005-0000-0000-00001E000000}"/>
    <cellStyle name="Normal 14 2" xfId="68" xr:uid="{00000000-0005-0000-0000-00001F000000}"/>
    <cellStyle name="Normal 15" xfId="18" xr:uid="{00000000-0005-0000-0000-000020000000}"/>
    <cellStyle name="Normal 18" xfId="61" xr:uid="{00000000-0005-0000-0000-000021000000}"/>
    <cellStyle name="Normal 2" xfId="10" xr:uid="{00000000-0005-0000-0000-000022000000}"/>
    <cellStyle name="Normal 2 2" xfId="11" xr:uid="{00000000-0005-0000-0000-000023000000}"/>
    <cellStyle name="Normal 2 2 2" xfId="30" xr:uid="{00000000-0005-0000-0000-000024000000}"/>
    <cellStyle name="Normal 2 2 2 2" xfId="57" xr:uid="{00000000-0005-0000-0000-000025000000}"/>
    <cellStyle name="Normal 2 2_Working APR 2007-08 Mahagenco_Bhushan_1.3" xfId="31" xr:uid="{00000000-0005-0000-0000-000026000000}"/>
    <cellStyle name="Normal 2 3" xfId="12" xr:uid="{00000000-0005-0000-0000-000027000000}"/>
    <cellStyle name="Normal 2 4" xfId="52" xr:uid="{00000000-0005-0000-0000-000028000000}"/>
    <cellStyle name="Normal 2_ARR FINAL" xfId="32" xr:uid="{00000000-0005-0000-0000-000029000000}"/>
    <cellStyle name="Normal 3" xfId="13" xr:uid="{00000000-0005-0000-0000-00002A000000}"/>
    <cellStyle name="Normal 3 2" xfId="33" xr:uid="{00000000-0005-0000-0000-00002B000000}"/>
    <cellStyle name="Normal 3 2 2" xfId="58" xr:uid="{00000000-0005-0000-0000-00002C000000}"/>
    <cellStyle name="Normal 39" xfId="22" xr:uid="{00000000-0005-0000-0000-00002D000000}"/>
    <cellStyle name="Normal 4" xfId="34" xr:uid="{00000000-0005-0000-0000-00002E000000}"/>
    <cellStyle name="Normal 4 2" xfId="59" xr:uid="{00000000-0005-0000-0000-00002F000000}"/>
    <cellStyle name="Normal 5" xfId="35" xr:uid="{00000000-0005-0000-0000-000030000000}"/>
    <cellStyle name="Normal 5 2" xfId="36" xr:uid="{00000000-0005-0000-0000-000031000000}"/>
    <cellStyle name="Normal 6" xfId="37" xr:uid="{00000000-0005-0000-0000-000032000000}"/>
    <cellStyle name="Normal 7" xfId="38" xr:uid="{00000000-0005-0000-0000-000033000000}"/>
    <cellStyle name="Normal 8" xfId="53" xr:uid="{00000000-0005-0000-0000-000034000000}"/>
    <cellStyle name="Normal 9" xfId="54" xr:uid="{00000000-0005-0000-0000-000035000000}"/>
    <cellStyle name="Normal_FORMATS 5 YEAR ALOKE 2" xfId="14" xr:uid="{00000000-0005-0000-0000-000036000000}"/>
    <cellStyle name="Percent" xfId="72" builtinId="5"/>
    <cellStyle name="Percent [0]_#6 Temps &amp; Contractors" xfId="15" xr:uid="{00000000-0005-0000-0000-000038000000}"/>
    <cellStyle name="Percent [2]" xfId="16" xr:uid="{00000000-0005-0000-0000-000039000000}"/>
    <cellStyle name="Percent 2" xfId="39" xr:uid="{00000000-0005-0000-0000-00003A000000}"/>
    <cellStyle name="Percent 2 2" xfId="40" xr:uid="{00000000-0005-0000-0000-00003B000000}"/>
    <cellStyle name="Percent 2 3" xfId="60" xr:uid="{00000000-0005-0000-0000-00003C000000}"/>
    <cellStyle name="Percent 3" xfId="41" xr:uid="{00000000-0005-0000-0000-00003D000000}"/>
    <cellStyle name="Percent 3 2" xfId="42" xr:uid="{00000000-0005-0000-0000-00003E000000}"/>
    <cellStyle name="Percent 4" xfId="23" xr:uid="{00000000-0005-0000-0000-00003F000000}"/>
    <cellStyle name="Percent 41" xfId="20" xr:uid="{00000000-0005-0000-0000-000040000000}"/>
    <cellStyle name="Percent 5" xfId="43" xr:uid="{00000000-0005-0000-0000-000041000000}"/>
    <cellStyle name="Percent 5 2" xfId="44" xr:uid="{00000000-0005-0000-0000-000042000000}"/>
    <cellStyle name="Percent 5 3" xfId="45" xr:uid="{00000000-0005-0000-0000-000043000000}"/>
    <cellStyle name="Percent 6" xfId="46" xr:uid="{00000000-0005-0000-0000-000044000000}"/>
    <cellStyle name="Percent 6 2" xfId="47" xr:uid="{00000000-0005-0000-0000-000045000000}"/>
    <cellStyle name="Percent 7" xfId="66" xr:uid="{00000000-0005-0000-0000-000046000000}"/>
    <cellStyle name="Style 1" xfId="17" xr:uid="{00000000-0005-0000-0000-000047000000}"/>
    <cellStyle name="Style 2" xfId="55" xr:uid="{00000000-0005-0000-0000-000048000000}"/>
  </cellStyles>
  <dxfs count="0"/>
  <tableStyles count="0" defaultTableStyle="TableStyleMedium9" defaultPivotStyle="PivotStyleLight16"/>
  <colors>
    <mruColors>
      <color rgb="FFFBCB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externalLink" Target="externalLinks/externalLink7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externalLink" Target="externalLinks/externalLink2.xml"/><Relationship Id="rId7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5.xml"/><Relationship Id="rId8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3.xml"/><Relationship Id="rId75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6.xml"/><Relationship Id="rId7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h1\EMAIL\Performance\PERFORMANCE\ocm\Yearly_perf\OCMJAN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21\shared%20doc\ARR%202.6%20REV\Performance\PERFORMANCE\ocm\Yearly_perf\OCMJAN20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erformance\PERFORMANCE\ocm\Yearly_perf\OCMJAN2000.xls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kpmgindia365-my.sharepoint.com/personal/arunmajhi1_kpmg_com/Documents/0.%20My%20KPMG%20Projects/35.%20Telanga%20Power%20Utilities/ARR%20Filing/@Final%20Models_Writeup_Affidavit_RSB/SPDCL-Distribution-MYT%20formats%205th%20CP-VBR_M.xlsx" TargetMode="External"/><Relationship Id="rId2" Type="http://schemas.microsoft.com/office/2019/04/relationships/externalLinkLongPath" Target="SPDCL-Distribution-MYT%20formats%205th%20CP-VBR_M.xlsx?7E865E6B" TargetMode="External"/><Relationship Id="rId1" Type="http://schemas.openxmlformats.org/officeDocument/2006/relationships/externalLinkPath" Target="file:///\\7E865E6B\SPDCL-Distribution-MYT%20formats%205th%20CP-VBR_M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DBMYT%20DATA/Workings%20for%205th%20CP/RAC/2023-24%20Quarterly%20Financials/DBMYT%20Formats_Accts.xlsx?C42E1912" TargetMode="External"/><Relationship Id="rId1" Type="http://schemas.openxmlformats.org/officeDocument/2006/relationships/externalLinkPath" Target="file:///\\C42E1912\DBMYT%20Formats_Accts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kpmgindia365-my.sharepoint.com/personal/arunmajhi1_kpmg_com/Documents/0.%20My%20KPMG%20Projects/35.%20Telanga%20Power%20Utilities/ARR%20Filing/@Final%20Models_Writeup_Affidavit_RSB/TSSPDCL%20O&amp;M%20Workbook%2018.01.23.xlsx" TargetMode="External"/><Relationship Id="rId1" Type="http://schemas.openxmlformats.org/officeDocument/2006/relationships/externalLinkPath" Target="TSSPDCL%20O&amp;M%20Workbook%2018.01.23.xlsx" TargetMode="External"/></Relationships>
</file>

<file path=xl/externalLinks/_rels/externalLink7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kpmgindia365-my.sharepoint.com/personal/arunmajhi1_kpmg_com/Documents/0.%20My%20KPMG%20Projects/35.%20Telanga%20Power%20Utilities/ARR%20Filing/Data%20received%20from%20Previous%20Consultant/Sales%20model_revised/Int.%20on%20CSD_TGSPDCL.xlsx" TargetMode="External"/><Relationship Id="rId2" Type="http://schemas.microsoft.com/office/2019/04/relationships/externalLinkLongPath" Target="/personal/arunmajhi1_kpmg_com/Documents/0.%20My%20KPMG%20Projects/35.%20Telanga%20Power%20Utilities/ARR%20Filing/Data%20received%20from%20Previous%20Consultant/Sales%20model_revised/Int.%20on%20CSD_TGSPDCL.xlsx?F71C6A52" TargetMode="External"/><Relationship Id="rId1" Type="http://schemas.openxmlformats.org/officeDocument/2006/relationships/externalLinkPath" Target="file:///\\F71C6A52\Int.%20on%20CSD_TGSPDCL.xlsx" TargetMode="External"/></Relationships>
</file>

<file path=xl/externalLinks/_rels/externalLink8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kpmgindia365-my.sharepoint.com/personal/arunmajhi1_kpmg_com/Documents/0.%20My%20KPMG%20Projects/35.%20Telanga%20Power%20Utilities/ARR%20Filing/Data%20received%20from%20Previous%20Consultant/Sales%20model_revised/Final%20Sales%20and%20Revenue_FY24_v84_VB.xlsx" TargetMode="External"/><Relationship Id="rId2" Type="http://schemas.microsoft.com/office/2019/04/relationships/externalLinkLongPath" Target="/personal/arunmajhi1_kpmg_com/Documents/0.%20My%20KPMG%20Projects/35.%20Telanga%20Power%20Utilities/ARR%20Filing/Data%20received%20from%20Previous%20Consultant/Sales%20model_revised/Final%20Sales%20and%20Revenue_FY24_v84_VB.xlsx?F71C6A52" TargetMode="External"/><Relationship Id="rId1" Type="http://schemas.openxmlformats.org/officeDocument/2006/relationships/externalLinkPath" Target="file:///\\F71C6A52\Final%20Sales%20and%20Revenue_FY24_v84_VB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kpmgindia365-my.sharepoint.com/personal/arunmajhi1_kpmg_com/Documents/0.%20My%20KPMG%20Projects/35.%20Telanga%20Power%20Utilities/CSS%20Model/CSS%20Model_2024-25.xlsm" TargetMode="External"/><Relationship Id="rId1" Type="http://schemas.openxmlformats.org/officeDocument/2006/relationships/externalLinkPath" Target="/personal/arunmajhi1_kpmg_com/Documents/0.%20My%20KPMG%20Projects/35.%20Telanga%20Power%20Utilities/CSS%20Model/CSS%20Model_2024-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2000-01"/>
      <sheetName val="04REL"/>
      <sheetName val="Inputs &amp; Assumptions"/>
      <sheetName val="Daily_input"/>
      <sheetName val="Daily_report"/>
      <sheetName val="Title"/>
      <sheetName val="CAPI_01-02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Assumptions"/>
      <sheetName val="A 3.7"/>
      <sheetName val="water_bal"/>
      <sheetName val="Daily_input"/>
      <sheetName val="Daily_report"/>
      <sheetName val="A_3_7"/>
      <sheetName val="Clause 9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04REL"/>
      <sheetName val="Daily_input"/>
      <sheetName val="Daily_report"/>
      <sheetName val="Instruction Sheet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/>
      <sheetData sheetId="17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Index"/>
      <sheetName val="Wheeling Charges"/>
      <sheetName val="InputSheet"/>
      <sheetName val="Dist ARR"/>
      <sheetName val="Int on Working cap"/>
      <sheetName val="GFA &amp; Dep-MYT 5th Control"/>
      <sheetName val="True Up &amp; True Down"/>
      <sheetName val="Capex Summary 5th MYT"/>
      <sheetName val="Investment for 5th MYT"/>
      <sheetName val="Employee Cost"/>
      <sheetName val="Interest cost"/>
      <sheetName val="Voltage wise FA from SAP"/>
      <sheetName val="RoE"/>
      <sheetName val="NTI proj"/>
      <sheetName val="Loan Portfolio"/>
      <sheetName val="Open Access"/>
      <sheetName val="Capex Summary inputs"/>
      <sheetName val="Internal Discussion Notes"/>
      <sheetName val="Claim vs Approved Depreciation"/>
      <sheetName val="Base Capex"/>
      <sheetName val="New Loans 5th MYT"/>
      <sheetName val="NTI"/>
      <sheetName val="Load for Wheeling "/>
      <sheetName val="Working for O&amp;M"/>
      <sheetName val="For Wheeling"/>
      <sheetName val="Sheet3 (2)"/>
      <sheetName val="Status"/>
      <sheetName val="Existing loans Repayment &amp;Int"/>
      <sheetName val="Proposed Assets as per Invest"/>
      <sheetName val="Working for 1.1d"/>
      <sheetName val="Form 1.2"/>
      <sheetName val="Form 1.1"/>
      <sheetName val="Form 1.1j"/>
      <sheetName val="Form 1.1k"/>
      <sheetName val="Form 1.1d"/>
      <sheetName val="Form 1.1 g(i)"/>
      <sheetName val="Form 1.1a"/>
      <sheetName val="Form 1.1b"/>
      <sheetName val="Existing Loans Details"/>
      <sheetName val="Form 1.1g"/>
      <sheetName val="Form 1.1 c"/>
      <sheetName val="Form 1.1e"/>
      <sheetName val="Form 1.1n"/>
      <sheetName val="Form 1.0"/>
      <sheetName val="Form 1a"/>
      <sheetName val="Form 1c"/>
      <sheetName val="Form 1b"/>
      <sheetName val="Form 1.1h"/>
      <sheetName val="Form 1.3"/>
      <sheetName val="Form 1.3a"/>
      <sheetName val="Form 1.3(i)"/>
      <sheetName val="Form 1.3 i"/>
      <sheetName val="Form 3.3"/>
      <sheetName val="Form 7.0"/>
      <sheetName val="Form 8"/>
      <sheetName val="Form 9"/>
      <sheetName val="Form 10"/>
      <sheetName val="Sheet1"/>
      <sheetName val="Sheet2"/>
      <sheetName val="Sheet3"/>
    </sheetNames>
    <sheetDataSet>
      <sheetData sheetId="0"/>
      <sheetData sheetId="1"/>
      <sheetData sheetId="2"/>
      <sheetData sheetId="3">
        <row r="5">
          <cell r="H5">
            <v>3911.8995941351454</v>
          </cell>
          <cell r="I5">
            <v>4216.2043544142489</v>
          </cell>
          <cell r="J5">
            <v>5303.2120631278831</v>
          </cell>
          <cell r="K5">
            <v>5716.28042748187</v>
          </cell>
          <cell r="L5">
            <v>6158.2152438389667</v>
          </cell>
        </row>
        <row r="6">
          <cell r="H6">
            <v>975.58755495534115</v>
          </cell>
          <cell r="I6">
            <v>1205.414947965902</v>
          </cell>
          <cell r="J6">
            <v>1525.7091236828969</v>
          </cell>
          <cell r="K6">
            <v>1902.651204633587</v>
          </cell>
          <cell r="L6">
            <v>2309.7503044380915</v>
          </cell>
        </row>
        <row r="7">
          <cell r="H7">
            <v>534.91830077300688</v>
          </cell>
          <cell r="I7">
            <v>709.58037437190831</v>
          </cell>
          <cell r="J7">
            <v>971.79827869672454</v>
          </cell>
          <cell r="K7">
            <v>1272.5627794933866</v>
          </cell>
          <cell r="L7">
            <v>1577.0378005161897</v>
          </cell>
        </row>
        <row r="8">
          <cell r="H8">
            <v>131.41927317948037</v>
          </cell>
          <cell r="I8">
            <v>150.2566638769346</v>
          </cell>
          <cell r="J8">
            <v>190.05137240724824</v>
          </cell>
          <cell r="K8">
            <v>217.77579885846581</v>
          </cell>
          <cell r="L8">
            <v>247.21880669111354</v>
          </cell>
        </row>
        <row r="9">
          <cell r="H9">
            <v>264.54837791824087</v>
          </cell>
          <cell r="I9">
            <v>401.87169130257621</v>
          </cell>
          <cell r="J9">
            <v>586.87108969079588</v>
          </cell>
          <cell r="K9">
            <v>806.92806987616666</v>
          </cell>
          <cell r="L9">
            <v>1044.4644943260748</v>
          </cell>
        </row>
        <row r="12">
          <cell r="H12">
            <v>1.3037008935925061</v>
          </cell>
          <cell r="I12">
            <v>1.2819894473852704</v>
          </cell>
          <cell r="J12">
            <v>1.4104373345970935</v>
          </cell>
          <cell r="K12">
            <v>1.3934396835108376</v>
          </cell>
          <cell r="L12">
            <v>1.3601733015036868</v>
          </cell>
        </row>
        <row r="13">
          <cell r="H13">
            <v>153.55079999999998</v>
          </cell>
          <cell r="I13">
            <v>156.621816</v>
          </cell>
          <cell r="J13">
            <v>159.75425232000001</v>
          </cell>
          <cell r="K13">
            <v>162.94933736640002</v>
          </cell>
          <cell r="L13">
            <v>166.20832411372803</v>
          </cell>
        </row>
        <row r="14"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</sheetData>
      <sheetData sheetId="4">
        <row r="4">
          <cell r="E4">
            <v>325.99163284459542</v>
          </cell>
          <cell r="F4">
            <v>351.35036286785407</v>
          </cell>
          <cell r="G4">
            <v>441.93433859399022</v>
          </cell>
          <cell r="H4">
            <v>476.35670229015579</v>
          </cell>
          <cell r="I4">
            <v>513.18460365324722</v>
          </cell>
        </row>
        <row r="5">
          <cell r="E5">
            <v>270.53751229884119</v>
          </cell>
          <cell r="F5">
            <v>324.50650090472453</v>
          </cell>
          <cell r="G5">
            <v>392.8450971116481</v>
          </cell>
          <cell r="H5">
            <v>466.93411549907864</v>
          </cell>
          <cell r="I5">
            <v>545.45409750584167</v>
          </cell>
        </row>
        <row r="6">
          <cell r="E6">
            <v>698.24201918641904</v>
          </cell>
          <cell r="F6">
            <v>804.50435668983096</v>
          </cell>
          <cell r="G6">
            <v>1037.647878651487</v>
          </cell>
          <cell r="H6">
            <v>1202.2835552005763</v>
          </cell>
          <cell r="I6">
            <v>1377.0145667336551</v>
          </cell>
        </row>
        <row r="9">
          <cell r="E9">
            <v>1294.7711643298558</v>
          </cell>
          <cell r="F9">
            <v>1480.3612204624096</v>
          </cell>
          <cell r="G9">
            <v>1872.4273143571254</v>
          </cell>
          <cell r="H9">
            <v>2145.5743729898109</v>
          </cell>
          <cell r="I9">
            <v>2435.6532678927442</v>
          </cell>
        </row>
        <row r="10">
          <cell r="E10">
            <v>0.10150000000000001</v>
          </cell>
          <cell r="F10">
            <v>0.10150000000000001</v>
          </cell>
          <cell r="G10">
            <v>0.10150000000000001</v>
          </cell>
          <cell r="H10">
            <v>0.10150000000000001</v>
          </cell>
          <cell r="I10">
            <v>0.10150000000000001</v>
          </cell>
        </row>
      </sheetData>
      <sheetData sheetId="5">
        <row r="34">
          <cell r="L34">
            <v>638.16624988484682</v>
          </cell>
          <cell r="M34">
            <v>1035.9324834399051</v>
          </cell>
          <cell r="N34">
            <v>1364.5427899209421</v>
          </cell>
          <cell r="O34">
            <v>1727.8615207791856</v>
          </cell>
          <cell r="P34">
            <v>1873.2542236648007</v>
          </cell>
          <cell r="Q34">
            <v>1985.2859592104787</v>
          </cell>
        </row>
        <row r="35">
          <cell r="L35">
            <v>719.95173868515928</v>
          </cell>
          <cell r="M35">
            <v>1168.6945098515841</v>
          </cell>
          <cell r="N35">
            <v>1539.4185359867422</v>
          </cell>
          <cell r="O35">
            <v>1949.2991149510433</v>
          </cell>
          <cell r="P35">
            <v>2113.3249142682612</v>
          </cell>
          <cell r="Q35">
            <v>2239.7143038804211</v>
          </cell>
        </row>
        <row r="36">
          <cell r="L36">
            <v>1104.0508964105968</v>
          </cell>
          <cell r="M36">
            <v>1792.2009933446973</v>
          </cell>
          <cell r="N36">
            <v>2360.7088132201852</v>
          </cell>
          <cell r="O36">
            <v>2989.2634736385071</v>
          </cell>
          <cell r="P36">
            <v>3240.7981544233153</v>
          </cell>
          <cell r="Q36">
            <v>3434.6171445030313</v>
          </cell>
        </row>
        <row r="37">
          <cell r="L37">
            <v>8.1512199350544393E-2</v>
          </cell>
          <cell r="M37">
            <v>0.13231839684266436</v>
          </cell>
          <cell r="N37">
            <v>0.17429139183473596</v>
          </cell>
          <cell r="O37">
            <v>0.22069765168136332</v>
          </cell>
          <cell r="P37">
            <v>0.23926848488331537</v>
          </cell>
          <cell r="Q37">
            <v>0.25357816228012942</v>
          </cell>
        </row>
        <row r="38">
          <cell r="L38">
            <v>26.702908082216325</v>
          </cell>
          <cell r="M38">
            <v>43.346713947453949</v>
          </cell>
          <cell r="N38">
            <v>57.096815602650281</v>
          </cell>
          <cell r="O38">
            <v>72.299228259862687</v>
          </cell>
          <cell r="P38">
            <v>78.382921939495731</v>
          </cell>
          <cell r="Q38">
            <v>83.070686510416266</v>
          </cell>
        </row>
        <row r="39">
          <cell r="L39">
            <v>28.654474166067143</v>
          </cell>
          <cell r="M39">
            <v>46.514682639319851</v>
          </cell>
          <cell r="N39">
            <v>61.269702259149902</v>
          </cell>
          <cell r="O39">
            <v>77.583174162912258</v>
          </cell>
          <cell r="P39">
            <v>84.111490960490144</v>
          </cell>
          <cell r="Q39">
            <v>89.14185800442668</v>
          </cell>
        </row>
        <row r="40">
          <cell r="L40">
            <v>6.4015314626320201</v>
          </cell>
          <cell r="M40">
            <v>10.391578036443795</v>
          </cell>
          <cell r="N40">
            <v>13.68791220683136</v>
          </cell>
          <cell r="O40">
            <v>17.33241124916125</v>
          </cell>
          <cell r="P40">
            <v>18.790865001811628</v>
          </cell>
          <cell r="Q40">
            <v>19.914670405244255</v>
          </cell>
        </row>
        <row r="172"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</row>
        <row r="173">
          <cell r="D173">
            <v>20.350271810616622</v>
          </cell>
          <cell r="F173">
            <v>19.684624940587543</v>
          </cell>
          <cell r="G173">
            <v>20.55968660017199</v>
          </cell>
          <cell r="H173">
            <v>21.579844620497571</v>
          </cell>
          <cell r="I173">
            <v>22.697980076929113</v>
          </cell>
        </row>
        <row r="174">
          <cell r="D174">
            <v>4.66</v>
          </cell>
          <cell r="E174">
            <v>4.5159216139999998</v>
          </cell>
          <cell r="G174">
            <v>4.1526177510000002</v>
          </cell>
          <cell r="H174">
            <v>3.0464866160000001</v>
          </cell>
        </row>
        <row r="176">
          <cell r="D176">
            <v>0</v>
          </cell>
          <cell r="F176">
            <v>0</v>
          </cell>
        </row>
        <row r="178">
          <cell r="D178">
            <v>11.667074300726336</v>
          </cell>
          <cell r="E178">
            <v>11.938204318783775</v>
          </cell>
          <cell r="F178">
            <v>13.35741738248934</v>
          </cell>
          <cell r="G178">
            <v>15.263851410282154</v>
          </cell>
          <cell r="H178">
            <v>17.163506797795378</v>
          </cell>
          <cell r="I178">
            <v>19.300093153165889</v>
          </cell>
        </row>
        <row r="179">
          <cell r="D179">
            <v>84.912303282755161</v>
          </cell>
          <cell r="E179">
            <v>84.64125329629195</v>
          </cell>
          <cell r="F179">
            <v>93.71588391920487</v>
          </cell>
          <cell r="G179">
            <v>106.26634175966242</v>
          </cell>
          <cell r="H179">
            <v>121.92806405244539</v>
          </cell>
          <cell r="I179">
            <v>138.83891447706466</v>
          </cell>
        </row>
        <row r="180">
          <cell r="D180">
            <v>282.75494931084387</v>
          </cell>
          <cell r="E180">
            <v>283.0045208506275</v>
          </cell>
          <cell r="F180">
            <v>311.24763396141651</v>
          </cell>
          <cell r="G180">
            <v>352.04606779417674</v>
          </cell>
          <cell r="H180">
            <v>401.41253115598749</v>
          </cell>
          <cell r="I180">
            <v>454.38429394046796</v>
          </cell>
        </row>
        <row r="184">
          <cell r="D184">
            <v>88.095292868062714</v>
          </cell>
          <cell r="E184">
            <v>188.06899324802617</v>
          </cell>
          <cell r="F184">
            <v>349.70590186676202</v>
          </cell>
          <cell r="G184">
            <v>566.27177081720197</v>
          </cell>
          <cell r="H184">
            <v>820.39399716443552</v>
          </cell>
          <cell r="I184">
            <v>1095.1374289023227</v>
          </cell>
        </row>
        <row r="187">
          <cell r="D187">
            <v>76.658332480892767</v>
          </cell>
          <cell r="E187">
            <v>75.885364734021437</v>
          </cell>
          <cell r="F187">
            <v>83.078637124272788</v>
          </cell>
          <cell r="G187">
            <v>93.256312809137867</v>
          </cell>
          <cell r="H187">
            <v>104.91846698334072</v>
          </cell>
          <cell r="I187">
            <v>117.33156870236368</v>
          </cell>
        </row>
        <row r="188">
          <cell r="D188">
            <v>138.46119688900541</v>
          </cell>
          <cell r="E188">
            <v>135.42762285373036</v>
          </cell>
          <cell r="F188">
            <v>146.23992011426293</v>
          </cell>
          <cell r="G188">
            <v>163.24454737183692</v>
          </cell>
          <cell r="H188">
            <v>182.69765653012297</v>
          </cell>
          <cell r="I188">
            <v>204.28357078141408</v>
          </cell>
        </row>
        <row r="189">
          <cell r="D189">
            <v>162.83270208575098</v>
          </cell>
          <cell r="E189">
            <v>159.33491678128766</v>
          </cell>
          <cell r="F189">
            <v>172.75112049124226</v>
          </cell>
          <cell r="G189">
            <v>193.51890417760572</v>
          </cell>
          <cell r="H189">
            <v>217.0608217391719</v>
          </cell>
          <cell r="I189">
            <v>242.16775249152957</v>
          </cell>
        </row>
        <row r="191">
          <cell r="D191">
            <v>0.02</v>
          </cell>
          <cell r="E191">
            <v>0</v>
          </cell>
          <cell r="F191">
            <v>0</v>
          </cell>
          <cell r="H191">
            <v>0</v>
          </cell>
          <cell r="I191">
            <v>0</v>
          </cell>
        </row>
        <row r="192">
          <cell r="D192">
            <v>0.57999999999999996</v>
          </cell>
          <cell r="E192">
            <v>0.49399503200000006</v>
          </cell>
          <cell r="F192">
            <v>0.47283339099999999</v>
          </cell>
          <cell r="G192">
            <v>0.44101091900000006</v>
          </cell>
          <cell r="H192">
            <v>0.40516517099999999</v>
          </cell>
          <cell r="I192">
            <v>0.332381284</v>
          </cell>
        </row>
        <row r="193">
          <cell r="D193">
            <v>2.1236680489707744</v>
          </cell>
          <cell r="E193">
            <v>1.6860126887994689</v>
          </cell>
          <cell r="F193">
            <v>1.5791928072899517</v>
          </cell>
          <cell r="G193">
            <v>1.4637669682481764</v>
          </cell>
          <cell r="H193">
            <v>1.3970242793935868</v>
          </cell>
          <cell r="I193">
            <v>1.3526574865159418</v>
          </cell>
        </row>
        <row r="195">
          <cell r="D195">
            <v>13.200114859697402</v>
          </cell>
          <cell r="E195">
            <v>11.553251743128087</v>
          </cell>
          <cell r="F195">
            <v>9.1153137803737252</v>
          </cell>
          <cell r="G195">
            <v>9.22424530457317</v>
          </cell>
          <cell r="H195">
            <v>10.647639523396135</v>
          </cell>
          <cell r="I195">
            <v>13.203131548318646</v>
          </cell>
        </row>
      </sheetData>
      <sheetData sheetId="6"/>
      <sheetData sheetId="7"/>
      <sheetData sheetId="8">
        <row r="133">
          <cell r="B133">
            <v>1206.97</v>
          </cell>
          <cell r="F133">
            <v>3013.049310890869</v>
          </cell>
          <cell r="I133">
            <v>2524.0093108908686</v>
          </cell>
          <cell r="J133">
            <v>1696.01</v>
          </cell>
        </row>
        <row r="160">
          <cell r="B160">
            <v>1696.01</v>
          </cell>
          <cell r="F160">
            <v>5209.7936063648176</v>
          </cell>
          <cell r="I160">
            <v>4097.2132796562464</v>
          </cell>
          <cell r="J160">
            <v>2808.5903267085714</v>
          </cell>
        </row>
        <row r="187">
          <cell r="B187">
            <v>2808.5903267085714</v>
          </cell>
          <cell r="F187">
            <v>6287.8176634959373</v>
          </cell>
          <cell r="I187">
            <v>5396.8988605883351</v>
          </cell>
          <cell r="J187">
            <v>3699.5091296161736</v>
          </cell>
        </row>
        <row r="214">
          <cell r="B214">
            <v>3699.5091296161736</v>
          </cell>
          <cell r="F214">
            <v>7818.8789045863423</v>
          </cell>
          <cell r="I214">
            <v>6833.859620692353</v>
          </cell>
          <cell r="J214">
            <v>4684.528413510162</v>
          </cell>
        </row>
        <row r="241">
          <cell r="B241">
            <v>4684.528413510162</v>
          </cell>
          <cell r="F241">
            <v>7803.0863492457056</v>
          </cell>
          <cell r="I241">
            <v>7408.9018387430569</v>
          </cell>
          <cell r="J241">
            <v>5078.7129240128106</v>
          </cell>
        </row>
        <row r="268">
          <cell r="B268">
            <v>5078.7129240128106</v>
          </cell>
          <cell r="F268">
            <v>8155.7354169214505</v>
          </cell>
          <cell r="I268">
            <v>7851.9982006762975</v>
          </cell>
          <cell r="J268">
            <v>5382.4501402579635</v>
          </cell>
        </row>
      </sheetData>
      <sheetData sheetId="9">
        <row r="9">
          <cell r="E9">
            <v>2005.2999999999995</v>
          </cell>
          <cell r="F9">
            <v>2145.6709999999994</v>
          </cell>
          <cell r="G9">
            <v>2295.8679699999993</v>
          </cell>
          <cell r="H9">
            <v>2915.7523218999991</v>
          </cell>
          <cell r="I9">
            <v>3119.8549844329991</v>
          </cell>
          <cell r="J9">
            <v>3338.2448333433094</v>
          </cell>
        </row>
        <row r="10">
          <cell r="E10">
            <v>377.56000000000006</v>
          </cell>
          <cell r="F10">
            <v>403.9892000000001</v>
          </cell>
          <cell r="G10">
            <v>432.2684440000001</v>
          </cell>
          <cell r="H10">
            <v>548.98092388000009</v>
          </cell>
          <cell r="I10">
            <v>587.40958855160011</v>
          </cell>
          <cell r="J10">
            <v>628.5282597502121</v>
          </cell>
        </row>
        <row r="11">
          <cell r="E11">
            <v>124.25</v>
          </cell>
          <cell r="F11">
            <v>132.94750000000002</v>
          </cell>
          <cell r="G11">
            <v>142.25382500000003</v>
          </cell>
          <cell r="H11">
            <v>180.66235775000004</v>
          </cell>
          <cell r="I11">
            <v>193.30872279250005</v>
          </cell>
          <cell r="J11">
            <v>206.84033338797505</v>
          </cell>
        </row>
        <row r="12">
          <cell r="E12">
            <v>20.900000000000002</v>
          </cell>
          <cell r="F12">
            <v>22.363000000000003</v>
          </cell>
          <cell r="G12">
            <v>23.928410000000003</v>
          </cell>
          <cell r="H12">
            <v>30.389080700000004</v>
          </cell>
          <cell r="I12">
            <v>32.516316349000007</v>
          </cell>
          <cell r="J12">
            <v>34.792458493430011</v>
          </cell>
        </row>
        <row r="13">
          <cell r="E13">
            <v>640.99</v>
          </cell>
          <cell r="F13">
            <v>692.26920000000007</v>
          </cell>
          <cell r="G13">
            <v>747.65073600000017</v>
          </cell>
          <cell r="H13">
            <v>956.99294208000026</v>
          </cell>
          <cell r="I13">
            <v>1033.5523774464004</v>
          </cell>
          <cell r="J13">
            <v>1116.2365676421125</v>
          </cell>
        </row>
        <row r="14">
          <cell r="E14">
            <v>2.99</v>
          </cell>
          <cell r="F14">
            <v>3.1993000000000005</v>
          </cell>
          <cell r="G14">
            <v>3.4232510000000005</v>
          </cell>
          <cell r="H14">
            <v>4.3475287700000003</v>
          </cell>
          <cell r="I14">
            <v>4.6518557839000003</v>
          </cell>
          <cell r="J14">
            <v>4.977485688773001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E16">
            <v>103.07</v>
          </cell>
          <cell r="F16">
            <v>110.28489999999999</v>
          </cell>
          <cell r="G16">
            <v>118.00484299999999</v>
          </cell>
          <cell r="H16">
            <v>149.86615061000001</v>
          </cell>
          <cell r="I16">
            <v>160.35678115270002</v>
          </cell>
          <cell r="J16">
            <v>171.58175583338902</v>
          </cell>
        </row>
        <row r="17">
          <cell r="E17">
            <v>-102.45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</sheetData>
      <sheetData sheetId="10">
        <row r="5">
          <cell r="D5">
            <v>4336.6335791052516</v>
          </cell>
          <cell r="E5">
            <v>4480.0972280426813</v>
          </cell>
          <cell r="F5">
            <v>5989.0544699362972</v>
          </cell>
          <cell r="G5">
            <v>8238.7118797184321</v>
          </cell>
          <cell r="H5">
            <v>11243.281048670669</v>
          </cell>
          <cell r="I5">
            <v>14297.425327480694</v>
          </cell>
        </row>
        <row r="6">
          <cell r="D6">
            <v>1024.6569831681516</v>
          </cell>
          <cell r="E6">
            <v>2476.3422729147069</v>
          </cell>
          <cell r="F6">
            <v>3448.9178733365034</v>
          </cell>
          <cell r="G6">
            <v>4522.6987969102684</v>
          </cell>
          <cell r="H6">
            <v>4949.5165800148197</v>
          </cell>
          <cell r="I6">
            <v>5275.1910938707761</v>
          </cell>
        </row>
        <row r="7">
          <cell r="D7">
            <v>886.31590593732199</v>
          </cell>
          <cell r="E7">
            <v>975.58755495534115</v>
          </cell>
          <cell r="F7">
            <v>1205.414947965902</v>
          </cell>
          <cell r="G7">
            <v>1525.7091236828969</v>
          </cell>
          <cell r="H7">
            <v>1902.651204633587</v>
          </cell>
          <cell r="I7">
            <v>2309.7503044380915</v>
          </cell>
        </row>
        <row r="9">
          <cell r="D9">
            <v>4480.0972280426813</v>
          </cell>
          <cell r="E9">
            <v>5989.0544699362972</v>
          </cell>
          <cell r="F9">
            <v>8238.7118797184321</v>
          </cell>
          <cell r="G9">
            <v>11243.281048670669</v>
          </cell>
          <cell r="H9">
            <v>14297.425327480694</v>
          </cell>
          <cell r="I9">
            <v>17273.967287184954</v>
          </cell>
        </row>
        <row r="12">
          <cell r="D12">
            <v>0.10278869630956894</v>
          </cell>
          <cell r="E12">
            <v>0.10218942588753785</v>
          </cell>
          <cell r="F12">
            <v>9.9745857070407687E-2</v>
          </cell>
          <cell r="G12">
            <v>9.9763744116817016E-2</v>
          </cell>
          <cell r="H12">
            <v>9.9649771682246202E-2</v>
          </cell>
          <cell r="I12">
            <v>9.990296087120458E-2</v>
          </cell>
        </row>
        <row r="14">
          <cell r="D14">
            <v>453.13013268957474</v>
          </cell>
          <cell r="E14">
            <v>534.91830077300688</v>
          </cell>
          <cell r="F14">
            <v>709.58037437190831</v>
          </cell>
          <cell r="G14">
            <v>971.79827869672454</v>
          </cell>
          <cell r="H14">
            <v>1272.5627794933866</v>
          </cell>
          <cell r="I14">
            <v>1577.0378005161897</v>
          </cell>
        </row>
      </sheetData>
      <sheetData sheetId="11">
        <row r="31">
          <cell r="P31">
            <v>8.64</v>
          </cell>
          <cell r="S31">
            <v>4.8990620000015639E-3</v>
          </cell>
        </row>
        <row r="32">
          <cell r="P32">
            <v>374.22</v>
          </cell>
          <cell r="S32">
            <v>118.90263019700001</v>
          </cell>
        </row>
        <row r="33">
          <cell r="P33">
            <v>70.8</v>
          </cell>
          <cell r="S33">
            <v>49.245021155999993</v>
          </cell>
        </row>
        <row r="35">
          <cell r="P35">
            <v>221.08</v>
          </cell>
          <cell r="S35">
            <v>44.41344508100002</v>
          </cell>
        </row>
        <row r="36">
          <cell r="P36">
            <v>8986.8799999999992</v>
          </cell>
          <cell r="S36">
            <v>4735.3324336609994</v>
          </cell>
        </row>
        <row r="40">
          <cell r="P40">
            <v>8680.09</v>
          </cell>
          <cell r="S40">
            <v>4126.22608089</v>
          </cell>
        </row>
        <row r="44">
          <cell r="P44">
            <v>1827.32</v>
          </cell>
          <cell r="S44">
            <v>1152.021040442</v>
          </cell>
        </row>
        <row r="48">
          <cell r="P48">
            <v>7.08</v>
          </cell>
          <cell r="S48">
            <v>6.372199932</v>
          </cell>
        </row>
        <row r="49">
          <cell r="P49">
            <v>17.25</v>
          </cell>
          <cell r="S49">
            <v>11.470196043</v>
          </cell>
        </row>
        <row r="50">
          <cell r="P50">
            <v>51.37</v>
          </cell>
          <cell r="S50">
            <v>32.56355336</v>
          </cell>
        </row>
        <row r="51">
          <cell r="P51">
            <v>185.56</v>
          </cell>
          <cell r="S51">
            <v>145.42821670699999</v>
          </cell>
        </row>
        <row r="52">
          <cell r="P52">
            <v>2.6</v>
          </cell>
          <cell r="S52">
            <v>1.7016441320000002</v>
          </cell>
        </row>
      </sheetData>
      <sheetData sheetId="12">
        <row r="4">
          <cell r="E4">
            <v>1479.4688445454262</v>
          </cell>
          <cell r="F4">
            <v>2299.7936971437284</v>
          </cell>
          <cell r="G4">
            <v>3441.2304643216457</v>
          </cell>
          <cell r="H4">
            <v>4942.6422455468664</v>
          </cell>
          <cell r="I4">
            <v>6584.9016098269412</v>
          </cell>
        </row>
        <row r="5">
          <cell r="E5">
            <v>3301.7896972196095</v>
          </cell>
          <cell r="F5">
            <v>4598.5571644486708</v>
          </cell>
          <cell r="G5">
            <v>6030.2650625470251</v>
          </cell>
          <cell r="H5">
            <v>6599.35544001976</v>
          </cell>
          <cell r="I5">
            <v>7033.5881251610344</v>
          </cell>
        </row>
        <row r="6">
          <cell r="E6">
            <v>825.44742430490237</v>
          </cell>
          <cell r="F6">
            <v>1149.6392911121677</v>
          </cell>
          <cell r="G6">
            <v>1507.5662656367563</v>
          </cell>
          <cell r="H6">
            <v>1649.83886000494</v>
          </cell>
          <cell r="I6">
            <v>1758.3970312902586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E9">
            <v>2299.7936971437284</v>
          </cell>
          <cell r="F9">
            <v>3441.2304643216457</v>
          </cell>
          <cell r="G9">
            <v>4942.6422455468664</v>
          </cell>
          <cell r="H9">
            <v>6584.9016098269412</v>
          </cell>
          <cell r="I9">
            <v>8336.0197376884098</v>
          </cell>
        </row>
        <row r="11">
          <cell r="E11">
            <v>0.14000000000000001</v>
          </cell>
          <cell r="F11">
            <v>0.14000000000000001</v>
          </cell>
          <cell r="G11">
            <v>0.14000000000000001</v>
          </cell>
          <cell r="H11">
            <v>0.14000000000000001</v>
          </cell>
          <cell r="I11">
            <v>0.14000000000000001</v>
          </cell>
        </row>
        <row r="12">
          <cell r="E12">
            <v>1</v>
          </cell>
          <cell r="F12">
            <v>1</v>
          </cell>
          <cell r="G12">
            <v>1</v>
          </cell>
          <cell r="H12">
            <v>1</v>
          </cell>
          <cell r="I12">
            <v>1</v>
          </cell>
        </row>
        <row r="13">
          <cell r="E13">
            <v>0.14000000000000001</v>
          </cell>
          <cell r="F13">
            <v>0.14000000000000001</v>
          </cell>
          <cell r="G13">
            <v>0.14000000000000001</v>
          </cell>
          <cell r="H13">
            <v>0.14000000000000001</v>
          </cell>
          <cell r="I13">
            <v>0.14000000000000001</v>
          </cell>
        </row>
        <row r="15">
          <cell r="E15">
            <v>207.12563823635969</v>
          </cell>
          <cell r="F15">
            <v>321.971117600122</v>
          </cell>
          <cell r="G15">
            <v>481.77226500503048</v>
          </cell>
          <cell r="H15">
            <v>691.96991437656141</v>
          </cell>
          <cell r="I15">
            <v>921.88622537577191</v>
          </cell>
        </row>
        <row r="16">
          <cell r="E16">
            <v>57.781319701343172</v>
          </cell>
          <cell r="F16">
            <v>80.474750377851748</v>
          </cell>
          <cell r="G16">
            <v>105.52963859457294</v>
          </cell>
          <cell r="H16">
            <v>115.48872020034581</v>
          </cell>
          <cell r="I16">
            <v>123.08779219031811</v>
          </cell>
        </row>
      </sheetData>
      <sheetData sheetId="13">
        <row r="6">
          <cell r="J6">
            <v>116.21</v>
          </cell>
          <cell r="K6">
            <v>118.5342</v>
          </cell>
          <cell r="L6">
            <v>120.904884</v>
          </cell>
          <cell r="M6">
            <v>123.32298168</v>
          </cell>
          <cell r="N6">
            <v>125.78944131359999</v>
          </cell>
          <cell r="O6">
            <v>128.30523013987201</v>
          </cell>
        </row>
        <row r="7">
          <cell r="J7">
            <v>0.02</v>
          </cell>
          <cell r="K7">
            <v>2.0400000000000001E-2</v>
          </cell>
          <cell r="L7">
            <v>2.0808000000000004E-2</v>
          </cell>
          <cell r="M7">
            <v>2.1224160000000002E-2</v>
          </cell>
          <cell r="N7">
            <v>2.1648643200000001E-2</v>
          </cell>
          <cell r="O7">
            <v>2.2081616064000002E-2</v>
          </cell>
        </row>
        <row r="8">
          <cell r="J8">
            <v>6.89</v>
          </cell>
          <cell r="K8">
            <v>7.0278</v>
          </cell>
          <cell r="L8">
            <v>7.1683560000000002</v>
          </cell>
          <cell r="M8">
            <v>7.3117231199999999</v>
          </cell>
          <cell r="N8">
            <v>7.4579575823999997</v>
          </cell>
          <cell r="O8">
            <v>7.6071167340479997</v>
          </cell>
        </row>
        <row r="9">
          <cell r="J9">
            <v>11.46</v>
          </cell>
          <cell r="K9">
            <v>11.689200000000001</v>
          </cell>
          <cell r="L9">
            <v>11.922984000000001</v>
          </cell>
          <cell r="M9">
            <v>12.161443680000001</v>
          </cell>
          <cell r="N9">
            <v>12.404672553600001</v>
          </cell>
          <cell r="O9">
            <v>12.652766004672001</v>
          </cell>
        </row>
        <row r="10">
          <cell r="J10">
            <v>9.41</v>
          </cell>
          <cell r="K10">
            <v>9.5982000000000003</v>
          </cell>
          <cell r="L10">
            <v>9.7901640000000008</v>
          </cell>
          <cell r="M10">
            <v>9.9859672800000006</v>
          </cell>
          <cell r="N10">
            <v>10.185686625600001</v>
          </cell>
          <cell r="O10">
            <v>10.389400358112001</v>
          </cell>
        </row>
        <row r="11">
          <cell r="J11">
            <v>0.28999999999999998</v>
          </cell>
          <cell r="K11">
            <v>0.29580000000000001</v>
          </cell>
          <cell r="L11">
            <v>0.30171600000000004</v>
          </cell>
          <cell r="M11">
            <v>0.30775032000000002</v>
          </cell>
          <cell r="N11">
            <v>0.31390532640000002</v>
          </cell>
          <cell r="O11">
            <v>0.320183432928</v>
          </cell>
        </row>
        <row r="12">
          <cell r="J12">
            <v>0.4</v>
          </cell>
          <cell r="K12">
            <v>0.40800000000000003</v>
          </cell>
          <cell r="L12">
            <v>0.41616000000000003</v>
          </cell>
          <cell r="M12">
            <v>0.42448320000000006</v>
          </cell>
          <cell r="N12">
            <v>0.43297286400000007</v>
          </cell>
          <cell r="O12">
            <v>0.44163232128000007</v>
          </cell>
        </row>
        <row r="13">
          <cell r="J13">
            <v>0.5</v>
          </cell>
          <cell r="K13">
            <v>0.51</v>
          </cell>
          <cell r="L13">
            <v>0.5202</v>
          </cell>
          <cell r="M13">
            <v>0.53060399999999996</v>
          </cell>
          <cell r="N13">
            <v>0.54121607999999999</v>
          </cell>
          <cell r="O13">
            <v>0.55204040160000001</v>
          </cell>
        </row>
        <row r="14">
          <cell r="J14">
            <v>5.19</v>
          </cell>
          <cell r="K14">
            <v>5.2938000000000001</v>
          </cell>
          <cell r="L14">
            <v>5.3996760000000004</v>
          </cell>
          <cell r="M14">
            <v>5.5076695200000003</v>
          </cell>
          <cell r="N14">
            <v>5.6178229104000001</v>
          </cell>
          <cell r="O14">
            <v>5.7301793686079998</v>
          </cell>
        </row>
        <row r="15">
          <cell r="J15">
            <v>0.12</v>
          </cell>
          <cell r="K15">
            <v>0.12239999999999999</v>
          </cell>
          <cell r="L15">
            <v>0.124848</v>
          </cell>
          <cell r="M15">
            <v>0.12734496000000001</v>
          </cell>
          <cell r="N15">
            <v>0.12989185920000001</v>
          </cell>
          <cell r="O15">
            <v>0.13248969638400002</v>
          </cell>
        </row>
        <row r="16">
          <cell r="J16">
            <v>0.05</v>
          </cell>
          <cell r="K16">
            <v>5.1000000000000004E-2</v>
          </cell>
          <cell r="L16">
            <v>5.2020000000000004E-2</v>
          </cell>
          <cell r="M16">
            <v>5.3060400000000008E-2</v>
          </cell>
          <cell r="N16">
            <v>5.4121608000000009E-2</v>
          </cell>
          <cell r="O16">
            <v>5.5204040160000009E-2</v>
          </cell>
        </row>
      </sheetData>
      <sheetData sheetId="14">
        <row r="13">
          <cell r="C13">
            <v>5187.68</v>
          </cell>
          <cell r="D13">
            <v>2069.4499999999998</v>
          </cell>
          <cell r="E13">
            <v>421.09523780000001</v>
          </cell>
          <cell r="F13">
            <v>635.43118560000005</v>
          </cell>
          <cell r="G13">
            <v>6836.0349915999996</v>
          </cell>
          <cell r="H13">
            <v>6011.8574957999999</v>
          </cell>
          <cell r="I13">
            <v>0.1056963153308149</v>
          </cell>
          <cell r="J13">
            <v>606.6428568</v>
          </cell>
          <cell r="K13">
            <v>465.62282279999999</v>
          </cell>
          <cell r="L13">
            <v>665.34</v>
          </cell>
          <cell r="M13">
            <v>6695.0149575999994</v>
          </cell>
          <cell r="N13">
            <v>6353.4362266999997</v>
          </cell>
          <cell r="O13">
            <v>0.10472128408308276</v>
          </cell>
          <cell r="P13">
            <v>723.46</v>
          </cell>
          <cell r="Q13">
            <v>328.4</v>
          </cell>
          <cell r="R13">
            <v>643.59</v>
          </cell>
          <cell r="S13">
            <v>6299.954957599999</v>
          </cell>
          <cell r="T13">
            <v>6497.4849575999997</v>
          </cell>
          <cell r="U13">
            <v>9.9052172371280917E-2</v>
          </cell>
          <cell r="V13">
            <v>957.11</v>
          </cell>
          <cell r="W13">
            <v>577.87</v>
          </cell>
          <cell r="X13">
            <v>5342.8449575999994</v>
          </cell>
          <cell r="Y13">
            <v>5821.3999575999987</v>
          </cell>
          <cell r="Z13">
            <v>9.9266500190486773E-2</v>
          </cell>
          <cell r="AA13">
            <v>957.11</v>
          </cell>
          <cell r="AB13">
            <v>483.92</v>
          </cell>
          <cell r="AC13">
            <v>4385.7349575999997</v>
          </cell>
          <cell r="AD13">
            <v>4864.2899576</v>
          </cell>
          <cell r="AE13">
            <v>9.9484201027925989E-2</v>
          </cell>
          <cell r="AF13">
            <v>957.11</v>
          </cell>
          <cell r="AG13">
            <v>389.98</v>
          </cell>
          <cell r="AH13">
            <v>3428.6249575999996</v>
          </cell>
          <cell r="AI13">
            <v>3907.1799575999994</v>
          </cell>
          <cell r="AJ13">
            <v>9.9811118052403905E-2</v>
          </cell>
        </row>
        <row r="14">
          <cell r="C14">
            <v>5361.25</v>
          </cell>
          <cell r="D14">
            <v>934.82</v>
          </cell>
          <cell r="E14">
            <v>278.54715160000001</v>
          </cell>
          <cell r="F14">
            <v>562.00043330000005</v>
          </cell>
          <cell r="G14">
            <v>6017.5200439999999</v>
          </cell>
          <cell r="H14">
            <v>5689.3850220000004</v>
          </cell>
          <cell r="I14">
            <v>9.8780523927775754E-2</v>
          </cell>
          <cell r="J14">
            <v>383.13240239999999</v>
          </cell>
          <cell r="K14">
            <v>465.62</v>
          </cell>
          <cell r="L14">
            <v>597.70000000000005</v>
          </cell>
          <cell r="M14">
            <v>6100.0076416000002</v>
          </cell>
          <cell r="N14">
            <v>5894.6963317999998</v>
          </cell>
          <cell r="O14">
            <v>0.10139623253798501</v>
          </cell>
          <cell r="P14">
            <v>499.95</v>
          </cell>
          <cell r="R14">
            <v>597.49</v>
          </cell>
          <cell r="S14">
            <v>5928.4476416000007</v>
          </cell>
          <cell r="T14">
            <v>6014.2276416000004</v>
          </cell>
          <cell r="U14">
            <v>9.9346089906408364E-2</v>
          </cell>
          <cell r="V14">
            <v>733.6</v>
          </cell>
          <cell r="W14">
            <v>553.30999999999995</v>
          </cell>
          <cell r="X14">
            <v>5194.8476416000003</v>
          </cell>
          <cell r="Y14">
            <v>5561.6476416000005</v>
          </cell>
          <cell r="Z14">
            <v>9.9486705317566856E-2</v>
          </cell>
          <cell r="AA14">
            <v>733.6</v>
          </cell>
          <cell r="AB14">
            <v>480.91</v>
          </cell>
          <cell r="AC14">
            <v>4461.2476416</v>
          </cell>
          <cell r="AD14">
            <v>4828.0476416000001</v>
          </cell>
          <cell r="AE14">
            <v>9.9607550649733839E-2</v>
          </cell>
          <cell r="AF14">
            <v>733.6</v>
          </cell>
          <cell r="AG14">
            <v>408.51</v>
          </cell>
          <cell r="AH14">
            <v>3727.6476416</v>
          </cell>
          <cell r="AI14">
            <v>4094.4476415999998</v>
          </cell>
          <cell r="AJ14">
            <v>9.9771699569313657E-2</v>
          </cell>
        </row>
        <row r="15">
          <cell r="C15">
            <v>1318.82</v>
          </cell>
          <cell r="D15">
            <v>0</v>
          </cell>
          <cell r="E15">
            <v>447.26</v>
          </cell>
          <cell r="F15">
            <v>117.0574706</v>
          </cell>
          <cell r="G15">
            <v>871.55634769999995</v>
          </cell>
          <cell r="H15">
            <v>1095.1881738499999</v>
          </cell>
          <cell r="I15">
            <v>0.10688343190239062</v>
          </cell>
          <cell r="J15">
            <v>413.62690320000002</v>
          </cell>
          <cell r="L15">
            <v>77.933096990300001</v>
          </cell>
          <cell r="M15">
            <v>457.92944449999993</v>
          </cell>
          <cell r="N15">
            <v>776.55880917499985</v>
          </cell>
          <cell r="O15">
            <v>0.10035698014049255</v>
          </cell>
          <cell r="P15">
            <v>319.5602384</v>
          </cell>
          <cell r="R15">
            <v>31.941440718466662</v>
          </cell>
          <cell r="S15">
            <v>138.36920609999993</v>
          </cell>
          <cell r="T15">
            <v>298.14932529999993</v>
          </cell>
          <cell r="U15">
            <v>0.10713235955280785</v>
          </cell>
          <cell r="V15">
            <v>123.96271400000001</v>
          </cell>
          <cell r="W15">
            <v>8.9383701268000006</v>
          </cell>
          <cell r="X15">
            <v>14.406492099999923</v>
          </cell>
          <cell r="Y15">
            <v>76.387849099999926</v>
          </cell>
          <cell r="Z15">
            <v>0.11701298350603787</v>
          </cell>
          <cell r="AA15">
            <v>14.406492099999999</v>
          </cell>
          <cell r="AB15">
            <v>0.35422754824999997</v>
          </cell>
          <cell r="AC15">
            <v>-7.638334409421077E-14</v>
          </cell>
          <cell r="AD15">
            <v>7.2032460499999234</v>
          </cell>
          <cell r="AE15">
            <v>4.917610002368359E-2</v>
          </cell>
          <cell r="AF15">
            <v>0</v>
          </cell>
          <cell r="AG15">
            <v>0</v>
          </cell>
          <cell r="AH15">
            <v>-7.638334409421077E-14</v>
          </cell>
          <cell r="AI15">
            <v>-7.638334409421077E-14</v>
          </cell>
          <cell r="AJ15">
            <v>0</v>
          </cell>
        </row>
        <row r="16">
          <cell r="C16">
            <v>425.34</v>
          </cell>
          <cell r="D16">
            <v>3.1978000000094653E-3</v>
          </cell>
          <cell r="E16">
            <v>64.871498399999993</v>
          </cell>
          <cell r="F16">
            <v>47.163401700000001</v>
          </cell>
          <cell r="G16">
            <v>360.47169939999998</v>
          </cell>
          <cell r="H16">
            <v>392.90584969999998</v>
          </cell>
          <cell r="I16">
            <v>0.12003741287133095</v>
          </cell>
          <cell r="J16">
            <v>80.493998399999995</v>
          </cell>
          <cell r="L16">
            <v>38.418089539500002</v>
          </cell>
          <cell r="M16">
            <v>279.97770099999997</v>
          </cell>
          <cell r="N16">
            <v>336.44177534999994</v>
          </cell>
          <cell r="O16">
            <v>0.11418941509131472</v>
          </cell>
          <cell r="P16">
            <v>80.493998399999995</v>
          </cell>
          <cell r="R16">
            <v>28.836809729100001</v>
          </cell>
          <cell r="S16">
            <v>199.48370259999996</v>
          </cell>
          <cell r="T16">
            <v>239.73070179999996</v>
          </cell>
          <cell r="U16">
            <v>0.12028834651790939</v>
          </cell>
          <cell r="V16">
            <v>80.493998399999995</v>
          </cell>
          <cell r="W16">
            <v>19.255529918699999</v>
          </cell>
          <cell r="X16">
            <v>118.98970419999996</v>
          </cell>
          <cell r="Y16">
            <v>159.23670339999995</v>
          </cell>
          <cell r="Z16">
            <v>0.12092394220401829</v>
          </cell>
          <cell r="AA16">
            <v>58.646498399999999</v>
          </cell>
          <cell r="AB16">
            <v>10.328955108300001</v>
          </cell>
          <cell r="AC16">
            <v>60.343205799999964</v>
          </cell>
          <cell r="AD16">
            <v>89.666454999999956</v>
          </cell>
          <cell r="AE16">
            <v>0.11519307982344128</v>
          </cell>
          <cell r="AF16">
            <v>42.999998400000003</v>
          </cell>
          <cell r="AG16">
            <v>4.7768402978999989</v>
          </cell>
          <cell r="AH16">
            <v>17.343207399999962</v>
          </cell>
          <cell r="AI16">
            <v>38.843206599999959</v>
          </cell>
          <cell r="AJ16">
            <v>0.12297749635067472</v>
          </cell>
        </row>
        <row r="17">
          <cell r="C17">
            <v>698.67</v>
          </cell>
          <cell r="E17">
            <v>434.69</v>
          </cell>
          <cell r="F17">
            <v>49.9141482</v>
          </cell>
          <cell r="G17">
            <v>264.00000010000002</v>
          </cell>
          <cell r="H17">
            <v>481.33500004999996</v>
          </cell>
          <cell r="I17">
            <v>0.10369939479741767</v>
          </cell>
          <cell r="J17">
            <v>264.00000010000002</v>
          </cell>
          <cell r="L17">
            <v>15.731833343425834</v>
          </cell>
          <cell r="M17">
            <v>0</v>
          </cell>
          <cell r="N17">
            <v>240.66750002499998</v>
          </cell>
          <cell r="O17">
            <v>6.5367502225234603E-2</v>
          </cell>
        </row>
        <row r="18">
          <cell r="C18">
            <v>2024.65</v>
          </cell>
          <cell r="E18">
            <v>0</v>
          </cell>
          <cell r="F18">
            <v>201.73500000000001</v>
          </cell>
          <cell r="G18">
            <v>2024.65</v>
          </cell>
          <cell r="H18">
            <v>2024.65</v>
          </cell>
          <cell r="I18">
            <v>9.9639443854493373E-2</v>
          </cell>
          <cell r="J18">
            <v>0</v>
          </cell>
          <cell r="L18">
            <v>201.73500000000001</v>
          </cell>
          <cell r="M18">
            <v>2024.65</v>
          </cell>
          <cell r="N18">
            <v>2024.65</v>
          </cell>
          <cell r="O18">
            <v>9.9639443854493373E-2</v>
          </cell>
          <cell r="P18">
            <v>0</v>
          </cell>
          <cell r="R18">
            <v>201.73500000000001</v>
          </cell>
          <cell r="S18">
            <v>2024.65</v>
          </cell>
          <cell r="T18">
            <v>2024.65</v>
          </cell>
          <cell r="U18">
            <v>9.9639443854493373E-2</v>
          </cell>
          <cell r="V18">
            <v>0</v>
          </cell>
          <cell r="W18">
            <v>201.73500000000001</v>
          </cell>
          <cell r="X18">
            <v>2024.65</v>
          </cell>
          <cell r="Y18">
            <v>2024.65</v>
          </cell>
          <cell r="Z18">
            <v>9.9639443854493373E-2</v>
          </cell>
          <cell r="AA18">
            <v>0</v>
          </cell>
          <cell r="AB18">
            <v>201.73500000000001</v>
          </cell>
          <cell r="AC18">
            <v>2024.65</v>
          </cell>
          <cell r="AD18">
            <v>2024.65</v>
          </cell>
          <cell r="AE18">
            <v>9.9639443854493373E-2</v>
          </cell>
          <cell r="AF18">
            <v>2024.65</v>
          </cell>
          <cell r="AG18">
            <v>201.73500000000001</v>
          </cell>
          <cell r="AH18">
            <v>0</v>
          </cell>
          <cell r="AI18">
            <v>0</v>
          </cell>
          <cell r="AJ18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2"/>
      <sheetName val="2a"/>
      <sheetName val="2b"/>
      <sheetName val="2c"/>
      <sheetName val="3"/>
      <sheetName val="4"/>
      <sheetName val="5"/>
      <sheetName val="6"/>
      <sheetName val="7"/>
      <sheetName val="8"/>
      <sheetName val="9"/>
      <sheetName val="10"/>
      <sheetName val="Sheet2"/>
      <sheetName val="2a Empl.Cost Info"/>
      <sheetName val="Sheet3"/>
      <sheetName val="2b A&amp;G Info"/>
      <sheetName val="Sheet1"/>
    </sheetNames>
    <sheetDataSet>
      <sheetData sheetId="0"/>
      <sheetData sheetId="1"/>
      <sheetData sheetId="2">
        <row r="5">
          <cell r="B5">
            <v>1</v>
          </cell>
          <cell r="C5" t="str">
            <v>Basic Salary</v>
          </cell>
          <cell r="D5">
            <v>1253.1523893999999</v>
          </cell>
          <cell r="E5">
            <v>1182.7793555000001</v>
          </cell>
          <cell r="F5">
            <v>1215.0300000000002</v>
          </cell>
          <cell r="G5">
            <v>1822.16</v>
          </cell>
          <cell r="H5">
            <v>1823.8</v>
          </cell>
        </row>
        <row r="6">
          <cell r="B6">
            <v>2</v>
          </cell>
          <cell r="C6" t="str">
            <v>Dearness Allowance (DA)</v>
          </cell>
          <cell r="D6">
            <v>92.116760600000006</v>
          </cell>
          <cell r="E6">
            <v>173.047033</v>
          </cell>
          <cell r="F6">
            <v>253.99</v>
          </cell>
          <cell r="G6">
            <v>83.22999999999999</v>
          </cell>
          <cell r="H6">
            <v>109.48</v>
          </cell>
        </row>
        <row r="7">
          <cell r="B7">
            <v>3</v>
          </cell>
          <cell r="C7" t="str">
            <v>House Rent Allowance</v>
          </cell>
          <cell r="D7">
            <v>154.43440229999999</v>
          </cell>
          <cell r="E7">
            <v>166.4789801</v>
          </cell>
          <cell r="F7">
            <v>181.06</v>
          </cell>
          <cell r="G7">
            <v>266.5</v>
          </cell>
          <cell r="H7">
            <v>275.48</v>
          </cell>
        </row>
        <row r="8">
          <cell r="B8">
            <v>4</v>
          </cell>
          <cell r="C8" t="str">
            <v>Conveyance Allowance</v>
          </cell>
          <cell r="D8">
            <v>16.576427500000001</v>
          </cell>
          <cell r="E8">
            <v>22.6750677</v>
          </cell>
          <cell r="F8">
            <v>22.9</v>
          </cell>
          <cell r="G8">
            <v>23.36</v>
          </cell>
          <cell r="H8">
            <v>23.880000000000003</v>
          </cell>
        </row>
        <row r="9">
          <cell r="B9">
            <v>5</v>
          </cell>
          <cell r="C9" t="str">
            <v>Leave Travel Allowance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</row>
        <row r="10">
          <cell r="B10">
            <v>6</v>
          </cell>
          <cell r="C10" t="str">
            <v>Earned Leave Encashment</v>
          </cell>
          <cell r="D10">
            <v>44.397469000000001</v>
          </cell>
          <cell r="E10">
            <v>44.255322499999998</v>
          </cell>
          <cell r="F10">
            <v>47.26</v>
          </cell>
          <cell r="G10">
            <v>56.57</v>
          </cell>
          <cell r="H10">
            <v>71.489999999999995</v>
          </cell>
        </row>
        <row r="11">
          <cell r="B11">
            <v>7</v>
          </cell>
          <cell r="C11" t="str">
            <v>Other Allowances</v>
          </cell>
          <cell r="D11">
            <v>33.141298900000002</v>
          </cell>
          <cell r="E11">
            <v>33.249656399999999</v>
          </cell>
          <cell r="F11">
            <v>34.220000000000006</v>
          </cell>
          <cell r="G11">
            <v>43.129999999999995</v>
          </cell>
          <cell r="H11">
            <v>48.719999999999992</v>
          </cell>
        </row>
        <row r="12">
          <cell r="B12">
            <v>8</v>
          </cell>
          <cell r="C12" t="str">
            <v>Medical Reimbursement</v>
          </cell>
          <cell r="D12">
            <v>39.584429800000002</v>
          </cell>
          <cell r="E12">
            <v>45.566491999999997</v>
          </cell>
          <cell r="F12">
            <v>518.12</v>
          </cell>
          <cell r="G12">
            <v>361.28</v>
          </cell>
          <cell r="H12">
            <v>100</v>
          </cell>
        </row>
        <row r="13">
          <cell r="B13">
            <v>9</v>
          </cell>
          <cell r="C13" t="str">
            <v>Overtime Payment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B14">
            <v>10</v>
          </cell>
          <cell r="C14" t="str">
            <v>Bonus/Ex-Gratia Payments</v>
          </cell>
          <cell r="D14">
            <v>0</v>
          </cell>
          <cell r="E14">
            <v>0</v>
          </cell>
          <cell r="F14">
            <v>0</v>
          </cell>
          <cell r="G14">
            <v>0.51</v>
          </cell>
          <cell r="H14">
            <v>0.2</v>
          </cell>
        </row>
        <row r="15">
          <cell r="B15">
            <v>11</v>
          </cell>
          <cell r="C15" t="str">
            <v>Interim Relief / Wage Revision</v>
          </cell>
          <cell r="D15">
            <v>-1.52015E-2</v>
          </cell>
          <cell r="E15">
            <v>-1.32248E-2</v>
          </cell>
          <cell r="F15">
            <v>0</v>
          </cell>
          <cell r="G15">
            <v>-0.02</v>
          </cell>
          <cell r="H15">
            <v>0.09</v>
          </cell>
        </row>
        <row r="16">
          <cell r="B16">
            <v>12</v>
          </cell>
          <cell r="C16" t="str">
            <v>Staff welfare expenses</v>
          </cell>
          <cell r="D16">
            <v>25.264419699999998</v>
          </cell>
          <cell r="E16">
            <v>34.13836469999999</v>
          </cell>
          <cell r="F16">
            <v>34.990000000000009</v>
          </cell>
          <cell r="G16">
            <v>35.18</v>
          </cell>
          <cell r="H16">
            <v>35.789999999999992</v>
          </cell>
        </row>
        <row r="17">
          <cell r="B17">
            <v>13</v>
          </cell>
          <cell r="C17" t="str">
            <v>VRS Expenses/Retrenchment Compensation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B18">
            <v>14</v>
          </cell>
          <cell r="C18" t="str">
            <v>Commission to Directors</v>
          </cell>
          <cell r="D18">
            <v>1.0689000000000001E-2</v>
          </cell>
          <cell r="E18">
            <v>1.018E-2</v>
          </cell>
          <cell r="F18">
            <v>0</v>
          </cell>
          <cell r="G18">
            <v>0</v>
          </cell>
          <cell r="H18">
            <v>0</v>
          </cell>
        </row>
        <row r="19">
          <cell r="B19">
            <v>15</v>
          </cell>
          <cell r="C19" t="str">
            <v>Training Expenses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B20">
            <v>16</v>
          </cell>
          <cell r="C20" t="str">
            <v>Payment under Workmen's Compensation Act</v>
          </cell>
          <cell r="D20">
            <v>4.3140000000000001E-3</v>
          </cell>
          <cell r="E20">
            <v>4.3140000000000001E-3</v>
          </cell>
          <cell r="F20">
            <v>0</v>
          </cell>
          <cell r="G20">
            <v>0</v>
          </cell>
          <cell r="H20">
            <v>0</v>
          </cell>
        </row>
        <row r="21">
          <cell r="B21">
            <v>17</v>
          </cell>
          <cell r="C21" t="str">
            <v>Net Employee Costs</v>
          </cell>
          <cell r="D21">
            <v>1658.6673986999997</v>
          </cell>
          <cell r="E21">
            <v>1702.1915411</v>
          </cell>
          <cell r="F21">
            <v>2307.5700000000006</v>
          </cell>
          <cell r="G21">
            <v>2691.9000000000005</v>
          </cell>
          <cell r="H21">
            <v>2488.9299999999998</v>
          </cell>
        </row>
        <row r="22">
          <cell r="B22">
            <v>18</v>
          </cell>
          <cell r="C22" t="str">
            <v>Terminal Benefits</v>
          </cell>
          <cell r="D22">
            <v>193.35714189999999</v>
          </cell>
          <cell r="E22">
            <v>193.97843739999999</v>
          </cell>
          <cell r="F22">
            <v>-20.02</v>
          </cell>
          <cell r="G22">
            <v>385.73</v>
          </cell>
          <cell r="H22">
            <v>91.8</v>
          </cell>
        </row>
        <row r="23">
          <cell r="B23">
            <v>18.100000000000001</v>
          </cell>
          <cell r="C23" t="str">
            <v>Provident Fund Contribution</v>
          </cell>
          <cell r="D23">
            <v>82.107248200000001</v>
          </cell>
          <cell r="E23">
            <v>88.566135299999999</v>
          </cell>
          <cell r="F23">
            <v>100.08000000000001</v>
          </cell>
          <cell r="G23">
            <v>110.81</v>
          </cell>
          <cell r="H23">
            <v>145.15</v>
          </cell>
        </row>
        <row r="24">
          <cell r="B24">
            <v>18.2</v>
          </cell>
          <cell r="C24" t="str">
            <v>Provision for PF Fund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</row>
        <row r="25">
          <cell r="B25">
            <v>18.3</v>
          </cell>
          <cell r="C25" t="str">
            <v>Pension Payments</v>
          </cell>
          <cell r="D25">
            <v>448.8075925</v>
          </cell>
          <cell r="E25">
            <v>285.4318346</v>
          </cell>
          <cell r="F25">
            <v>-99.05</v>
          </cell>
          <cell r="G25">
            <v>14</v>
          </cell>
          <cell r="H25">
            <v>477.71000000000004</v>
          </cell>
        </row>
        <row r="26">
          <cell r="B26">
            <v>18.399999999999999</v>
          </cell>
          <cell r="C26" t="str">
            <v>Gratuity Payment</v>
          </cell>
          <cell r="D26">
            <v>40.363362500000001</v>
          </cell>
          <cell r="E26">
            <v>63.273462100000003</v>
          </cell>
          <cell r="F26">
            <v>51.89</v>
          </cell>
          <cell r="G26">
            <v>157.07999999999998</v>
          </cell>
          <cell r="H26">
            <v>71.47999999999999</v>
          </cell>
        </row>
        <row r="27">
          <cell r="B27">
            <v>19</v>
          </cell>
          <cell r="C27" t="str">
            <v>Unfunded past liabilities of pension and gratuity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B28">
            <v>20</v>
          </cell>
          <cell r="C28" t="str">
            <v>Others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B29">
            <v>21</v>
          </cell>
          <cell r="C29" t="str">
            <v xml:space="preserve">Gross Employee Expenses </v>
          </cell>
          <cell r="D29">
            <v>2423.3027437999999</v>
          </cell>
          <cell r="E29">
            <v>2333.4414105000001</v>
          </cell>
          <cell r="F29">
            <v>2340.4700000000003</v>
          </cell>
          <cell r="G29">
            <v>3359.5200000000004</v>
          </cell>
          <cell r="H29">
            <v>3275.07</v>
          </cell>
        </row>
        <row r="30">
          <cell r="B30">
            <v>22</v>
          </cell>
          <cell r="C30" t="str">
            <v>Less: Expenses Capitalised</v>
          </cell>
          <cell r="D30">
            <v>-89.513832399999998</v>
          </cell>
          <cell r="E30">
            <v>-69.876647700000007</v>
          </cell>
          <cell r="F30">
            <v>-86.45</v>
          </cell>
          <cell r="G30">
            <v>-97.78</v>
          </cell>
          <cell r="H30">
            <v>102.45</v>
          </cell>
        </row>
        <row r="31">
          <cell r="B31">
            <v>23</v>
          </cell>
          <cell r="C31" t="str">
            <v xml:space="preserve">Net Employee Expenses </v>
          </cell>
          <cell r="D31">
            <v>2512.8165761999999</v>
          </cell>
          <cell r="E31">
            <v>2403.3180582</v>
          </cell>
          <cell r="F31">
            <v>2426.92</v>
          </cell>
          <cell r="G31">
            <v>3457.3000000000006</v>
          </cell>
          <cell r="H31">
            <v>3172.6200000000003</v>
          </cell>
        </row>
      </sheetData>
      <sheetData sheetId="3">
        <row r="4">
          <cell r="B4">
            <v>1</v>
          </cell>
          <cell r="C4" t="str">
            <v>Rent Rates &amp; Taxes</v>
          </cell>
          <cell r="D4">
            <v>5.2498564999999999</v>
          </cell>
          <cell r="E4">
            <v>4.0025320999999998</v>
          </cell>
          <cell r="F4">
            <v>4.2300000000000004</v>
          </cell>
          <cell r="G4">
            <v>5.55</v>
          </cell>
          <cell r="H4">
            <v>5.17</v>
          </cell>
        </row>
        <row r="5">
          <cell r="B5">
            <v>2</v>
          </cell>
          <cell r="C5" t="str">
            <v>Insurance</v>
          </cell>
          <cell r="D5">
            <v>4.0414100000000001E-2</v>
          </cell>
          <cell r="E5">
            <v>0.21883830000000001</v>
          </cell>
          <cell r="F5">
            <v>0.36000000000000004</v>
          </cell>
          <cell r="G5">
            <v>0.30000000000000004</v>
          </cell>
          <cell r="H5">
            <v>0.39</v>
          </cell>
        </row>
        <row r="6">
          <cell r="B6">
            <v>3</v>
          </cell>
          <cell r="C6" t="str">
            <v>Telephone &amp; Postage, etc.</v>
          </cell>
          <cell r="D6">
            <v>2.2356406000000004</v>
          </cell>
          <cell r="E6">
            <v>2.3183891999999999</v>
          </cell>
          <cell r="F6">
            <v>2.52</v>
          </cell>
          <cell r="G6">
            <v>2.44</v>
          </cell>
          <cell r="H6">
            <v>2.4699999999999998</v>
          </cell>
        </row>
        <row r="7">
          <cell r="B7">
            <v>4</v>
          </cell>
          <cell r="C7" t="str">
            <v>Legal charges &amp; Audit fee</v>
          </cell>
          <cell r="D7">
            <v>2.0773489999999999</v>
          </cell>
          <cell r="E7">
            <v>1.9335187999999999</v>
          </cell>
          <cell r="F7">
            <v>1.03</v>
          </cell>
          <cell r="G7">
            <v>2.11</v>
          </cell>
          <cell r="H7">
            <v>3.2800000000000002</v>
          </cell>
        </row>
        <row r="8">
          <cell r="B8">
            <v>5</v>
          </cell>
          <cell r="C8" t="str">
            <v>Professional, Consultancy, Technical fee</v>
          </cell>
          <cell r="D8">
            <v>37.343403000000002</v>
          </cell>
          <cell r="E8">
            <v>32.262287800000003</v>
          </cell>
          <cell r="F8">
            <v>36.19</v>
          </cell>
          <cell r="G8">
            <v>47.01</v>
          </cell>
          <cell r="H8">
            <v>49.36</v>
          </cell>
        </row>
        <row r="9">
          <cell r="B9">
            <v>6</v>
          </cell>
          <cell r="C9" t="str">
            <v>Conveyance &amp; Travel</v>
          </cell>
          <cell r="D9">
            <v>20.116430099999999</v>
          </cell>
          <cell r="E9">
            <v>17.650320000000001</v>
          </cell>
          <cell r="F9">
            <v>27.7</v>
          </cell>
          <cell r="G9">
            <v>28.3</v>
          </cell>
          <cell r="H9">
            <v>25.68</v>
          </cell>
        </row>
        <row r="10">
          <cell r="B10">
            <v>7</v>
          </cell>
          <cell r="C10" t="str">
            <v>Electricity charges</v>
          </cell>
          <cell r="D10">
            <v>8.1906835999999998</v>
          </cell>
          <cell r="E10">
            <v>7.6570781999999999</v>
          </cell>
          <cell r="F10">
            <v>7.69</v>
          </cell>
          <cell r="G10">
            <v>12.97</v>
          </cell>
          <cell r="H10">
            <v>8.82</v>
          </cell>
        </row>
        <row r="11">
          <cell r="B11">
            <v>8</v>
          </cell>
          <cell r="C11" t="str">
            <v>Water charges</v>
          </cell>
          <cell r="D11">
            <v>0.82662670000000005</v>
          </cell>
          <cell r="E11">
            <v>1.1314812000000001</v>
          </cell>
          <cell r="F11">
            <v>0.51</v>
          </cell>
          <cell r="G11">
            <v>0.66</v>
          </cell>
          <cell r="H11">
            <v>0.51</v>
          </cell>
        </row>
        <row r="12">
          <cell r="B12">
            <v>9</v>
          </cell>
          <cell r="C12" t="str">
            <v>Security arrangements</v>
          </cell>
          <cell r="D12">
            <v>0.28532800000000003</v>
          </cell>
          <cell r="E12">
            <v>0.29351070000000001</v>
          </cell>
          <cell r="F12">
            <v>0.32</v>
          </cell>
          <cell r="G12">
            <v>0.37</v>
          </cell>
          <cell r="H12">
            <v>0.34</v>
          </cell>
        </row>
        <row r="13">
          <cell r="B13">
            <v>10</v>
          </cell>
          <cell r="C13" t="str">
            <v>Fees &amp; subscription</v>
          </cell>
          <cell r="D13">
            <v>0.56160710000000003</v>
          </cell>
          <cell r="E13">
            <v>0.42962270000000002</v>
          </cell>
          <cell r="F13">
            <v>0.25</v>
          </cell>
          <cell r="G13">
            <v>0.97</v>
          </cell>
          <cell r="H13">
            <v>1.62</v>
          </cell>
        </row>
        <row r="14">
          <cell r="B14">
            <v>11</v>
          </cell>
          <cell r="C14" t="str">
            <v>Books &amp; periodicals</v>
          </cell>
          <cell r="D14">
            <v>5.05607E-2</v>
          </cell>
          <cell r="E14">
            <v>9.0566300000000002E-2</v>
          </cell>
          <cell r="F14">
            <v>0.06</v>
          </cell>
          <cell r="G14">
            <v>0.14000000000000001</v>
          </cell>
          <cell r="H14">
            <v>0.09</v>
          </cell>
        </row>
        <row r="15">
          <cell r="B15">
            <v>12</v>
          </cell>
          <cell r="C15" t="str">
            <v>Computer Stationery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B16">
            <v>13</v>
          </cell>
          <cell r="C16" t="str">
            <v>Printing &amp; Stationery</v>
          </cell>
          <cell r="D16">
            <v>6.7557033000000004</v>
          </cell>
          <cell r="E16">
            <v>4.7628500999999996</v>
          </cell>
          <cell r="F16">
            <v>6.64</v>
          </cell>
          <cell r="G16">
            <v>6.85</v>
          </cell>
          <cell r="H16">
            <v>9.98</v>
          </cell>
        </row>
        <row r="17">
          <cell r="B17">
            <v>14</v>
          </cell>
          <cell r="C17" t="str">
            <v>Advertisements</v>
          </cell>
          <cell r="D17">
            <v>1.7569117000000001</v>
          </cell>
          <cell r="E17">
            <v>0.45581369999999999</v>
          </cell>
          <cell r="F17">
            <v>1.27</v>
          </cell>
          <cell r="G17">
            <v>2.0299999999999998</v>
          </cell>
          <cell r="H17">
            <v>1.45</v>
          </cell>
        </row>
        <row r="18">
          <cell r="B18">
            <v>15</v>
          </cell>
          <cell r="C18" t="str">
            <v>Purchase Related Advertisement Expenses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B19">
            <v>16</v>
          </cell>
          <cell r="C19" t="str">
            <v>Contribution/Donations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B20">
            <v>17</v>
          </cell>
          <cell r="C20" t="str">
            <v>License Fee  and other related fee</v>
          </cell>
          <cell r="D20">
            <v>5.9320709999999996</v>
          </cell>
          <cell r="E20">
            <v>5.9320709999999996</v>
          </cell>
          <cell r="F20">
            <v>5.93</v>
          </cell>
          <cell r="G20">
            <v>8.1999999999999993</v>
          </cell>
          <cell r="H20">
            <v>9.01</v>
          </cell>
        </row>
        <row r="21">
          <cell r="B21">
            <v>18</v>
          </cell>
          <cell r="C21" t="str">
            <v>Vehicle Running Expenses Truck / Delivery Van</v>
          </cell>
          <cell r="D21">
            <v>0.37429129999999999</v>
          </cell>
          <cell r="E21">
            <v>0.30000310000000002</v>
          </cell>
          <cell r="F21">
            <v>0.28000000000000003</v>
          </cell>
          <cell r="G21">
            <v>0.45</v>
          </cell>
          <cell r="H21">
            <v>0.41000000000000003</v>
          </cell>
        </row>
        <row r="22">
          <cell r="B22">
            <v>19</v>
          </cell>
          <cell r="C22" t="str">
            <v>Vehicle Hiring Expenses Truck / Delivery Van</v>
          </cell>
          <cell r="D22">
            <v>38.318453599999998</v>
          </cell>
          <cell r="E22">
            <v>40.329245900000004</v>
          </cell>
          <cell r="F22">
            <v>5.37</v>
          </cell>
          <cell r="G22">
            <v>13.879999999999999</v>
          </cell>
          <cell r="H22">
            <v>12.420000000000002</v>
          </cell>
        </row>
        <row r="23">
          <cell r="B23">
            <v>20</v>
          </cell>
          <cell r="C23" t="str">
            <v>Cost of services procured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</row>
        <row r="24">
          <cell r="B24">
            <v>21</v>
          </cell>
          <cell r="C24" t="str">
            <v>Outsourcing of metering and billing system</v>
          </cell>
          <cell r="D24">
            <v>13.1880313</v>
          </cell>
          <cell r="E24">
            <v>16.111904200000001</v>
          </cell>
          <cell r="F24">
            <v>14.5</v>
          </cell>
          <cell r="G24">
            <v>17.14</v>
          </cell>
          <cell r="H24">
            <v>10.87</v>
          </cell>
        </row>
        <row r="25">
          <cell r="B25">
            <v>22</v>
          </cell>
          <cell r="C25" t="str">
            <v>Freight On Capital Equipments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B26">
            <v>23</v>
          </cell>
          <cell r="C26" t="str">
            <v>V-sat, Internet and related charges</v>
          </cell>
          <cell r="D26">
            <v>2.2295693999999999</v>
          </cell>
          <cell r="E26">
            <v>3.8097901999999997</v>
          </cell>
          <cell r="F26">
            <v>3.88</v>
          </cell>
          <cell r="G26">
            <v>4.2399999999999993</v>
          </cell>
          <cell r="H26">
            <v>2.3199999999999998</v>
          </cell>
        </row>
        <row r="27">
          <cell r="B27">
            <v>24</v>
          </cell>
          <cell r="C27" t="str">
            <v>Training</v>
          </cell>
          <cell r="D27">
            <v>8.7470000000000006E-2</v>
          </cell>
          <cell r="E27">
            <v>7.2502499999999998E-2</v>
          </cell>
          <cell r="F27">
            <v>0.04</v>
          </cell>
          <cell r="G27">
            <v>0.06</v>
          </cell>
          <cell r="H27">
            <v>0.11</v>
          </cell>
        </row>
        <row r="28">
          <cell r="B28">
            <v>25</v>
          </cell>
          <cell r="C28" t="str">
            <v>Bank Charges</v>
          </cell>
          <cell r="D28">
            <v>0</v>
          </cell>
          <cell r="E28">
            <v>0</v>
          </cell>
          <cell r="F28">
            <v>0</v>
          </cell>
          <cell r="G28">
            <v>1.9800000000000002</v>
          </cell>
          <cell r="H28">
            <v>2.4099999999999997</v>
          </cell>
        </row>
        <row r="29">
          <cell r="B29">
            <v>26</v>
          </cell>
          <cell r="C29" t="str">
            <v>Miscellaneous Expenses</v>
          </cell>
          <cell r="D29">
            <v>5.7003684999999997</v>
          </cell>
          <cell r="E29">
            <v>5.3319507000000002</v>
          </cell>
          <cell r="F29">
            <v>3.47</v>
          </cell>
          <cell r="G29">
            <v>9.57</v>
          </cell>
          <cell r="H29">
            <v>13.45</v>
          </cell>
        </row>
        <row r="30">
          <cell r="B30">
            <v>27</v>
          </cell>
          <cell r="C30" t="str">
            <v>Office Expenses</v>
          </cell>
          <cell r="D30">
            <v>5.4529456999999999</v>
          </cell>
          <cell r="E30">
            <v>3.5095683999999996</v>
          </cell>
          <cell r="F30">
            <v>4.05</v>
          </cell>
          <cell r="G30">
            <v>5.62</v>
          </cell>
          <cell r="H30">
            <v>7.5100000000000007</v>
          </cell>
        </row>
        <row r="31">
          <cell r="B31">
            <v>28</v>
          </cell>
          <cell r="C31" t="str">
            <v>Others</v>
          </cell>
          <cell r="D31">
            <v>1.8815398999999999</v>
          </cell>
          <cell r="E31">
            <v>0.93372920000000004</v>
          </cell>
          <cell r="F31">
            <v>1.04</v>
          </cell>
          <cell r="G31">
            <v>0.37</v>
          </cell>
          <cell r="H31">
            <v>2.41</v>
          </cell>
        </row>
        <row r="32">
          <cell r="B32">
            <v>29</v>
          </cell>
          <cell r="C32" t="str">
            <v>Gross A &amp;G Expenses</v>
          </cell>
          <cell r="D32">
            <v>158.65525510000003</v>
          </cell>
          <cell r="E32">
            <v>149.53757429999999</v>
          </cell>
          <cell r="F32">
            <v>127.33</v>
          </cell>
          <cell r="G32">
            <v>171.21</v>
          </cell>
          <cell r="H32">
            <v>170.07999999999998</v>
          </cell>
        </row>
        <row r="33">
          <cell r="B33">
            <v>30</v>
          </cell>
          <cell r="C33" t="str">
            <v>Less: Expenses Capitalised</v>
          </cell>
          <cell r="D33">
            <v>-15.7478052</v>
          </cell>
          <cell r="E33">
            <v>-12.271288</v>
          </cell>
          <cell r="F33">
            <v>-15.2</v>
          </cell>
          <cell r="G33">
            <v>-17.23</v>
          </cell>
          <cell r="H33">
            <v>18.07</v>
          </cell>
        </row>
        <row r="34">
          <cell r="B34">
            <v>31</v>
          </cell>
          <cell r="C34" t="str">
            <v xml:space="preserve">Net A &amp;G Expenses </v>
          </cell>
          <cell r="D34">
            <v>174.40306030000002</v>
          </cell>
          <cell r="E34">
            <v>161.80886229999999</v>
          </cell>
          <cell r="F34">
            <v>142.53</v>
          </cell>
          <cell r="G34">
            <v>188.44</v>
          </cell>
          <cell r="H34">
            <v>152.01</v>
          </cell>
        </row>
      </sheetData>
      <sheetData sheetId="4">
        <row r="4">
          <cell r="B4">
            <v>1</v>
          </cell>
          <cell r="C4" t="str">
            <v>Plant &amp; Machinery &amp; Meters</v>
          </cell>
          <cell r="D4">
            <v>68.883768500000002</v>
          </cell>
          <cell r="E4">
            <v>77.595834399999987</v>
          </cell>
          <cell r="F4">
            <v>87.77000000000001</v>
          </cell>
          <cell r="G4">
            <v>84.409999999999982</v>
          </cell>
          <cell r="H4">
            <v>120.94</v>
          </cell>
        </row>
        <row r="5">
          <cell r="B5">
            <v>2</v>
          </cell>
          <cell r="C5" t="str">
            <v>Buildings</v>
          </cell>
          <cell r="D5">
            <v>1.6172103</v>
          </cell>
          <cell r="E5">
            <v>1.6109865000000001</v>
          </cell>
          <cell r="F5">
            <v>1.5</v>
          </cell>
          <cell r="G5">
            <v>0.76</v>
          </cell>
          <cell r="H5">
            <v>0.06</v>
          </cell>
        </row>
        <row r="6">
          <cell r="B6">
            <v>3</v>
          </cell>
          <cell r="C6" t="str">
            <v>Civil Works</v>
          </cell>
          <cell r="D6">
            <v>6.8628019</v>
          </cell>
          <cell r="E6">
            <v>8.2866879999999998</v>
          </cell>
          <cell r="F6">
            <v>12.39</v>
          </cell>
          <cell r="G6">
            <v>9.81</v>
          </cell>
          <cell r="H6">
            <v>9.9700000000000006</v>
          </cell>
        </row>
        <row r="7">
          <cell r="B7">
            <v>4</v>
          </cell>
          <cell r="C7" t="str">
            <v>Hydraulic Works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</row>
        <row r="8">
          <cell r="B8">
            <v>5</v>
          </cell>
          <cell r="C8" t="str">
            <v>Lines &amp; Cable Networks</v>
          </cell>
          <cell r="D8">
            <v>32.192742499999994</v>
          </cell>
          <cell r="E8">
            <v>56.680302599999997</v>
          </cell>
          <cell r="F8">
            <v>49.899999999999991</v>
          </cell>
          <cell r="G8">
            <v>57.349999999999994</v>
          </cell>
          <cell r="H8">
            <v>63.629999999999988</v>
          </cell>
        </row>
        <row r="9">
          <cell r="B9">
            <v>6</v>
          </cell>
          <cell r="C9" t="str">
            <v>Vehicles</v>
          </cell>
          <cell r="D9">
            <v>2.1406478</v>
          </cell>
          <cell r="E9">
            <v>1.1694712</v>
          </cell>
          <cell r="F9">
            <v>40.1</v>
          </cell>
          <cell r="G9">
            <v>35.200000000000003</v>
          </cell>
          <cell r="H9">
            <v>39.299999999999997</v>
          </cell>
        </row>
        <row r="10">
          <cell r="B10">
            <v>7</v>
          </cell>
          <cell r="C10" t="str">
            <v>Furniture &amp; Fixtures</v>
          </cell>
          <cell r="D10">
            <v>0.46390769999999998</v>
          </cell>
          <cell r="E10">
            <v>0.50431860000000006</v>
          </cell>
          <cell r="F10">
            <v>0.34</v>
          </cell>
          <cell r="G10">
            <v>0.23</v>
          </cell>
          <cell r="H10">
            <v>0</v>
          </cell>
        </row>
        <row r="11">
          <cell r="B11">
            <v>8</v>
          </cell>
          <cell r="C11" t="str">
            <v>Office Equipment</v>
          </cell>
          <cell r="D11">
            <v>1.3818493999999999</v>
          </cell>
          <cell r="E11">
            <v>0.59962070000000001</v>
          </cell>
          <cell r="F11">
            <v>4.41</v>
          </cell>
          <cell r="G11">
            <v>0.59</v>
          </cell>
          <cell r="H11">
            <v>0.01</v>
          </cell>
        </row>
        <row r="12">
          <cell r="B12">
            <v>9</v>
          </cell>
          <cell r="C12" t="str">
            <v>Computer &amp; IT Equipment, Air Conditioners</v>
          </cell>
          <cell r="D12">
            <v>3.5528336</v>
          </cell>
          <cell r="E12">
            <v>1.681648</v>
          </cell>
          <cell r="F12">
            <v>2.29</v>
          </cell>
          <cell r="G12">
            <v>5.54</v>
          </cell>
          <cell r="H12">
            <v>8.4700000000000006</v>
          </cell>
        </row>
        <row r="13">
          <cell r="B13">
            <v>10</v>
          </cell>
          <cell r="C13" t="str">
            <v>Air Conditioners</v>
          </cell>
          <cell r="D13">
            <v>0.1125318</v>
          </cell>
          <cell r="E13">
            <v>0.1096673</v>
          </cell>
          <cell r="F13">
            <v>0.01</v>
          </cell>
          <cell r="G13">
            <v>0.04</v>
          </cell>
          <cell r="H13">
            <v>0.06</v>
          </cell>
        </row>
        <row r="14">
          <cell r="B14">
            <v>11</v>
          </cell>
          <cell r="C14" t="str">
            <v>Land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B15">
            <v>12</v>
          </cell>
          <cell r="C15" t="str">
            <v>Computer Software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B16">
            <v>13</v>
          </cell>
          <cell r="C16" t="str">
            <v>Gross R&amp;M Expenses</v>
          </cell>
          <cell r="D16">
            <v>117.20829349999997</v>
          </cell>
          <cell r="E16">
            <v>148.23853729999999</v>
          </cell>
          <cell r="F16">
            <v>198.70999999999998</v>
          </cell>
          <cell r="G16">
            <v>193.92999999999995</v>
          </cell>
          <cell r="H16">
            <v>242.43999999999997</v>
          </cell>
        </row>
        <row r="17">
          <cell r="B17">
            <v>14</v>
          </cell>
          <cell r="C17" t="str">
            <v>Gross Fixed Assets at beginning of year (Icl.Intangible Assets)</v>
          </cell>
          <cell r="D17">
            <v>14192.11</v>
          </cell>
          <cell r="E17">
            <v>16417.37</v>
          </cell>
          <cell r="H17">
            <v>20432.890000000003</v>
          </cell>
        </row>
        <row r="18">
          <cell r="B18">
            <v>15</v>
          </cell>
          <cell r="C18" t="str">
            <v>R&amp;M Expenses as % of GFA at beginning of year</v>
          </cell>
          <cell r="H18">
            <v>1.1865184024384212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 sheet"/>
      <sheetName val="O&amp;M Projections New Methodo (2)"/>
      <sheetName val="O&amp;M Projections New Methodology"/>
      <sheetName val="O&amp;M cost projections"/>
      <sheetName val="Escalation method"/>
      <sheetName val="Sales Method"/>
      <sheetName val="Inflation rates"/>
      <sheetName val="Revised Norms method"/>
      <sheetName val="R&amp;M Cost"/>
      <sheetName val="Network elements - Projected"/>
      <sheetName val="Network element - actuals"/>
      <sheetName val="Inflation for CAPEX"/>
      <sheetName val="Total DTR projections"/>
      <sheetName val="DTR Projections_Non Agri"/>
      <sheetName val="DTR Projections_Agri"/>
      <sheetName val="Network length summary"/>
      <sheetName val="Updated_DISCOM_Summary"/>
      <sheetName val="Updated summary - SS &amp; Feeders"/>
      <sheetName val="Consumer data projections"/>
      <sheetName val="Provisional O&amp;M cost FY 18-19"/>
      <sheetName val="4th CP GFA - Actuals "/>
      <sheetName val="GFA Projections"/>
      <sheetName val="tables for presenattion"/>
    </sheetNames>
    <sheetDataSet>
      <sheetData sheetId="0"/>
      <sheetData sheetId="1"/>
      <sheetData sheetId="2">
        <row r="6">
          <cell r="J6">
            <v>187.48414050810993</v>
          </cell>
          <cell r="K6">
            <v>196.48665996662396</v>
          </cell>
          <cell r="L6">
            <v>205.92145789083261</v>
          </cell>
          <cell r="M6">
            <v>215.80929121136677</v>
          </cell>
          <cell r="N6">
            <v>226.17191355474523</v>
          </cell>
        </row>
        <row r="7">
          <cell r="J7">
            <v>213.69135362703528</v>
          </cell>
          <cell r="K7">
            <v>256.32021544762449</v>
          </cell>
          <cell r="L7">
            <v>310.29929954705136</v>
          </cell>
          <cell r="M7">
            <v>368.8205097614034</v>
          </cell>
          <cell r="N7">
            <v>430.84163614502</v>
          </cell>
        </row>
        <row r="12">
          <cell r="J12">
            <v>27053.751229884117</v>
          </cell>
          <cell r="K12">
            <v>32450.650090472453</v>
          </cell>
          <cell r="L12">
            <v>39284.509711164807</v>
          </cell>
          <cell r="M12">
            <v>46693.411549907862</v>
          </cell>
          <cell r="N12">
            <v>54545.409750584164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TSSPDCL_Int on CSD "/>
    </sheetNames>
    <sheetDataSet>
      <sheetData sheetId="0">
        <row r="8">
          <cell r="F8">
            <v>4581</v>
          </cell>
          <cell r="G8">
            <v>4663</v>
          </cell>
        </row>
        <row r="9">
          <cell r="F9">
            <v>82</v>
          </cell>
          <cell r="G9">
            <v>941.58833998078262</v>
          </cell>
        </row>
        <row r="10">
          <cell r="F10">
            <v>4663</v>
          </cell>
          <cell r="G10">
            <v>5604.5883399807826</v>
          </cell>
        </row>
        <row r="11">
          <cell r="F11">
            <v>4622</v>
          </cell>
          <cell r="G11">
            <v>5133.7941699903913</v>
          </cell>
        </row>
        <row r="12">
          <cell r="F12">
            <v>6.7500000000000004E-2</v>
          </cell>
          <cell r="G12">
            <v>6.5000000000000002E-2</v>
          </cell>
        </row>
        <row r="13">
          <cell r="F13">
            <v>311.98500000000001</v>
          </cell>
          <cell r="G13">
            <v>333.69662104937544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Sheet2"/>
      <sheetName val="Revenue impact_Summary"/>
      <sheetName val="Tariff hike_Summary"/>
      <sheetName val="Rev_NP-12me"/>
      <sheetName val="Rev_SP-12me"/>
      <sheetName val="Sales_Progress tracker"/>
      <sheetName val="Sales_NP"/>
      <sheetName val="Sales_SP"/>
      <sheetName val="Sales_Summary_FY 25_29"/>
      <sheetName val="Sales_Summary_FY 18_25"/>
      <sheetName val="PPT Slides(correct)"/>
      <sheetName val="OUTPUT"/>
      <sheetName val="EV Stations_NPDCL"/>
      <sheetName val="Additional Loads_NPDCL"/>
      <sheetName val="Additional Loads_SPDCL "/>
      <sheetName val="Scenarios"/>
      <sheetName val="LIS"/>
      <sheetName val="Rev_NP-12me existing Cl"/>
      <sheetName val="Rev_SP-12me existing Cl"/>
      <sheetName val="Total Rev Current_SP"/>
      <sheetName val="Rev SP FY24"/>
      <sheetName val="Rev NP FY24"/>
      <sheetName val="Industrial Loads_SPDCL"/>
      <sheetName val="Revenue State_impact"/>
      <sheetName val="Additional Loads_LIS"/>
      <sheetName val="PPT Slides"/>
      <sheetName val="Sample Scenarios"/>
      <sheetName val="Sales Reduction SCCL NPDCL"/>
      <sheetName val="LIS Sales FY 24 ICAD"/>
      <sheetName val="Reveneu state FY22"/>
      <sheetName val="Summary 22"/>
      <sheetName val="Sheet1"/>
      <sheetName val="Changes tracker"/>
      <sheetName val="Sheet3"/>
    </sheetNames>
    <sheetDataSet>
      <sheetData sheetId="0"/>
      <sheetData sheetId="1">
        <row r="15">
          <cell r="F15">
            <v>3186.3350299670346</v>
          </cell>
        </row>
      </sheetData>
      <sheetData sheetId="2"/>
      <sheetData sheetId="3">
        <row r="10">
          <cell r="H10">
            <v>4029439</v>
          </cell>
        </row>
      </sheetData>
      <sheetData sheetId="4">
        <row r="2">
          <cell r="BG2">
            <v>78.239999999999995</v>
          </cell>
        </row>
        <row r="3">
          <cell r="BG3">
            <v>79.8048</v>
          </cell>
        </row>
      </sheetData>
      <sheetData sheetId="5"/>
      <sheetData sheetId="6">
        <row r="10">
          <cell r="FE10">
            <v>337.61115799999993</v>
          </cell>
        </row>
      </sheetData>
      <sheetData sheetId="7">
        <row r="10">
          <cell r="CG10">
            <v>884.88479299999995</v>
          </cell>
        </row>
      </sheetData>
      <sheetData sheetId="8"/>
      <sheetData sheetId="9">
        <row r="8">
          <cell r="H8">
            <v>10827.210705449999</v>
          </cell>
        </row>
      </sheetData>
      <sheetData sheetId="10">
        <row r="125">
          <cell r="AW125">
            <v>50.969819163900084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0">
          <cell r="AI10">
            <v>7772199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eighted Average PP cost"/>
      <sheetName val="CSS SPDCL"/>
      <sheetName val="Sheet1"/>
      <sheetName val="CSS NPDCL"/>
      <sheetName val="Open Access Sales_SP"/>
      <sheetName val="Open Access Sales_NP"/>
      <sheetName val="Calc"/>
      <sheetName val="OA"/>
      <sheetName val="T Cost"/>
    </sheetNames>
    <sheetDataSet>
      <sheetData sheetId="0"/>
      <sheetData sheetId="1">
        <row r="8">
          <cell r="K8">
            <v>1.7704887057988872</v>
          </cell>
          <cell r="M8">
            <v>0</v>
          </cell>
          <cell r="N8">
            <v>0</v>
          </cell>
          <cell r="O8">
            <v>0</v>
          </cell>
          <cell r="R8">
            <v>0</v>
          </cell>
        </row>
        <row r="9">
          <cell r="K9">
            <v>2.1774692537603744</v>
          </cell>
          <cell r="M9">
            <v>0</v>
          </cell>
          <cell r="N9">
            <v>0</v>
          </cell>
          <cell r="O9">
            <v>0</v>
          </cell>
          <cell r="R9">
            <v>0</v>
          </cell>
        </row>
        <row r="19">
          <cell r="K19">
            <v>0.42904234032053701</v>
          </cell>
          <cell r="M19">
            <v>115.458638542</v>
          </cell>
          <cell r="N19">
            <v>41.965306666666663</v>
          </cell>
          <cell r="O19">
            <v>165.29514246910003</v>
          </cell>
          <cell r="R19">
            <v>7.0918614768559252</v>
          </cell>
        </row>
        <row r="21">
          <cell r="K21">
            <v>1.6729155386247587</v>
          </cell>
          <cell r="M21">
            <v>9.4189809679999996</v>
          </cell>
          <cell r="N21">
            <v>14.680601333333334</v>
          </cell>
          <cell r="O21">
            <v>25.304561416400002</v>
          </cell>
          <cell r="R21">
            <v>4.2332393991580091</v>
          </cell>
        </row>
        <row r="31">
          <cell r="K31">
            <v>1.4665483279777869</v>
          </cell>
          <cell r="M31">
            <v>194.01897299999999</v>
          </cell>
          <cell r="N31">
            <v>11.647627</v>
          </cell>
          <cell r="O31">
            <v>215.94992999999999</v>
          </cell>
          <cell r="R31">
            <v>31.67010087684201</v>
          </cell>
        </row>
        <row r="42">
          <cell r="R42">
            <v>42.995201752855948</v>
          </cell>
        </row>
        <row r="44">
          <cell r="M44">
            <v>1.4</v>
          </cell>
          <cell r="N44">
            <v>1.6</v>
          </cell>
        </row>
        <row r="45">
          <cell r="O45">
            <v>55.572488551399999</v>
          </cell>
        </row>
      </sheetData>
      <sheetData sheetId="2"/>
      <sheetData sheetId="3"/>
      <sheetData sheetId="4">
        <row r="6">
          <cell r="C6">
            <v>0.74927199999999994</v>
          </cell>
        </row>
      </sheetData>
      <sheetData sheetId="5">
        <row r="55">
          <cell r="C55">
            <v>54.47279600000001</v>
          </cell>
        </row>
      </sheetData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G10"/>
  <sheetViews>
    <sheetView showGridLines="0" view="pageBreakPreview" zoomScaleNormal="100" zoomScaleSheetLayoutView="100" workbookViewId="0">
      <selection activeCell="I15" sqref="I15"/>
    </sheetView>
  </sheetViews>
  <sheetFormatPr defaultColWidth="9.1796875" defaultRowHeight="14" x14ac:dyDescent="0.25"/>
  <cols>
    <col min="1" max="16384" width="9.1796875" style="76"/>
  </cols>
  <sheetData>
    <row r="10" spans="7:7" ht="23" x14ac:dyDescent="0.25">
      <c r="G10" s="81" t="s">
        <v>733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P40"/>
  <sheetViews>
    <sheetView showGridLines="0" zoomScale="90" zoomScaleNormal="90" workbookViewId="0">
      <selection activeCell="F10" sqref="F10"/>
    </sheetView>
  </sheetViews>
  <sheetFormatPr defaultColWidth="9.1796875" defaultRowHeight="14" x14ac:dyDescent="0.25"/>
  <cols>
    <col min="1" max="1" width="9.1796875" style="76"/>
    <col min="2" max="2" width="9.1796875" style="76" customWidth="1"/>
    <col min="3" max="3" width="47" style="76" customWidth="1"/>
    <col min="4" max="4" width="13.81640625" style="91" customWidth="1"/>
    <col min="5" max="5" width="13.81640625" style="76" bestFit="1" customWidth="1"/>
    <col min="6" max="6" width="12.54296875" style="76" bestFit="1" customWidth="1"/>
    <col min="7" max="7" width="14.81640625" style="76" customWidth="1"/>
    <col min="8" max="8" width="12.54296875" style="76" customWidth="1"/>
    <col min="9" max="9" width="11.81640625" style="76" bestFit="1" customWidth="1"/>
    <col min="10" max="10" width="13.81640625" style="76" bestFit="1" customWidth="1"/>
    <col min="11" max="13" width="11.81640625" style="76" bestFit="1" customWidth="1"/>
    <col min="14" max="14" width="11.453125" style="76" bestFit="1" customWidth="1"/>
    <col min="15" max="15" width="12.453125" style="76" customWidth="1"/>
    <col min="16" max="16" width="12.81640625" style="76" customWidth="1"/>
    <col min="17" max="16384" width="9.1796875" style="76"/>
  </cols>
  <sheetData>
    <row r="2" spans="2:16" x14ac:dyDescent="0.25">
      <c r="H2" s="25" t="s">
        <v>240</v>
      </c>
    </row>
    <row r="3" spans="2:16" x14ac:dyDescent="0.25">
      <c r="H3" s="27" t="s">
        <v>308</v>
      </c>
    </row>
    <row r="5" spans="2:16" x14ac:dyDescent="0.25">
      <c r="B5" s="331" t="s">
        <v>140</v>
      </c>
      <c r="C5" s="323" t="s">
        <v>18</v>
      </c>
      <c r="D5" s="309" t="s">
        <v>305</v>
      </c>
      <c r="E5" s="314" t="s">
        <v>160</v>
      </c>
      <c r="F5" s="315"/>
      <c r="G5" s="316"/>
      <c r="H5" s="314" t="s">
        <v>642</v>
      </c>
      <c r="I5" s="315"/>
      <c r="J5" s="315"/>
      <c r="K5" s="315"/>
      <c r="L5" s="306" t="s">
        <v>153</v>
      </c>
      <c r="M5" s="306"/>
      <c r="N5" s="306"/>
      <c r="O5" s="306"/>
      <c r="P5" s="306"/>
    </row>
    <row r="6" spans="2:16" ht="28" x14ac:dyDescent="0.25">
      <c r="B6" s="332"/>
      <c r="C6" s="325"/>
      <c r="D6" s="310"/>
      <c r="E6" s="7" t="s">
        <v>224</v>
      </c>
      <c r="F6" s="7" t="s">
        <v>169</v>
      </c>
      <c r="G6" s="7" t="s">
        <v>141</v>
      </c>
      <c r="H6" s="7" t="s">
        <v>224</v>
      </c>
      <c r="I6" s="7" t="s">
        <v>163</v>
      </c>
      <c r="J6" s="7" t="s">
        <v>164</v>
      </c>
      <c r="K6" s="7" t="s">
        <v>168</v>
      </c>
      <c r="L6" s="7" t="s">
        <v>154</v>
      </c>
      <c r="M6" s="7" t="s">
        <v>155</v>
      </c>
      <c r="N6" s="7" t="s">
        <v>156</v>
      </c>
      <c r="O6" s="7" t="s">
        <v>157</v>
      </c>
      <c r="P6" s="7" t="s">
        <v>158</v>
      </c>
    </row>
    <row r="7" spans="2:16" x14ac:dyDescent="0.25">
      <c r="B7" s="333"/>
      <c r="C7" s="327"/>
      <c r="D7" s="322"/>
      <c r="E7" s="7" t="s">
        <v>10</v>
      </c>
      <c r="F7" s="7" t="s">
        <v>12</v>
      </c>
      <c r="G7" s="7" t="s">
        <v>162</v>
      </c>
      <c r="H7" s="7" t="s">
        <v>10</v>
      </c>
      <c r="I7" s="7" t="s">
        <v>3</v>
      </c>
      <c r="J7" s="7" t="s">
        <v>5</v>
      </c>
      <c r="K7" s="7" t="s">
        <v>5</v>
      </c>
      <c r="L7" s="7" t="s">
        <v>8</v>
      </c>
      <c r="M7" s="7" t="s">
        <v>8</v>
      </c>
      <c r="N7" s="7" t="s">
        <v>8</v>
      </c>
      <c r="O7" s="7" t="s">
        <v>8</v>
      </c>
      <c r="P7" s="7" t="s">
        <v>8</v>
      </c>
    </row>
    <row r="8" spans="2:16" x14ac:dyDescent="0.25">
      <c r="B8" s="78">
        <v>1</v>
      </c>
      <c r="C8" s="90" t="s">
        <v>309</v>
      </c>
      <c r="D8" s="78" t="s">
        <v>306</v>
      </c>
      <c r="E8" s="19"/>
      <c r="F8" s="130">
        <f>'F7'!Q7</f>
        <v>0</v>
      </c>
      <c r="G8" s="129">
        <f>F8-E8</f>
        <v>0</v>
      </c>
      <c r="H8" s="19"/>
      <c r="I8" s="130">
        <f>SUM('F7'!E44:J44)</f>
        <v>0</v>
      </c>
      <c r="J8" s="130">
        <f>SUM('F7'!K44:P44)</f>
        <v>0</v>
      </c>
      <c r="K8" s="129">
        <f>SUM(I8:J8)</f>
        <v>0</v>
      </c>
      <c r="L8" s="130">
        <f>'F7'!Q80</f>
        <v>0</v>
      </c>
      <c r="M8" s="130">
        <f>'F7'!Q116</f>
        <v>0</v>
      </c>
      <c r="N8" s="130">
        <f>'F7'!Q152</f>
        <v>0</v>
      </c>
      <c r="O8" s="130">
        <f>'F7'!Q188</f>
        <v>0</v>
      </c>
      <c r="P8" s="130">
        <f>'F7'!Q224</f>
        <v>0</v>
      </c>
    </row>
    <row r="9" spans="2:16" x14ac:dyDescent="0.25">
      <c r="B9" s="78">
        <f>B8+1</f>
        <v>2</v>
      </c>
      <c r="C9" s="90" t="s">
        <v>330</v>
      </c>
      <c r="D9" s="78" t="s">
        <v>307</v>
      </c>
      <c r="E9" s="19"/>
      <c r="F9" s="130">
        <f>'F7'!Q8</f>
        <v>0</v>
      </c>
      <c r="G9" s="129">
        <f t="shared" ref="G9:G34" si="0">F9-E9</f>
        <v>0</v>
      </c>
      <c r="H9" s="19"/>
      <c r="I9" s="130">
        <f>SUM('F7'!E45:J45)</f>
        <v>0</v>
      </c>
      <c r="J9" s="130">
        <f>SUM('F7'!K45:P45)</f>
        <v>0</v>
      </c>
      <c r="K9" s="129">
        <f t="shared" ref="K9:K40" si="1">SUM(I9:J9)</f>
        <v>0</v>
      </c>
      <c r="L9" s="130">
        <f>'F7'!Q81</f>
        <v>0</v>
      </c>
      <c r="M9" s="130">
        <f>'F7'!Q117</f>
        <v>0</v>
      </c>
      <c r="N9" s="130">
        <f>'F7'!Q153</f>
        <v>0</v>
      </c>
      <c r="O9" s="130">
        <f>'F7'!Q189</f>
        <v>0</v>
      </c>
      <c r="P9" s="130">
        <f>'F7'!Q225</f>
        <v>0</v>
      </c>
    </row>
    <row r="10" spans="2:16" x14ac:dyDescent="0.25">
      <c r="B10" s="78">
        <f t="shared" ref="B10:B16" si="2">B9+1</f>
        <v>3</v>
      </c>
      <c r="C10" s="90" t="s">
        <v>330</v>
      </c>
      <c r="D10" s="78" t="s">
        <v>306</v>
      </c>
      <c r="E10" s="19"/>
      <c r="F10" s="130">
        <f>'F7'!Q9</f>
        <v>0</v>
      </c>
      <c r="G10" s="129">
        <f t="shared" si="0"/>
        <v>0</v>
      </c>
      <c r="H10" s="19"/>
      <c r="I10" s="130">
        <f>SUM('F7'!E46:J46)</f>
        <v>0</v>
      </c>
      <c r="J10" s="130">
        <f>SUM('F7'!K46:P46)</f>
        <v>0</v>
      </c>
      <c r="K10" s="129">
        <f t="shared" si="1"/>
        <v>0</v>
      </c>
      <c r="L10" s="130">
        <f>'F7'!Q82</f>
        <v>0</v>
      </c>
      <c r="M10" s="130">
        <f>'F7'!Q118</f>
        <v>0</v>
      </c>
      <c r="N10" s="130">
        <f>'F7'!Q154</f>
        <v>0</v>
      </c>
      <c r="O10" s="130">
        <f>'F7'!Q190</f>
        <v>0</v>
      </c>
      <c r="P10" s="130">
        <f>'F7'!Q226</f>
        <v>0</v>
      </c>
    </row>
    <row r="11" spans="2:16" ht="28" x14ac:dyDescent="0.25">
      <c r="B11" s="78">
        <f t="shared" si="2"/>
        <v>4</v>
      </c>
      <c r="C11" s="92" t="s">
        <v>312</v>
      </c>
      <c r="D11" s="78" t="s">
        <v>306</v>
      </c>
      <c r="E11" s="19"/>
      <c r="F11" s="130">
        <f>'F7'!Q10</f>
        <v>0</v>
      </c>
      <c r="G11" s="129">
        <f>G8-G10</f>
        <v>0</v>
      </c>
      <c r="H11" s="19"/>
      <c r="I11" s="130">
        <f>SUM('F7'!E47:J47)</f>
        <v>0</v>
      </c>
      <c r="J11" s="130">
        <f>SUM('F7'!K47:P47)</f>
        <v>0</v>
      </c>
      <c r="K11" s="129">
        <f t="shared" si="1"/>
        <v>0</v>
      </c>
      <c r="L11" s="130">
        <f>'F7'!Q83</f>
        <v>0</v>
      </c>
      <c r="M11" s="130">
        <f>'F7'!Q119</f>
        <v>0</v>
      </c>
      <c r="N11" s="130">
        <f>'F7'!Q155</f>
        <v>0</v>
      </c>
      <c r="O11" s="130">
        <f>'F7'!Q191</f>
        <v>0</v>
      </c>
      <c r="P11" s="130">
        <f>'F7'!Q227</f>
        <v>0</v>
      </c>
    </row>
    <row r="12" spans="2:16" ht="28" x14ac:dyDescent="0.25">
      <c r="B12" s="78">
        <f t="shared" si="2"/>
        <v>5</v>
      </c>
      <c r="C12" s="92" t="s">
        <v>310</v>
      </c>
      <c r="D12" s="78" t="s">
        <v>306</v>
      </c>
      <c r="E12" s="19"/>
      <c r="F12" s="130">
        <f>'F7'!Q11</f>
        <v>0</v>
      </c>
      <c r="G12" s="129">
        <f t="shared" si="0"/>
        <v>0</v>
      </c>
      <c r="H12" s="19"/>
      <c r="I12" s="130">
        <f>SUM('F7'!E48:J48)</f>
        <v>0</v>
      </c>
      <c r="J12" s="130">
        <f>SUM('F7'!K48:P48)</f>
        <v>0</v>
      </c>
      <c r="K12" s="129">
        <f t="shared" si="1"/>
        <v>0</v>
      </c>
      <c r="L12" s="130">
        <f>'F7'!Q84</f>
        <v>0</v>
      </c>
      <c r="M12" s="130">
        <f>'F7'!Q120</f>
        <v>0</v>
      </c>
      <c r="N12" s="130">
        <f>'F7'!Q156</f>
        <v>0</v>
      </c>
      <c r="O12" s="130">
        <f>'F7'!Q192</f>
        <v>0</v>
      </c>
      <c r="P12" s="130">
        <f>'F7'!Q228</f>
        <v>0</v>
      </c>
    </row>
    <row r="13" spans="2:16" x14ac:dyDescent="0.25">
      <c r="B13" s="78">
        <f t="shared" si="2"/>
        <v>6</v>
      </c>
      <c r="C13" s="90" t="s">
        <v>311</v>
      </c>
      <c r="D13" s="78" t="s">
        <v>306</v>
      </c>
      <c r="E13" s="19"/>
      <c r="F13" s="130">
        <f>'F7'!Q12</f>
        <v>0</v>
      </c>
      <c r="G13" s="129">
        <f t="shared" si="0"/>
        <v>0</v>
      </c>
      <c r="H13" s="19"/>
      <c r="I13" s="130">
        <f>SUM('F7'!E49:J49)</f>
        <v>0</v>
      </c>
      <c r="J13" s="130">
        <f>SUM('F7'!K49:P49)</f>
        <v>0</v>
      </c>
      <c r="K13" s="129">
        <f t="shared" si="1"/>
        <v>0</v>
      </c>
      <c r="L13" s="130">
        <f>'F7'!Q85</f>
        <v>0</v>
      </c>
      <c r="M13" s="130">
        <f>'F7'!Q121</f>
        <v>0</v>
      </c>
      <c r="N13" s="130">
        <f>'F7'!Q157</f>
        <v>0</v>
      </c>
      <c r="O13" s="130">
        <f>'F7'!Q193</f>
        <v>0</v>
      </c>
      <c r="P13" s="130">
        <f>'F7'!Q229</f>
        <v>0</v>
      </c>
    </row>
    <row r="14" spans="2:16" x14ac:dyDescent="0.25">
      <c r="B14" s="78">
        <f t="shared" si="2"/>
        <v>7</v>
      </c>
      <c r="C14" s="90" t="s">
        <v>331</v>
      </c>
      <c r="D14" s="78" t="s">
        <v>307</v>
      </c>
      <c r="E14" s="19"/>
      <c r="F14" s="130">
        <f>'F7'!Q13</f>
        <v>0</v>
      </c>
      <c r="G14" s="129">
        <f t="shared" si="0"/>
        <v>0</v>
      </c>
      <c r="H14" s="19"/>
      <c r="I14" s="130">
        <f>SUM('F7'!E50:J50)</f>
        <v>0</v>
      </c>
      <c r="J14" s="130">
        <f>SUM('F7'!K50:P50)</f>
        <v>0</v>
      </c>
      <c r="K14" s="129">
        <f t="shared" si="1"/>
        <v>0</v>
      </c>
      <c r="L14" s="130">
        <f>'F7'!Q86</f>
        <v>0</v>
      </c>
      <c r="M14" s="130">
        <f>'F7'!Q122</f>
        <v>0</v>
      </c>
      <c r="N14" s="130">
        <f>'F7'!Q158</f>
        <v>0</v>
      </c>
      <c r="O14" s="130">
        <f>'F7'!Q194</f>
        <v>0</v>
      </c>
      <c r="P14" s="130">
        <f>'F7'!Q230</f>
        <v>0</v>
      </c>
    </row>
    <row r="15" spans="2:16" x14ac:dyDescent="0.25">
      <c r="B15" s="78">
        <f t="shared" si="2"/>
        <v>8</v>
      </c>
      <c r="C15" s="90" t="s">
        <v>331</v>
      </c>
      <c r="D15" s="78" t="s">
        <v>306</v>
      </c>
      <c r="E15" s="19"/>
      <c r="F15" s="130">
        <f>'F7'!Q14</f>
        <v>0</v>
      </c>
      <c r="G15" s="129">
        <f t="shared" si="0"/>
        <v>0</v>
      </c>
      <c r="H15" s="19"/>
      <c r="I15" s="130">
        <f>SUM('F7'!E51:J51)</f>
        <v>0</v>
      </c>
      <c r="J15" s="130">
        <f>SUM('F7'!K51:P51)</f>
        <v>0</v>
      </c>
      <c r="K15" s="129">
        <f t="shared" si="1"/>
        <v>0</v>
      </c>
      <c r="L15" s="130">
        <f>'F7'!Q87</f>
        <v>0</v>
      </c>
      <c r="M15" s="130">
        <f>'F7'!Q123</f>
        <v>0</v>
      </c>
      <c r="N15" s="130">
        <f>'F7'!Q159</f>
        <v>0</v>
      </c>
      <c r="O15" s="130">
        <f>'F7'!Q195</f>
        <v>0</v>
      </c>
      <c r="P15" s="130">
        <f>'F7'!Q231</f>
        <v>0</v>
      </c>
    </row>
    <row r="16" spans="2:16" x14ac:dyDescent="0.25">
      <c r="B16" s="78">
        <f t="shared" si="2"/>
        <v>9</v>
      </c>
      <c r="C16" s="90" t="s">
        <v>336</v>
      </c>
      <c r="D16" s="78" t="s">
        <v>306</v>
      </c>
      <c r="E16" s="19"/>
      <c r="F16" s="130">
        <f>'F7'!Q15</f>
        <v>0</v>
      </c>
      <c r="G16" s="129">
        <f>G11+G12+G13-G15</f>
        <v>0</v>
      </c>
      <c r="H16" s="19"/>
      <c r="I16" s="130">
        <f>SUM('F7'!E52:J52)</f>
        <v>0</v>
      </c>
      <c r="J16" s="130">
        <f>SUM('F7'!K52:P52)</f>
        <v>0</v>
      </c>
      <c r="K16" s="129">
        <f t="shared" si="1"/>
        <v>0</v>
      </c>
      <c r="L16" s="130">
        <f>'F7'!Q88</f>
        <v>0</v>
      </c>
      <c r="M16" s="130">
        <f>'F7'!Q124</f>
        <v>0</v>
      </c>
      <c r="N16" s="130">
        <f>'F7'!Q160</f>
        <v>0</v>
      </c>
      <c r="O16" s="130">
        <f>'F7'!Q196</f>
        <v>0</v>
      </c>
      <c r="P16" s="130">
        <f>'F7'!Q232</f>
        <v>0</v>
      </c>
    </row>
    <row r="17" spans="2:16" x14ac:dyDescent="0.25">
      <c r="B17" s="78"/>
      <c r="C17" s="94" t="s">
        <v>337</v>
      </c>
      <c r="D17" s="78"/>
      <c r="E17" s="19"/>
      <c r="F17" s="130"/>
      <c r="G17" s="128"/>
      <c r="H17" s="19"/>
      <c r="I17" s="130"/>
      <c r="J17" s="130"/>
      <c r="K17" s="130"/>
      <c r="L17" s="130"/>
      <c r="M17" s="130"/>
      <c r="N17" s="130"/>
      <c r="O17" s="130"/>
      <c r="P17" s="130"/>
    </row>
    <row r="18" spans="2:16" ht="28" x14ac:dyDescent="0.25">
      <c r="B18" s="78">
        <f>B16+1</f>
        <v>10</v>
      </c>
      <c r="C18" s="92" t="s">
        <v>333</v>
      </c>
      <c r="D18" s="78" t="s">
        <v>306</v>
      </c>
      <c r="E18" s="19"/>
      <c r="F18" s="130">
        <f>'F7'!Q17</f>
        <v>0</v>
      </c>
      <c r="G18" s="129">
        <f t="shared" si="0"/>
        <v>0</v>
      </c>
      <c r="H18" s="19"/>
      <c r="I18" s="130">
        <f>SUM('F7'!E54:J54)</f>
        <v>0</v>
      </c>
      <c r="J18" s="130">
        <f>SUM('F7'!K54:P54)</f>
        <v>0</v>
      </c>
      <c r="K18" s="129">
        <f t="shared" si="1"/>
        <v>0</v>
      </c>
      <c r="L18" s="130">
        <f>'F7'!Q90</f>
        <v>0</v>
      </c>
      <c r="M18" s="130">
        <f>'F7'!Q126</f>
        <v>0</v>
      </c>
      <c r="N18" s="130">
        <f>'F7'!Q162</f>
        <v>0</v>
      </c>
      <c r="O18" s="130">
        <f>'F7'!Q198</f>
        <v>0</v>
      </c>
      <c r="P18" s="130">
        <f>'F7'!Q234</f>
        <v>0</v>
      </c>
    </row>
    <row r="19" spans="2:16" x14ac:dyDescent="0.25">
      <c r="B19" s="78">
        <f>B18+1</f>
        <v>11</v>
      </c>
      <c r="C19" s="90" t="s">
        <v>313</v>
      </c>
      <c r="D19" s="78" t="s">
        <v>306</v>
      </c>
      <c r="E19" s="19"/>
      <c r="F19" s="130">
        <f>'F7'!Q18</f>
        <v>0</v>
      </c>
      <c r="G19" s="129">
        <f t="shared" si="0"/>
        <v>0</v>
      </c>
      <c r="H19" s="19"/>
      <c r="I19" s="130">
        <f>SUM('F7'!E55:J55)</f>
        <v>0</v>
      </c>
      <c r="J19" s="130">
        <f>SUM('F7'!K55:P55)</f>
        <v>0</v>
      </c>
      <c r="K19" s="129">
        <f t="shared" si="1"/>
        <v>0</v>
      </c>
      <c r="L19" s="130">
        <f>'F7'!Q91</f>
        <v>0</v>
      </c>
      <c r="M19" s="130">
        <f>'F7'!Q127</f>
        <v>0</v>
      </c>
      <c r="N19" s="130">
        <f>'F7'!Q163</f>
        <v>0</v>
      </c>
      <c r="O19" s="130">
        <f>'F7'!Q199</f>
        <v>0</v>
      </c>
      <c r="P19" s="130">
        <f>'F7'!Q235</f>
        <v>0</v>
      </c>
    </row>
    <row r="20" spans="2:16" x14ac:dyDescent="0.25">
      <c r="B20" s="78">
        <f t="shared" ref="B20:B29" si="3">B19+1</f>
        <v>12</v>
      </c>
      <c r="C20" s="90" t="s">
        <v>314</v>
      </c>
      <c r="D20" s="78" t="s">
        <v>307</v>
      </c>
      <c r="E20" s="19"/>
      <c r="F20" s="130">
        <f>'F7'!Q19</f>
        <v>0</v>
      </c>
      <c r="G20" s="129">
        <f t="shared" si="0"/>
        <v>0</v>
      </c>
      <c r="H20" s="19"/>
      <c r="I20" s="130">
        <f>SUM('F7'!E56:J56)</f>
        <v>0</v>
      </c>
      <c r="J20" s="130">
        <f>SUM('F7'!K56:P56)</f>
        <v>0</v>
      </c>
      <c r="K20" s="129">
        <f t="shared" si="1"/>
        <v>0</v>
      </c>
      <c r="L20" s="130">
        <f>'F7'!Q92</f>
        <v>0</v>
      </c>
      <c r="M20" s="130">
        <f>'F7'!Q128</f>
        <v>0</v>
      </c>
      <c r="N20" s="130">
        <f>'F7'!Q164</f>
        <v>0</v>
      </c>
      <c r="O20" s="130">
        <f>'F7'!Q200</f>
        <v>0</v>
      </c>
      <c r="P20" s="130">
        <f>'F7'!Q236</f>
        <v>0</v>
      </c>
    </row>
    <row r="21" spans="2:16" x14ac:dyDescent="0.25">
      <c r="B21" s="78">
        <f t="shared" si="3"/>
        <v>13</v>
      </c>
      <c r="C21" s="90" t="s">
        <v>314</v>
      </c>
      <c r="D21" s="78" t="s">
        <v>306</v>
      </c>
      <c r="E21" s="19"/>
      <c r="F21" s="130">
        <f>'F7'!Q20</f>
        <v>0</v>
      </c>
      <c r="G21" s="129">
        <f t="shared" si="0"/>
        <v>0</v>
      </c>
      <c r="H21" s="19"/>
      <c r="I21" s="130">
        <f>SUM('F7'!E57:J57)</f>
        <v>0</v>
      </c>
      <c r="J21" s="130">
        <f>SUM('F7'!K57:P57)</f>
        <v>0</v>
      </c>
      <c r="K21" s="129">
        <f t="shared" si="1"/>
        <v>0</v>
      </c>
      <c r="L21" s="130">
        <f>'F7'!Q93</f>
        <v>0</v>
      </c>
      <c r="M21" s="130">
        <f>'F7'!Q129</f>
        <v>0</v>
      </c>
      <c r="N21" s="130">
        <f>'F7'!Q165</f>
        <v>0</v>
      </c>
      <c r="O21" s="130">
        <f>'F7'!Q201</f>
        <v>0</v>
      </c>
      <c r="P21" s="130">
        <f>'F7'!Q237</f>
        <v>0</v>
      </c>
    </row>
    <row r="22" spans="2:16" x14ac:dyDescent="0.25">
      <c r="B22" s="78">
        <f t="shared" si="3"/>
        <v>14</v>
      </c>
      <c r="C22" s="90" t="s">
        <v>315</v>
      </c>
      <c r="D22" s="78" t="s">
        <v>306</v>
      </c>
      <c r="E22" s="19"/>
      <c r="F22" s="130">
        <f>'F7'!Q21</f>
        <v>0</v>
      </c>
      <c r="G22" s="129">
        <f>G16+G18-G19-G21</f>
        <v>0</v>
      </c>
      <c r="H22" s="19"/>
      <c r="I22" s="130">
        <f>SUM('F7'!E58:J58)</f>
        <v>0</v>
      </c>
      <c r="J22" s="130">
        <f>SUM('F7'!K58:P58)</f>
        <v>0</v>
      </c>
      <c r="K22" s="129">
        <f t="shared" si="1"/>
        <v>0</v>
      </c>
      <c r="L22" s="130">
        <f>'F7'!Q94</f>
        <v>0</v>
      </c>
      <c r="M22" s="130">
        <f>'F7'!Q130</f>
        <v>0</v>
      </c>
      <c r="N22" s="130">
        <f>'F7'!Q166</f>
        <v>0</v>
      </c>
      <c r="O22" s="130">
        <f>'F7'!Q202</f>
        <v>0</v>
      </c>
      <c r="P22" s="130">
        <f>'F7'!Q238</f>
        <v>0</v>
      </c>
    </row>
    <row r="23" spans="2:16" x14ac:dyDescent="0.25">
      <c r="B23" s="78"/>
      <c r="C23" s="94" t="s">
        <v>338</v>
      </c>
      <c r="D23" s="78"/>
      <c r="E23" s="19"/>
      <c r="F23" s="130"/>
      <c r="G23" s="128"/>
      <c r="H23" s="19"/>
      <c r="I23" s="130"/>
      <c r="J23" s="130"/>
      <c r="K23" s="130"/>
      <c r="L23" s="130"/>
      <c r="M23" s="130"/>
      <c r="N23" s="130"/>
      <c r="O23" s="130"/>
      <c r="P23" s="130"/>
    </row>
    <row r="24" spans="2:16" ht="28" x14ac:dyDescent="0.25">
      <c r="B24" s="78">
        <f>B22+1</f>
        <v>15</v>
      </c>
      <c r="C24" s="92" t="s">
        <v>334</v>
      </c>
      <c r="D24" s="78" t="s">
        <v>306</v>
      </c>
      <c r="E24" s="19"/>
      <c r="F24" s="130">
        <f>'F7'!Q23</f>
        <v>0</v>
      </c>
      <c r="G24" s="129">
        <f t="shared" si="0"/>
        <v>0</v>
      </c>
      <c r="H24" s="19"/>
      <c r="I24" s="130">
        <f>SUM('F7'!E60:J60)</f>
        <v>0</v>
      </c>
      <c r="J24" s="130">
        <f>SUM('F7'!K60:P60)</f>
        <v>0</v>
      </c>
      <c r="K24" s="129">
        <f t="shared" si="1"/>
        <v>0</v>
      </c>
      <c r="L24" s="130">
        <f>'F7'!Q96</f>
        <v>0</v>
      </c>
      <c r="M24" s="130">
        <f>'F7'!Q132</f>
        <v>0</v>
      </c>
      <c r="N24" s="130">
        <f>'F7'!Q168</f>
        <v>0</v>
      </c>
      <c r="O24" s="130">
        <f>'F7'!Q204</f>
        <v>0</v>
      </c>
      <c r="P24" s="130">
        <f>'F7'!Q240</f>
        <v>0</v>
      </c>
    </row>
    <row r="25" spans="2:16" x14ac:dyDescent="0.25">
      <c r="B25" s="78">
        <f t="shared" si="3"/>
        <v>16</v>
      </c>
      <c r="C25" s="92" t="s">
        <v>318</v>
      </c>
      <c r="D25" s="78" t="s">
        <v>306</v>
      </c>
      <c r="E25" s="19"/>
      <c r="F25" s="130">
        <f>'F7'!Q24</f>
        <v>0</v>
      </c>
      <c r="G25" s="129">
        <f t="shared" si="0"/>
        <v>0</v>
      </c>
      <c r="H25" s="19"/>
      <c r="I25" s="130">
        <f>SUM('F7'!E61:J61)</f>
        <v>0</v>
      </c>
      <c r="J25" s="130">
        <f>SUM('F7'!K61:P61)</f>
        <v>0</v>
      </c>
      <c r="K25" s="129">
        <f t="shared" si="1"/>
        <v>0</v>
      </c>
      <c r="L25" s="130">
        <f>'F7'!Q97</f>
        <v>0</v>
      </c>
      <c r="M25" s="130">
        <f>'F7'!Q133</f>
        <v>0</v>
      </c>
      <c r="N25" s="130">
        <f>'F7'!Q169</f>
        <v>0</v>
      </c>
      <c r="O25" s="130">
        <f>'F7'!Q205</f>
        <v>0</v>
      </c>
      <c r="P25" s="130">
        <f>'F7'!Q241</f>
        <v>0</v>
      </c>
    </row>
    <row r="26" spans="2:16" x14ac:dyDescent="0.25">
      <c r="B26" s="78">
        <f t="shared" si="3"/>
        <v>17</v>
      </c>
      <c r="C26" s="90" t="s">
        <v>316</v>
      </c>
      <c r="D26" s="78" t="s">
        <v>306</v>
      </c>
      <c r="E26" s="19"/>
      <c r="F26" s="130">
        <f>'F7'!Q25</f>
        <v>0</v>
      </c>
      <c r="G26" s="129">
        <f t="shared" si="0"/>
        <v>0</v>
      </c>
      <c r="H26" s="19"/>
      <c r="I26" s="130">
        <f>SUM('F7'!E62:J62)</f>
        <v>0</v>
      </c>
      <c r="J26" s="130">
        <f>SUM('F7'!K62:P62)</f>
        <v>0</v>
      </c>
      <c r="K26" s="129">
        <f t="shared" si="1"/>
        <v>0</v>
      </c>
      <c r="L26" s="130">
        <f>'F7'!Q98</f>
        <v>0</v>
      </c>
      <c r="M26" s="130">
        <f>'F7'!Q134</f>
        <v>0</v>
      </c>
      <c r="N26" s="130">
        <f>'F7'!Q170</f>
        <v>0</v>
      </c>
      <c r="O26" s="130">
        <f>'F7'!Q206</f>
        <v>0</v>
      </c>
      <c r="P26" s="130">
        <f>'F7'!Q242</f>
        <v>0</v>
      </c>
    </row>
    <row r="27" spans="2:16" x14ac:dyDescent="0.25">
      <c r="B27" s="78">
        <f t="shared" si="3"/>
        <v>18</v>
      </c>
      <c r="C27" s="90" t="s">
        <v>317</v>
      </c>
      <c r="D27" s="78" t="s">
        <v>307</v>
      </c>
      <c r="E27" s="19"/>
      <c r="F27" s="130">
        <f>'F7'!Q26</f>
        <v>0</v>
      </c>
      <c r="G27" s="129">
        <f t="shared" si="0"/>
        <v>0</v>
      </c>
      <c r="H27" s="19"/>
      <c r="I27" s="130">
        <f>SUM('F7'!E63:J63)</f>
        <v>0</v>
      </c>
      <c r="J27" s="130">
        <f>SUM('F7'!K63:P63)</f>
        <v>0</v>
      </c>
      <c r="K27" s="129">
        <f t="shared" si="1"/>
        <v>0</v>
      </c>
      <c r="L27" s="130">
        <f>'F7'!Q99</f>
        <v>0</v>
      </c>
      <c r="M27" s="130">
        <f>'F7'!Q135</f>
        <v>0</v>
      </c>
      <c r="N27" s="130">
        <f>'F7'!Q171</f>
        <v>0</v>
      </c>
      <c r="O27" s="130">
        <f>'F7'!Q207</f>
        <v>0</v>
      </c>
      <c r="P27" s="130">
        <f>'F7'!Q243</f>
        <v>0</v>
      </c>
    </row>
    <row r="28" spans="2:16" x14ac:dyDescent="0.25">
      <c r="B28" s="78">
        <f t="shared" si="3"/>
        <v>19</v>
      </c>
      <c r="C28" s="90" t="s">
        <v>317</v>
      </c>
      <c r="D28" s="78" t="s">
        <v>306</v>
      </c>
      <c r="E28" s="19"/>
      <c r="F28" s="130">
        <f>'F7'!Q27</f>
        <v>0</v>
      </c>
      <c r="G28" s="129">
        <f t="shared" si="0"/>
        <v>0</v>
      </c>
      <c r="H28" s="19"/>
      <c r="I28" s="130">
        <f>SUM('F7'!E64:J64)</f>
        <v>0</v>
      </c>
      <c r="J28" s="130">
        <f>SUM('F7'!K64:P64)</f>
        <v>0</v>
      </c>
      <c r="K28" s="129">
        <f t="shared" si="1"/>
        <v>0</v>
      </c>
      <c r="L28" s="130">
        <f>'F7'!Q100</f>
        <v>0</v>
      </c>
      <c r="M28" s="130">
        <f>'F7'!Q136</f>
        <v>0</v>
      </c>
      <c r="N28" s="130">
        <f>'F7'!Q172</f>
        <v>0</v>
      </c>
      <c r="O28" s="130">
        <f>'F7'!Q208</f>
        <v>0</v>
      </c>
      <c r="P28" s="130">
        <f>'F7'!Q244</f>
        <v>0</v>
      </c>
    </row>
    <row r="29" spans="2:16" x14ac:dyDescent="0.25">
      <c r="B29" s="78">
        <f t="shared" si="3"/>
        <v>20</v>
      </c>
      <c r="C29" s="90" t="s">
        <v>319</v>
      </c>
      <c r="D29" s="78" t="s">
        <v>306</v>
      </c>
      <c r="E29" s="19"/>
      <c r="F29" s="130">
        <f>'F7'!Q28</f>
        <v>0</v>
      </c>
      <c r="G29" s="129">
        <f>G22+G24+G25-G26-G28</f>
        <v>0</v>
      </c>
      <c r="H29" s="19"/>
      <c r="I29" s="130">
        <f>SUM('F7'!E65:J65)</f>
        <v>0</v>
      </c>
      <c r="J29" s="130">
        <f>SUM('F7'!K65:P65)</f>
        <v>0</v>
      </c>
      <c r="K29" s="129">
        <f t="shared" si="1"/>
        <v>0</v>
      </c>
      <c r="L29" s="130">
        <f>'F7'!Q101</f>
        <v>0</v>
      </c>
      <c r="M29" s="130">
        <f>'F7'!Q137</f>
        <v>0</v>
      </c>
      <c r="N29" s="130">
        <f>'F7'!Q173</f>
        <v>0</v>
      </c>
      <c r="O29" s="130">
        <f>'F7'!Q209</f>
        <v>0</v>
      </c>
      <c r="P29" s="130">
        <f>'F7'!Q245</f>
        <v>0</v>
      </c>
    </row>
    <row r="30" spans="2:16" x14ac:dyDescent="0.25">
      <c r="B30" s="78"/>
      <c r="C30" s="94" t="s">
        <v>339</v>
      </c>
      <c r="D30" s="78"/>
      <c r="E30" s="19"/>
      <c r="F30" s="130"/>
      <c r="G30" s="128"/>
      <c r="H30" s="19"/>
      <c r="I30" s="130"/>
      <c r="J30" s="130"/>
      <c r="K30" s="130"/>
      <c r="L30" s="130"/>
      <c r="M30" s="130"/>
      <c r="N30" s="130"/>
      <c r="O30" s="130"/>
      <c r="P30" s="130"/>
    </row>
    <row r="31" spans="2:16" x14ac:dyDescent="0.25">
      <c r="B31" s="78">
        <f>B29+1</f>
        <v>21</v>
      </c>
      <c r="C31" s="92" t="s">
        <v>318</v>
      </c>
      <c r="D31" s="78" t="s">
        <v>306</v>
      </c>
      <c r="E31" s="19"/>
      <c r="F31" s="130">
        <f>'F7'!Q30</f>
        <v>0</v>
      </c>
      <c r="G31" s="129">
        <f t="shared" si="0"/>
        <v>0</v>
      </c>
      <c r="H31" s="19"/>
      <c r="I31" s="130">
        <f>SUM('F7'!E67:J67)</f>
        <v>0</v>
      </c>
      <c r="J31" s="130">
        <f>SUM('F7'!K67:P67)</f>
        <v>0</v>
      </c>
      <c r="K31" s="129">
        <f t="shared" si="1"/>
        <v>0</v>
      </c>
      <c r="L31" s="130">
        <f>'F7'!Q103</f>
        <v>0</v>
      </c>
      <c r="M31" s="130">
        <f>'F7'!Q139</f>
        <v>0</v>
      </c>
      <c r="N31" s="130">
        <f>'F7'!Q175</f>
        <v>0</v>
      </c>
      <c r="O31" s="130">
        <f>'F7'!Q211</f>
        <v>0</v>
      </c>
      <c r="P31" s="130">
        <f>'F7'!Q247</f>
        <v>0</v>
      </c>
    </row>
    <row r="32" spans="2:16" x14ac:dyDescent="0.25">
      <c r="B32" s="78">
        <f t="shared" ref="B32:B40" si="4">B31+1</f>
        <v>22</v>
      </c>
      <c r="C32" s="90" t="s">
        <v>320</v>
      </c>
      <c r="D32" s="78" t="s">
        <v>306</v>
      </c>
      <c r="E32" s="19"/>
      <c r="F32" s="130">
        <f>'F7'!Q31</f>
        <v>0</v>
      </c>
      <c r="G32" s="129">
        <f t="shared" si="0"/>
        <v>0</v>
      </c>
      <c r="H32" s="19"/>
      <c r="I32" s="130">
        <f>SUM('F7'!E68:J68)</f>
        <v>0</v>
      </c>
      <c r="J32" s="130">
        <f>SUM('F7'!K68:P68)</f>
        <v>0</v>
      </c>
      <c r="K32" s="129">
        <f t="shared" si="1"/>
        <v>0</v>
      </c>
      <c r="L32" s="130">
        <f>'F7'!Q104</f>
        <v>0</v>
      </c>
      <c r="M32" s="130">
        <f>'F7'!Q140</f>
        <v>0</v>
      </c>
      <c r="N32" s="130">
        <f>'F7'!Q176</f>
        <v>0</v>
      </c>
      <c r="O32" s="130">
        <f>'F7'!Q212</f>
        <v>0</v>
      </c>
      <c r="P32" s="130">
        <f>'F7'!Q248</f>
        <v>0</v>
      </c>
    </row>
    <row r="33" spans="2:16" x14ac:dyDescent="0.25">
      <c r="B33" s="78">
        <f t="shared" si="4"/>
        <v>23</v>
      </c>
      <c r="C33" s="90" t="s">
        <v>321</v>
      </c>
      <c r="D33" s="78" t="s">
        <v>307</v>
      </c>
      <c r="E33" s="19"/>
      <c r="F33" s="130">
        <f>'F7'!Q32</f>
        <v>0</v>
      </c>
      <c r="G33" s="129">
        <f t="shared" si="0"/>
        <v>0</v>
      </c>
      <c r="H33" s="19"/>
      <c r="I33" s="130">
        <f>SUM('F7'!E69:J69)</f>
        <v>0</v>
      </c>
      <c r="J33" s="130">
        <f>SUM('F7'!K69:P69)</f>
        <v>0</v>
      </c>
      <c r="K33" s="129">
        <f t="shared" si="1"/>
        <v>0</v>
      </c>
      <c r="L33" s="130">
        <f>'F7'!Q105</f>
        <v>0</v>
      </c>
      <c r="M33" s="130">
        <f>'F7'!Q141</f>
        <v>0</v>
      </c>
      <c r="N33" s="130">
        <f>'F7'!Q177</f>
        <v>0</v>
      </c>
      <c r="O33" s="130">
        <f>'F7'!Q213</f>
        <v>0</v>
      </c>
      <c r="P33" s="130">
        <f>'F7'!Q249</f>
        <v>0</v>
      </c>
    </row>
    <row r="34" spans="2:16" x14ac:dyDescent="0.25">
      <c r="B34" s="78">
        <f t="shared" si="4"/>
        <v>24</v>
      </c>
      <c r="C34" s="90" t="s">
        <v>321</v>
      </c>
      <c r="D34" s="78" t="s">
        <v>306</v>
      </c>
      <c r="E34" s="19"/>
      <c r="F34" s="130">
        <f>'F7'!Q33</f>
        <v>0</v>
      </c>
      <c r="G34" s="129">
        <f t="shared" si="0"/>
        <v>0</v>
      </c>
      <c r="H34" s="19"/>
      <c r="I34" s="130">
        <f>SUM('F7'!E70:J70)</f>
        <v>0</v>
      </c>
      <c r="J34" s="130">
        <f>SUM('F7'!K70:P70)</f>
        <v>0</v>
      </c>
      <c r="K34" s="129">
        <f t="shared" si="1"/>
        <v>0</v>
      </c>
      <c r="L34" s="130">
        <f>'F7'!Q106</f>
        <v>0</v>
      </c>
      <c r="M34" s="130">
        <f>'F7'!Q142</f>
        <v>0</v>
      </c>
      <c r="N34" s="130">
        <f>'F7'!Q178</f>
        <v>0</v>
      </c>
      <c r="O34" s="130">
        <f>'F7'!Q214</f>
        <v>0</v>
      </c>
      <c r="P34" s="130">
        <f>'F7'!Q250</f>
        <v>0</v>
      </c>
    </row>
    <row r="35" spans="2:16" x14ac:dyDescent="0.25">
      <c r="B35" s="78"/>
      <c r="C35" s="94" t="s">
        <v>108</v>
      </c>
      <c r="D35" s="78"/>
      <c r="E35" s="19"/>
      <c r="F35" s="130">
        <f>'F7'!Q34</f>
        <v>0</v>
      </c>
      <c r="G35" s="129">
        <f>SUM(G31:G34)</f>
        <v>0</v>
      </c>
      <c r="H35" s="19"/>
      <c r="I35" s="130">
        <f>SUM('F7'!E71:J71)</f>
        <v>0</v>
      </c>
      <c r="J35" s="130">
        <f>SUM('F7'!K71:P71)</f>
        <v>0</v>
      </c>
      <c r="K35" s="129">
        <f t="shared" si="1"/>
        <v>0</v>
      </c>
      <c r="L35" s="130">
        <f>'F7'!Q107</f>
        <v>0</v>
      </c>
      <c r="M35" s="130">
        <f>'F7'!Q143</f>
        <v>0</v>
      </c>
      <c r="N35" s="130">
        <f>'F7'!Q179</f>
        <v>0</v>
      </c>
      <c r="O35" s="130">
        <f>'F7'!Q215</f>
        <v>0</v>
      </c>
      <c r="P35" s="130">
        <f>'F7'!Q251</f>
        <v>0</v>
      </c>
    </row>
    <row r="36" spans="2:16" x14ac:dyDescent="0.25">
      <c r="B36" s="78">
        <f>B34+1</f>
        <v>25</v>
      </c>
      <c r="C36" s="94" t="s">
        <v>335</v>
      </c>
      <c r="D36" s="77" t="s">
        <v>306</v>
      </c>
      <c r="E36" s="19"/>
      <c r="F36" s="130">
        <f>'F7'!Q35</f>
        <v>0</v>
      </c>
      <c r="G36" s="129">
        <f>G8+G12+G18+G24+G25+G31</f>
        <v>0</v>
      </c>
      <c r="H36" s="19"/>
      <c r="I36" s="130">
        <f>SUM('F7'!E72:J72)</f>
        <v>0</v>
      </c>
      <c r="J36" s="130">
        <f>SUM('F7'!K72:P72)</f>
        <v>0</v>
      </c>
      <c r="K36" s="129">
        <f t="shared" si="1"/>
        <v>0</v>
      </c>
      <c r="L36" s="130">
        <f>'F7'!Q108</f>
        <v>0</v>
      </c>
      <c r="M36" s="130">
        <f>'F7'!Q144</f>
        <v>0</v>
      </c>
      <c r="N36" s="130">
        <f>'F7'!Q180</f>
        <v>0</v>
      </c>
      <c r="O36" s="130">
        <f>'F7'!Q216</f>
        <v>0</v>
      </c>
      <c r="P36" s="130">
        <f>'F7'!Q252</f>
        <v>0</v>
      </c>
    </row>
    <row r="37" spans="2:16" x14ac:dyDescent="0.25">
      <c r="B37" s="78">
        <f>B36+1</f>
        <v>26</v>
      </c>
      <c r="C37" s="94" t="s">
        <v>340</v>
      </c>
      <c r="D37" s="77" t="s">
        <v>306</v>
      </c>
      <c r="E37" s="19"/>
      <c r="F37" s="130">
        <f>'F7'!Q36</f>
        <v>0</v>
      </c>
      <c r="G37" s="129">
        <f>G13+G19+G26+G32</f>
        <v>0</v>
      </c>
      <c r="H37" s="19"/>
      <c r="I37" s="130">
        <f>SUM('F7'!E73:J73)</f>
        <v>0</v>
      </c>
      <c r="J37" s="130">
        <f>SUM('F7'!K73:P73)</f>
        <v>0</v>
      </c>
      <c r="K37" s="129">
        <f t="shared" si="1"/>
        <v>0</v>
      </c>
      <c r="L37" s="130">
        <f>'F7'!Q109</f>
        <v>0</v>
      </c>
      <c r="M37" s="130">
        <f>'F7'!Q145</f>
        <v>0</v>
      </c>
      <c r="N37" s="130">
        <f>'F7'!Q181</f>
        <v>0</v>
      </c>
      <c r="O37" s="130">
        <f>'F7'!Q217</f>
        <v>0</v>
      </c>
      <c r="P37" s="130">
        <f>'F7'!Q253</f>
        <v>0</v>
      </c>
    </row>
    <row r="38" spans="2:16" ht="28" x14ac:dyDescent="0.25">
      <c r="B38" s="78">
        <f>B37+1</f>
        <v>27</v>
      </c>
      <c r="C38" s="95" t="s">
        <v>341</v>
      </c>
      <c r="D38" s="77"/>
      <c r="E38" s="19"/>
      <c r="F38" s="130">
        <f>'F7'!Q37</f>
        <v>0</v>
      </c>
      <c r="G38" s="129">
        <f>G16+G18+G24+G25+G31</f>
        <v>0</v>
      </c>
      <c r="H38" s="19"/>
      <c r="I38" s="130">
        <f>SUM('F7'!E74:J74)</f>
        <v>0</v>
      </c>
      <c r="J38" s="130">
        <f>SUM('F7'!K74:P74)</f>
        <v>0</v>
      </c>
      <c r="K38" s="129">
        <f t="shared" si="1"/>
        <v>0</v>
      </c>
      <c r="L38" s="130">
        <f>'F7'!Q110</f>
        <v>0</v>
      </c>
      <c r="M38" s="130">
        <f>'F7'!Q146</f>
        <v>0</v>
      </c>
      <c r="N38" s="130">
        <f>'F7'!Q182</f>
        <v>0</v>
      </c>
      <c r="O38" s="130">
        <f>'F7'!Q218</f>
        <v>0</v>
      </c>
      <c r="P38" s="130">
        <f>'F7'!Q254</f>
        <v>0</v>
      </c>
    </row>
    <row r="39" spans="2:16" x14ac:dyDescent="0.25">
      <c r="B39" s="78">
        <f>B38+1</f>
        <v>28</v>
      </c>
      <c r="C39" s="95" t="s">
        <v>342</v>
      </c>
      <c r="D39" s="77" t="s">
        <v>306</v>
      </c>
      <c r="E39" s="19"/>
      <c r="F39" s="130">
        <f>'F7'!Q38</f>
        <v>0</v>
      </c>
      <c r="G39" s="129">
        <f>G38-G37</f>
        <v>0</v>
      </c>
      <c r="H39" s="19"/>
      <c r="I39" s="130">
        <f>SUM('F7'!E75:J75)</f>
        <v>0</v>
      </c>
      <c r="J39" s="130">
        <f>SUM('F7'!K75:P75)</f>
        <v>0</v>
      </c>
      <c r="K39" s="129">
        <f t="shared" si="1"/>
        <v>0</v>
      </c>
      <c r="L39" s="130">
        <f>'F7'!Q111</f>
        <v>0</v>
      </c>
      <c r="M39" s="130">
        <f>'F7'!Q147</f>
        <v>0</v>
      </c>
      <c r="N39" s="130">
        <f>'F7'!Q183</f>
        <v>0</v>
      </c>
      <c r="O39" s="130">
        <f>'F7'!Q219</f>
        <v>0</v>
      </c>
      <c r="P39" s="130">
        <f>'F7'!Q255</f>
        <v>0</v>
      </c>
    </row>
    <row r="40" spans="2:16" x14ac:dyDescent="0.25">
      <c r="B40" s="78">
        <f t="shared" si="4"/>
        <v>29</v>
      </c>
      <c r="C40" s="95" t="s">
        <v>332</v>
      </c>
      <c r="D40" s="77" t="s">
        <v>307</v>
      </c>
      <c r="E40" s="19"/>
      <c r="F40" s="130" t="e">
        <f>'F7'!Q39</f>
        <v>#DIV/0!</v>
      </c>
      <c r="G40" s="129">
        <f>G39-G38</f>
        <v>0</v>
      </c>
      <c r="H40" s="19"/>
      <c r="I40" s="130" t="e">
        <f>SUM('F7'!E76:J76)</f>
        <v>#DIV/0!</v>
      </c>
      <c r="J40" s="130" t="e">
        <f>SUM('F7'!K76:P76)</f>
        <v>#DIV/0!</v>
      </c>
      <c r="K40" s="129" t="e">
        <f t="shared" si="1"/>
        <v>#DIV/0!</v>
      </c>
      <c r="L40" s="130" t="e">
        <f>'F7'!Q112</f>
        <v>#DIV/0!</v>
      </c>
      <c r="M40" s="130" t="e">
        <f>'F7'!Q148</f>
        <v>#DIV/0!</v>
      </c>
      <c r="N40" s="130" t="e">
        <f>'F7'!Q184</f>
        <v>#DIV/0!</v>
      </c>
      <c r="O40" s="130" t="e">
        <f>'F7'!Q220</f>
        <v>#DIV/0!</v>
      </c>
      <c r="P40" s="130" t="e">
        <f>'F7'!Q256</f>
        <v>#DIV/0!</v>
      </c>
    </row>
  </sheetData>
  <mergeCells count="6">
    <mergeCell ref="B5:B7"/>
    <mergeCell ref="C5:C7"/>
    <mergeCell ref="E5:G5"/>
    <mergeCell ref="H5:K5"/>
    <mergeCell ref="L5:P5"/>
    <mergeCell ref="D5:D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Q256"/>
  <sheetViews>
    <sheetView showGridLines="0" topLeftCell="A178" zoomScale="90" zoomScaleNormal="90" workbookViewId="0">
      <selection activeCell="G15" sqref="G15"/>
    </sheetView>
  </sheetViews>
  <sheetFormatPr defaultColWidth="9.1796875" defaultRowHeight="14" x14ac:dyDescent="0.25"/>
  <cols>
    <col min="1" max="2" width="9.1796875" style="76"/>
    <col min="3" max="3" width="38.81640625" style="76" customWidth="1"/>
    <col min="4" max="10" width="9.1796875" style="76"/>
    <col min="11" max="17" width="11" style="76" bestFit="1" customWidth="1"/>
    <col min="18" max="16384" width="9.1796875" style="76"/>
  </cols>
  <sheetData>
    <row r="2" spans="2:17" x14ac:dyDescent="0.25">
      <c r="J2" s="25" t="s">
        <v>240</v>
      </c>
    </row>
    <row r="3" spans="2:17" x14ac:dyDescent="0.25">
      <c r="J3" s="27" t="s">
        <v>372</v>
      </c>
    </row>
    <row r="5" spans="2:17" x14ac:dyDescent="0.25">
      <c r="B5" s="334" t="s">
        <v>140</v>
      </c>
      <c r="C5" s="312" t="s">
        <v>18</v>
      </c>
      <c r="D5" s="307" t="s">
        <v>305</v>
      </c>
      <c r="E5" s="306" t="s">
        <v>369</v>
      </c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</row>
    <row r="6" spans="2:17" x14ac:dyDescent="0.25">
      <c r="B6" s="334"/>
      <c r="C6" s="312"/>
      <c r="D6" s="307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x14ac:dyDescent="0.25">
      <c r="B7" s="78">
        <v>1</v>
      </c>
      <c r="C7" s="90" t="s">
        <v>309</v>
      </c>
      <c r="D7" s="78" t="s">
        <v>306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29">
        <f>SUM(E7:P7)</f>
        <v>0</v>
      </c>
    </row>
    <row r="8" spans="2:17" x14ac:dyDescent="0.25">
      <c r="B8" s="78">
        <f>B7+1</f>
        <v>2</v>
      </c>
      <c r="C8" s="90" t="s">
        <v>330</v>
      </c>
      <c r="D8" s="78" t="s">
        <v>307</v>
      </c>
      <c r="E8" s="178">
        <f>IFERROR(E9/E7,0)</f>
        <v>0</v>
      </c>
      <c r="F8" s="178">
        <f t="shared" ref="F8:Q8" si="0">IFERROR(F9/F7,0)</f>
        <v>0</v>
      </c>
      <c r="G8" s="178">
        <f t="shared" si="0"/>
        <v>0</v>
      </c>
      <c r="H8" s="178">
        <f t="shared" si="0"/>
        <v>0</v>
      </c>
      <c r="I8" s="178">
        <f t="shared" si="0"/>
        <v>0</v>
      </c>
      <c r="J8" s="178">
        <f t="shared" si="0"/>
        <v>0</v>
      </c>
      <c r="K8" s="178">
        <f t="shared" si="0"/>
        <v>0</v>
      </c>
      <c r="L8" s="178">
        <f t="shared" si="0"/>
        <v>0</v>
      </c>
      <c r="M8" s="178">
        <f t="shared" si="0"/>
        <v>0</v>
      </c>
      <c r="N8" s="178">
        <f t="shared" si="0"/>
        <v>0</v>
      </c>
      <c r="O8" s="178">
        <f t="shared" si="0"/>
        <v>0</v>
      </c>
      <c r="P8" s="178">
        <f t="shared" si="0"/>
        <v>0</v>
      </c>
      <c r="Q8" s="179">
        <f t="shared" si="0"/>
        <v>0</v>
      </c>
    </row>
    <row r="9" spans="2:17" x14ac:dyDescent="0.25">
      <c r="B9" s="78">
        <f t="shared" ref="B9:B15" si="1">B8+1</f>
        <v>3</v>
      </c>
      <c r="C9" s="90" t="s">
        <v>330</v>
      </c>
      <c r="D9" s="78" t="s">
        <v>306</v>
      </c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29">
        <f t="shared" ref="Q9:Q38" si="2">SUM(E9:P9)</f>
        <v>0</v>
      </c>
    </row>
    <row r="10" spans="2:17" ht="28" x14ac:dyDescent="0.25">
      <c r="B10" s="78">
        <f t="shared" si="1"/>
        <v>4</v>
      </c>
      <c r="C10" s="92" t="s">
        <v>312</v>
      </c>
      <c r="D10" s="78" t="s">
        <v>306</v>
      </c>
      <c r="E10" s="130">
        <f>E7-E9</f>
        <v>0</v>
      </c>
      <c r="F10" s="130">
        <f t="shared" ref="F10:P10" si="3">F7-F9</f>
        <v>0</v>
      </c>
      <c r="G10" s="130">
        <f t="shared" si="3"/>
        <v>0</v>
      </c>
      <c r="H10" s="130">
        <f t="shared" si="3"/>
        <v>0</v>
      </c>
      <c r="I10" s="130">
        <f t="shared" si="3"/>
        <v>0</v>
      </c>
      <c r="J10" s="130">
        <f t="shared" si="3"/>
        <v>0</v>
      </c>
      <c r="K10" s="130">
        <f t="shared" si="3"/>
        <v>0</v>
      </c>
      <c r="L10" s="130">
        <f t="shared" si="3"/>
        <v>0</v>
      </c>
      <c r="M10" s="130">
        <f t="shared" si="3"/>
        <v>0</v>
      </c>
      <c r="N10" s="130">
        <f t="shared" si="3"/>
        <v>0</v>
      </c>
      <c r="O10" s="130">
        <f t="shared" si="3"/>
        <v>0</v>
      </c>
      <c r="P10" s="130">
        <f t="shared" si="3"/>
        <v>0</v>
      </c>
      <c r="Q10" s="129">
        <f t="shared" si="2"/>
        <v>0</v>
      </c>
    </row>
    <row r="11" spans="2:17" ht="28" x14ac:dyDescent="0.25">
      <c r="B11" s="78">
        <f t="shared" si="1"/>
        <v>5</v>
      </c>
      <c r="C11" s="92" t="s">
        <v>310</v>
      </c>
      <c r="D11" s="78" t="s">
        <v>306</v>
      </c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29">
        <f t="shared" si="2"/>
        <v>0</v>
      </c>
    </row>
    <row r="12" spans="2:17" x14ac:dyDescent="0.25">
      <c r="B12" s="78">
        <f t="shared" si="1"/>
        <v>6</v>
      </c>
      <c r="C12" s="90" t="s">
        <v>311</v>
      </c>
      <c r="D12" s="78" t="s">
        <v>306</v>
      </c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29">
        <f t="shared" si="2"/>
        <v>0</v>
      </c>
    </row>
    <row r="13" spans="2:17" x14ac:dyDescent="0.25">
      <c r="B13" s="78">
        <f t="shared" si="1"/>
        <v>7</v>
      </c>
      <c r="C13" s="90" t="s">
        <v>331</v>
      </c>
      <c r="D13" s="78" t="s">
        <v>307</v>
      </c>
      <c r="E13" s="178">
        <f>IFERROR(E14/(E10+E11-E12),0)</f>
        <v>0</v>
      </c>
      <c r="F13" s="178">
        <f t="shared" ref="F13:Q13" si="4">IFERROR(F14/(F10+F11-F12),0)</f>
        <v>0</v>
      </c>
      <c r="G13" s="178">
        <f t="shared" si="4"/>
        <v>0</v>
      </c>
      <c r="H13" s="178">
        <f t="shared" si="4"/>
        <v>0</v>
      </c>
      <c r="I13" s="178">
        <f t="shared" si="4"/>
        <v>0</v>
      </c>
      <c r="J13" s="178">
        <f t="shared" si="4"/>
        <v>0</v>
      </c>
      <c r="K13" s="178">
        <f t="shared" si="4"/>
        <v>0</v>
      </c>
      <c r="L13" s="178">
        <f t="shared" si="4"/>
        <v>0</v>
      </c>
      <c r="M13" s="178">
        <f t="shared" si="4"/>
        <v>0</v>
      </c>
      <c r="N13" s="178">
        <f t="shared" si="4"/>
        <v>0</v>
      </c>
      <c r="O13" s="178">
        <f t="shared" si="4"/>
        <v>0</v>
      </c>
      <c r="P13" s="178">
        <f t="shared" si="4"/>
        <v>0</v>
      </c>
      <c r="Q13" s="179">
        <f t="shared" si="4"/>
        <v>0</v>
      </c>
    </row>
    <row r="14" spans="2:17" x14ac:dyDescent="0.25">
      <c r="B14" s="78">
        <f t="shared" si="1"/>
        <v>8</v>
      </c>
      <c r="C14" s="90" t="s">
        <v>331</v>
      </c>
      <c r="D14" s="78" t="s">
        <v>306</v>
      </c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29">
        <f t="shared" si="2"/>
        <v>0</v>
      </c>
    </row>
    <row r="15" spans="2:17" ht="28" x14ac:dyDescent="0.25">
      <c r="B15" s="78">
        <f t="shared" si="1"/>
        <v>9</v>
      </c>
      <c r="C15" s="92" t="s">
        <v>336</v>
      </c>
      <c r="D15" s="78" t="s">
        <v>306</v>
      </c>
      <c r="E15" s="130">
        <f>E10+E11-E12-E14</f>
        <v>0</v>
      </c>
      <c r="F15" s="130">
        <f t="shared" ref="F15:P15" si="5">F10+F11-F12-F14</f>
        <v>0</v>
      </c>
      <c r="G15" s="130">
        <f t="shared" si="5"/>
        <v>0</v>
      </c>
      <c r="H15" s="130">
        <f t="shared" si="5"/>
        <v>0</v>
      </c>
      <c r="I15" s="130">
        <f t="shared" si="5"/>
        <v>0</v>
      </c>
      <c r="J15" s="130">
        <f t="shared" si="5"/>
        <v>0</v>
      </c>
      <c r="K15" s="130">
        <f t="shared" si="5"/>
        <v>0</v>
      </c>
      <c r="L15" s="130">
        <f t="shared" si="5"/>
        <v>0</v>
      </c>
      <c r="M15" s="130">
        <f t="shared" si="5"/>
        <v>0</v>
      </c>
      <c r="N15" s="130">
        <f t="shared" si="5"/>
        <v>0</v>
      </c>
      <c r="O15" s="130">
        <f t="shared" si="5"/>
        <v>0</v>
      </c>
      <c r="P15" s="130">
        <f t="shared" si="5"/>
        <v>0</v>
      </c>
      <c r="Q15" s="129">
        <f t="shared" si="2"/>
        <v>0</v>
      </c>
    </row>
    <row r="16" spans="2:17" x14ac:dyDescent="0.25">
      <c r="B16" s="78"/>
      <c r="C16" s="94" t="s">
        <v>337</v>
      </c>
      <c r="D16" s="78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28"/>
    </row>
    <row r="17" spans="2:17" ht="28" x14ac:dyDescent="0.25">
      <c r="B17" s="78">
        <f>B15+1</f>
        <v>10</v>
      </c>
      <c r="C17" s="92" t="s">
        <v>333</v>
      </c>
      <c r="D17" s="78" t="s">
        <v>306</v>
      </c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29">
        <f t="shared" si="2"/>
        <v>0</v>
      </c>
    </row>
    <row r="18" spans="2:17" x14ac:dyDescent="0.25">
      <c r="B18" s="78">
        <f t="shared" ref="B18:B28" si="6">B17+1</f>
        <v>11</v>
      </c>
      <c r="C18" s="90" t="s">
        <v>313</v>
      </c>
      <c r="D18" s="78" t="s">
        <v>306</v>
      </c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29">
        <f t="shared" si="2"/>
        <v>0</v>
      </c>
    </row>
    <row r="19" spans="2:17" x14ac:dyDescent="0.25">
      <c r="B19" s="78">
        <f t="shared" si="6"/>
        <v>12</v>
      </c>
      <c r="C19" s="90" t="s">
        <v>314</v>
      </c>
      <c r="D19" s="78" t="s">
        <v>307</v>
      </c>
      <c r="E19" s="178">
        <f>IFERROR(E20/(E15+E17-E18),0)</f>
        <v>0</v>
      </c>
      <c r="F19" s="178">
        <f t="shared" ref="F19:Q19" si="7">IFERROR(F20/(F15+F17-F18),0)</f>
        <v>0</v>
      </c>
      <c r="G19" s="178">
        <f t="shared" si="7"/>
        <v>0</v>
      </c>
      <c r="H19" s="178">
        <f t="shared" si="7"/>
        <v>0</v>
      </c>
      <c r="I19" s="178">
        <f t="shared" si="7"/>
        <v>0</v>
      </c>
      <c r="J19" s="178">
        <f t="shared" si="7"/>
        <v>0</v>
      </c>
      <c r="K19" s="178">
        <f t="shared" si="7"/>
        <v>0</v>
      </c>
      <c r="L19" s="178">
        <f t="shared" si="7"/>
        <v>0</v>
      </c>
      <c r="M19" s="178">
        <f t="shared" si="7"/>
        <v>0</v>
      </c>
      <c r="N19" s="178">
        <f t="shared" si="7"/>
        <v>0</v>
      </c>
      <c r="O19" s="178">
        <f t="shared" si="7"/>
        <v>0</v>
      </c>
      <c r="P19" s="178">
        <f t="shared" si="7"/>
        <v>0</v>
      </c>
      <c r="Q19" s="179">
        <f t="shared" si="7"/>
        <v>0</v>
      </c>
    </row>
    <row r="20" spans="2:17" x14ac:dyDescent="0.25">
      <c r="B20" s="78">
        <f t="shared" si="6"/>
        <v>13</v>
      </c>
      <c r="C20" s="90" t="s">
        <v>314</v>
      </c>
      <c r="D20" s="78" t="s">
        <v>306</v>
      </c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29">
        <f t="shared" si="2"/>
        <v>0</v>
      </c>
    </row>
    <row r="21" spans="2:17" ht="28" x14ac:dyDescent="0.25">
      <c r="B21" s="78">
        <f t="shared" si="6"/>
        <v>14</v>
      </c>
      <c r="C21" s="92" t="s">
        <v>315</v>
      </c>
      <c r="D21" s="78" t="s">
        <v>306</v>
      </c>
      <c r="E21" s="130">
        <f>E15+E17-E18-E20</f>
        <v>0</v>
      </c>
      <c r="F21" s="130">
        <f t="shared" ref="F21:P21" si="8">F15+F17-F18-F20</f>
        <v>0</v>
      </c>
      <c r="G21" s="130">
        <f t="shared" si="8"/>
        <v>0</v>
      </c>
      <c r="H21" s="130">
        <f t="shared" si="8"/>
        <v>0</v>
      </c>
      <c r="I21" s="130">
        <f t="shared" si="8"/>
        <v>0</v>
      </c>
      <c r="J21" s="130">
        <f t="shared" si="8"/>
        <v>0</v>
      </c>
      <c r="K21" s="130">
        <f t="shared" si="8"/>
        <v>0</v>
      </c>
      <c r="L21" s="130">
        <f t="shared" si="8"/>
        <v>0</v>
      </c>
      <c r="M21" s="130">
        <f t="shared" si="8"/>
        <v>0</v>
      </c>
      <c r="N21" s="130">
        <f t="shared" si="8"/>
        <v>0</v>
      </c>
      <c r="O21" s="130">
        <f t="shared" si="8"/>
        <v>0</v>
      </c>
      <c r="P21" s="130">
        <f t="shared" si="8"/>
        <v>0</v>
      </c>
      <c r="Q21" s="129">
        <f t="shared" si="2"/>
        <v>0</v>
      </c>
    </row>
    <row r="22" spans="2:17" x14ac:dyDescent="0.25">
      <c r="B22" s="78"/>
      <c r="C22" s="94" t="s">
        <v>338</v>
      </c>
      <c r="D22" s="78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28"/>
    </row>
    <row r="23" spans="2:17" ht="28" x14ac:dyDescent="0.25">
      <c r="B23" s="78">
        <f>B21+1</f>
        <v>15</v>
      </c>
      <c r="C23" s="92" t="s">
        <v>334</v>
      </c>
      <c r="D23" s="78" t="s">
        <v>306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29">
        <f t="shared" si="2"/>
        <v>0</v>
      </c>
    </row>
    <row r="24" spans="2:17" x14ac:dyDescent="0.25">
      <c r="B24" s="78">
        <f t="shared" si="6"/>
        <v>16</v>
      </c>
      <c r="C24" s="92" t="s">
        <v>318</v>
      </c>
      <c r="D24" s="78" t="s">
        <v>306</v>
      </c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29">
        <f t="shared" si="2"/>
        <v>0</v>
      </c>
    </row>
    <row r="25" spans="2:17" x14ac:dyDescent="0.25">
      <c r="B25" s="78">
        <f t="shared" si="6"/>
        <v>17</v>
      </c>
      <c r="C25" s="90" t="s">
        <v>316</v>
      </c>
      <c r="D25" s="78" t="s">
        <v>306</v>
      </c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29">
        <f t="shared" si="2"/>
        <v>0</v>
      </c>
    </row>
    <row r="26" spans="2:17" x14ac:dyDescent="0.25">
      <c r="B26" s="78">
        <f t="shared" si="6"/>
        <v>18</v>
      </c>
      <c r="C26" s="90" t="s">
        <v>317</v>
      </c>
      <c r="D26" s="78" t="s">
        <v>307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29">
        <f t="shared" si="2"/>
        <v>0</v>
      </c>
    </row>
    <row r="27" spans="2:17" x14ac:dyDescent="0.25">
      <c r="B27" s="78">
        <f t="shared" si="6"/>
        <v>19</v>
      </c>
      <c r="C27" s="90" t="s">
        <v>317</v>
      </c>
      <c r="D27" s="78" t="s">
        <v>306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29">
        <f t="shared" si="2"/>
        <v>0</v>
      </c>
    </row>
    <row r="28" spans="2:17" ht="28" x14ac:dyDescent="0.25">
      <c r="B28" s="78">
        <f t="shared" si="6"/>
        <v>20</v>
      </c>
      <c r="C28" s="92" t="s">
        <v>319</v>
      </c>
      <c r="D28" s="78" t="s">
        <v>306</v>
      </c>
      <c r="E28" s="130">
        <f>E21+E23+E24-E25-E27</f>
        <v>0</v>
      </c>
      <c r="F28" s="130">
        <f t="shared" ref="F28:P28" si="9">F21+F23+F24-F25-F27</f>
        <v>0</v>
      </c>
      <c r="G28" s="130">
        <f t="shared" si="9"/>
        <v>0</v>
      </c>
      <c r="H28" s="130">
        <f t="shared" si="9"/>
        <v>0</v>
      </c>
      <c r="I28" s="130">
        <f t="shared" si="9"/>
        <v>0</v>
      </c>
      <c r="J28" s="130">
        <f t="shared" si="9"/>
        <v>0</v>
      </c>
      <c r="K28" s="130">
        <f t="shared" si="9"/>
        <v>0</v>
      </c>
      <c r="L28" s="130">
        <f t="shared" si="9"/>
        <v>0</v>
      </c>
      <c r="M28" s="130">
        <f t="shared" si="9"/>
        <v>0</v>
      </c>
      <c r="N28" s="130">
        <f t="shared" si="9"/>
        <v>0</v>
      </c>
      <c r="O28" s="130">
        <f t="shared" si="9"/>
        <v>0</v>
      </c>
      <c r="P28" s="130">
        <f t="shared" si="9"/>
        <v>0</v>
      </c>
      <c r="Q28" s="129">
        <f t="shared" si="2"/>
        <v>0</v>
      </c>
    </row>
    <row r="29" spans="2:17" x14ac:dyDescent="0.25">
      <c r="B29" s="78"/>
      <c r="C29" s="94" t="s">
        <v>339</v>
      </c>
      <c r="D29" s="78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28"/>
    </row>
    <row r="30" spans="2:17" x14ac:dyDescent="0.25">
      <c r="B30" s="78">
        <f>B28+1</f>
        <v>21</v>
      </c>
      <c r="C30" s="92" t="s">
        <v>318</v>
      </c>
      <c r="D30" s="78" t="s">
        <v>306</v>
      </c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29">
        <f t="shared" si="2"/>
        <v>0</v>
      </c>
    </row>
    <row r="31" spans="2:17" x14ac:dyDescent="0.25">
      <c r="B31" s="78">
        <f t="shared" ref="B31:B39" si="10">B30+1</f>
        <v>22</v>
      </c>
      <c r="C31" s="90" t="s">
        <v>320</v>
      </c>
      <c r="D31" s="78" t="s">
        <v>306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29">
        <f t="shared" si="2"/>
        <v>0</v>
      </c>
    </row>
    <row r="32" spans="2:17" x14ac:dyDescent="0.25">
      <c r="B32" s="78">
        <f t="shared" si="10"/>
        <v>23</v>
      </c>
      <c r="C32" s="90" t="s">
        <v>321</v>
      </c>
      <c r="D32" s="78" t="s">
        <v>307</v>
      </c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29">
        <f t="shared" si="2"/>
        <v>0</v>
      </c>
    </row>
    <row r="33" spans="2:17" x14ac:dyDescent="0.25">
      <c r="B33" s="78">
        <f t="shared" si="10"/>
        <v>24</v>
      </c>
      <c r="C33" s="90" t="s">
        <v>321</v>
      </c>
      <c r="D33" s="78" t="s">
        <v>306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29">
        <f t="shared" si="2"/>
        <v>0</v>
      </c>
    </row>
    <row r="34" spans="2:17" x14ac:dyDescent="0.25">
      <c r="B34" s="78"/>
      <c r="C34" s="94" t="s">
        <v>108</v>
      </c>
      <c r="D34" s="78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29">
        <f t="shared" si="2"/>
        <v>0</v>
      </c>
    </row>
    <row r="35" spans="2:17" x14ac:dyDescent="0.25">
      <c r="B35" s="78">
        <f>B33+1</f>
        <v>25</v>
      </c>
      <c r="C35" s="94" t="s">
        <v>335</v>
      </c>
      <c r="D35" s="77" t="s">
        <v>306</v>
      </c>
      <c r="E35" s="130">
        <f>E7+E11+E17+E23+E24+E30</f>
        <v>0</v>
      </c>
      <c r="F35" s="130">
        <f t="shared" ref="F35:P35" si="11">F7+F11+F17+F23+F24+F30</f>
        <v>0</v>
      </c>
      <c r="G35" s="130">
        <f t="shared" si="11"/>
        <v>0</v>
      </c>
      <c r="H35" s="130">
        <f t="shared" si="11"/>
        <v>0</v>
      </c>
      <c r="I35" s="130">
        <f t="shared" si="11"/>
        <v>0</v>
      </c>
      <c r="J35" s="130">
        <f t="shared" si="11"/>
        <v>0</v>
      </c>
      <c r="K35" s="130">
        <f t="shared" si="11"/>
        <v>0</v>
      </c>
      <c r="L35" s="130">
        <f t="shared" si="11"/>
        <v>0</v>
      </c>
      <c r="M35" s="130">
        <f t="shared" si="11"/>
        <v>0</v>
      </c>
      <c r="N35" s="130">
        <f t="shared" si="11"/>
        <v>0</v>
      </c>
      <c r="O35" s="130">
        <f t="shared" si="11"/>
        <v>0</v>
      </c>
      <c r="P35" s="130">
        <f t="shared" si="11"/>
        <v>0</v>
      </c>
      <c r="Q35" s="129">
        <f t="shared" si="2"/>
        <v>0</v>
      </c>
    </row>
    <row r="36" spans="2:17" x14ac:dyDescent="0.25">
      <c r="B36" s="78">
        <f>B35+1</f>
        <v>26</v>
      </c>
      <c r="C36" s="94" t="s">
        <v>340</v>
      </c>
      <c r="D36" s="77" t="s">
        <v>306</v>
      </c>
      <c r="E36" s="130">
        <f>E12+E18+E25+E31</f>
        <v>0</v>
      </c>
      <c r="F36" s="130">
        <f t="shared" ref="F36:P36" si="12">F12+F18+F25+F31</f>
        <v>0</v>
      </c>
      <c r="G36" s="130">
        <f t="shared" si="12"/>
        <v>0</v>
      </c>
      <c r="H36" s="130">
        <f t="shared" si="12"/>
        <v>0</v>
      </c>
      <c r="I36" s="130">
        <f t="shared" si="12"/>
        <v>0</v>
      </c>
      <c r="J36" s="130">
        <f t="shared" si="12"/>
        <v>0</v>
      </c>
      <c r="K36" s="130">
        <f t="shared" si="12"/>
        <v>0</v>
      </c>
      <c r="L36" s="130">
        <f t="shared" si="12"/>
        <v>0</v>
      </c>
      <c r="M36" s="130">
        <f t="shared" si="12"/>
        <v>0</v>
      </c>
      <c r="N36" s="130">
        <f t="shared" si="12"/>
        <v>0</v>
      </c>
      <c r="O36" s="130">
        <f t="shared" si="12"/>
        <v>0</v>
      </c>
      <c r="P36" s="130">
        <f t="shared" si="12"/>
        <v>0</v>
      </c>
      <c r="Q36" s="129">
        <f t="shared" si="2"/>
        <v>0</v>
      </c>
    </row>
    <row r="37" spans="2:17" ht="28" x14ac:dyDescent="0.25">
      <c r="B37" s="78">
        <f>B36+1</f>
        <v>27</v>
      </c>
      <c r="C37" s="95" t="s">
        <v>341</v>
      </c>
      <c r="D37" s="77"/>
      <c r="E37" s="130">
        <f>E15+E17+E23+E24+E30</f>
        <v>0</v>
      </c>
      <c r="F37" s="130">
        <f t="shared" ref="F37:P37" si="13">F15+F17+F23+F24+F30</f>
        <v>0</v>
      </c>
      <c r="G37" s="130">
        <f t="shared" si="13"/>
        <v>0</v>
      </c>
      <c r="H37" s="130">
        <f t="shared" si="13"/>
        <v>0</v>
      </c>
      <c r="I37" s="130">
        <f t="shared" si="13"/>
        <v>0</v>
      </c>
      <c r="J37" s="130">
        <f t="shared" si="13"/>
        <v>0</v>
      </c>
      <c r="K37" s="130">
        <f t="shared" si="13"/>
        <v>0</v>
      </c>
      <c r="L37" s="130">
        <f t="shared" si="13"/>
        <v>0</v>
      </c>
      <c r="M37" s="130">
        <f t="shared" si="13"/>
        <v>0</v>
      </c>
      <c r="N37" s="130">
        <f t="shared" si="13"/>
        <v>0</v>
      </c>
      <c r="O37" s="130">
        <f t="shared" si="13"/>
        <v>0</v>
      </c>
      <c r="P37" s="130">
        <f t="shared" si="13"/>
        <v>0</v>
      </c>
      <c r="Q37" s="129">
        <f t="shared" si="2"/>
        <v>0</v>
      </c>
    </row>
    <row r="38" spans="2:17" x14ac:dyDescent="0.25">
      <c r="B38" s="78">
        <f>B37+1</f>
        <v>28</v>
      </c>
      <c r="C38" s="95" t="s">
        <v>342</v>
      </c>
      <c r="D38" s="77" t="s">
        <v>306</v>
      </c>
      <c r="E38" s="130">
        <f>E37-E36</f>
        <v>0</v>
      </c>
      <c r="F38" s="130">
        <f t="shared" ref="F38:P38" si="14">F37-F36</f>
        <v>0</v>
      </c>
      <c r="G38" s="130">
        <f t="shared" si="14"/>
        <v>0</v>
      </c>
      <c r="H38" s="130">
        <f t="shared" si="14"/>
        <v>0</v>
      </c>
      <c r="I38" s="130">
        <f t="shared" si="14"/>
        <v>0</v>
      </c>
      <c r="J38" s="130">
        <f t="shared" si="14"/>
        <v>0</v>
      </c>
      <c r="K38" s="130">
        <f t="shared" si="14"/>
        <v>0</v>
      </c>
      <c r="L38" s="130">
        <f t="shared" si="14"/>
        <v>0</v>
      </c>
      <c r="M38" s="130">
        <f t="shared" si="14"/>
        <v>0</v>
      </c>
      <c r="N38" s="130">
        <f t="shared" si="14"/>
        <v>0</v>
      </c>
      <c r="O38" s="130">
        <f t="shared" si="14"/>
        <v>0</v>
      </c>
      <c r="P38" s="130">
        <f t="shared" si="14"/>
        <v>0</v>
      </c>
      <c r="Q38" s="129">
        <f t="shared" si="2"/>
        <v>0</v>
      </c>
    </row>
    <row r="39" spans="2:17" x14ac:dyDescent="0.25">
      <c r="B39" s="78">
        <f t="shared" si="10"/>
        <v>29</v>
      </c>
      <c r="C39" s="95" t="s">
        <v>332</v>
      </c>
      <c r="D39" s="77" t="s">
        <v>307</v>
      </c>
      <c r="E39" s="19" t="e">
        <f>E38/E37</f>
        <v>#DIV/0!</v>
      </c>
      <c r="F39" s="19" t="e">
        <f t="shared" ref="F39:P39" si="15">F38/F37</f>
        <v>#DIV/0!</v>
      </c>
      <c r="G39" s="19" t="e">
        <f t="shared" si="15"/>
        <v>#DIV/0!</v>
      </c>
      <c r="H39" s="19" t="e">
        <f t="shared" si="15"/>
        <v>#DIV/0!</v>
      </c>
      <c r="I39" s="19" t="e">
        <f t="shared" si="15"/>
        <v>#DIV/0!</v>
      </c>
      <c r="J39" s="19" t="e">
        <f t="shared" si="15"/>
        <v>#DIV/0!</v>
      </c>
      <c r="K39" s="19" t="e">
        <f t="shared" si="15"/>
        <v>#DIV/0!</v>
      </c>
      <c r="L39" s="19" t="e">
        <f t="shared" si="15"/>
        <v>#DIV/0!</v>
      </c>
      <c r="M39" s="19" t="e">
        <f t="shared" si="15"/>
        <v>#DIV/0!</v>
      </c>
      <c r="N39" s="19" t="e">
        <f t="shared" si="15"/>
        <v>#DIV/0!</v>
      </c>
      <c r="O39" s="19" t="e">
        <f t="shared" si="15"/>
        <v>#DIV/0!</v>
      </c>
      <c r="P39" s="19" t="e">
        <f t="shared" si="15"/>
        <v>#DIV/0!</v>
      </c>
      <c r="Q39" s="129" t="e">
        <f>Q38/Q37</f>
        <v>#DIV/0!</v>
      </c>
    </row>
    <row r="41" spans="2:17" x14ac:dyDescent="0.25">
      <c r="B41" s="334" t="s">
        <v>140</v>
      </c>
      <c r="C41" s="312" t="s">
        <v>18</v>
      </c>
      <c r="D41" s="307" t="s">
        <v>305</v>
      </c>
      <c r="E41" s="306" t="s">
        <v>642</v>
      </c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</row>
    <row r="42" spans="2:17" x14ac:dyDescent="0.25">
      <c r="B42" s="334"/>
      <c r="C42" s="312"/>
      <c r="D42" s="307"/>
      <c r="E42" s="14" t="s">
        <v>110</v>
      </c>
      <c r="F42" s="14" t="s">
        <v>111</v>
      </c>
      <c r="G42" s="14" t="s">
        <v>112</v>
      </c>
      <c r="H42" s="14" t="s">
        <v>113</v>
      </c>
      <c r="I42" s="14" t="s">
        <v>114</v>
      </c>
      <c r="J42" s="14" t="s">
        <v>115</v>
      </c>
      <c r="K42" s="14" t="s">
        <v>116</v>
      </c>
      <c r="L42" s="14" t="s">
        <v>117</v>
      </c>
      <c r="M42" s="14" t="s">
        <v>118</v>
      </c>
      <c r="N42" s="14" t="s">
        <v>119</v>
      </c>
      <c r="O42" s="14" t="s">
        <v>120</v>
      </c>
      <c r="P42" s="14" t="s">
        <v>121</v>
      </c>
      <c r="Q42" s="14" t="s">
        <v>108</v>
      </c>
    </row>
    <row r="43" spans="2:17" x14ac:dyDescent="0.25">
      <c r="B43" s="334"/>
      <c r="C43" s="312"/>
      <c r="D43" s="307"/>
      <c r="E43" s="14" t="s">
        <v>3</v>
      </c>
      <c r="F43" s="14" t="s">
        <v>3</v>
      </c>
      <c r="G43" s="14" t="s">
        <v>3</v>
      </c>
      <c r="H43" s="14" t="s">
        <v>3</v>
      </c>
      <c r="I43" s="14" t="s">
        <v>3</v>
      </c>
      <c r="J43" s="14" t="s">
        <v>3</v>
      </c>
      <c r="K43" s="14" t="s">
        <v>5</v>
      </c>
      <c r="L43" s="14" t="s">
        <v>5</v>
      </c>
      <c r="M43" s="14" t="s">
        <v>5</v>
      </c>
      <c r="N43" s="14" t="s">
        <v>5</v>
      </c>
      <c r="O43" s="14" t="s">
        <v>5</v>
      </c>
      <c r="P43" s="14" t="s">
        <v>5</v>
      </c>
      <c r="Q43" s="14" t="s">
        <v>5</v>
      </c>
    </row>
    <row r="44" spans="2:17" x14ac:dyDescent="0.25">
      <c r="B44" s="78">
        <v>1</v>
      </c>
      <c r="C44" s="90" t="s">
        <v>309</v>
      </c>
      <c r="D44" s="78" t="s">
        <v>306</v>
      </c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29">
        <f>SUM(E44:P44)</f>
        <v>0</v>
      </c>
    </row>
    <row r="45" spans="2:17" x14ac:dyDescent="0.25">
      <c r="B45" s="78">
        <f>B44+1</f>
        <v>2</v>
      </c>
      <c r="C45" s="90" t="s">
        <v>330</v>
      </c>
      <c r="D45" s="78" t="s">
        <v>307</v>
      </c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29">
        <f t="shared" ref="Q45:Q75" si="16">SUM(E45:P45)</f>
        <v>0</v>
      </c>
    </row>
    <row r="46" spans="2:17" x14ac:dyDescent="0.25">
      <c r="B46" s="78">
        <f t="shared" ref="B46:B52" si="17">B45+1</f>
        <v>3</v>
      </c>
      <c r="C46" s="90" t="s">
        <v>330</v>
      </c>
      <c r="D46" s="78" t="s">
        <v>306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29">
        <f t="shared" si="16"/>
        <v>0</v>
      </c>
    </row>
    <row r="47" spans="2:17" ht="28" x14ac:dyDescent="0.25">
      <c r="B47" s="78">
        <f t="shared" si="17"/>
        <v>4</v>
      </c>
      <c r="C47" s="92" t="s">
        <v>312</v>
      </c>
      <c r="D47" s="78" t="s">
        <v>306</v>
      </c>
      <c r="E47" s="130">
        <f>E44-E46</f>
        <v>0</v>
      </c>
      <c r="F47" s="130">
        <f t="shared" ref="F47" si="18">F44-F46</f>
        <v>0</v>
      </c>
      <c r="G47" s="130">
        <f t="shared" ref="G47" si="19">G44-G46</f>
        <v>0</v>
      </c>
      <c r="H47" s="130">
        <f t="shared" ref="H47" si="20">H44-H46</f>
        <v>0</v>
      </c>
      <c r="I47" s="130">
        <f t="shared" ref="I47" si="21">I44-I46</f>
        <v>0</v>
      </c>
      <c r="J47" s="130">
        <f t="shared" ref="J47" si="22">J44-J46</f>
        <v>0</v>
      </c>
      <c r="K47" s="130">
        <f t="shared" ref="K47" si="23">K44-K46</f>
        <v>0</v>
      </c>
      <c r="L47" s="130">
        <f t="shared" ref="L47" si="24">L44-L46</f>
        <v>0</v>
      </c>
      <c r="M47" s="130">
        <f t="shared" ref="M47" si="25">M44-M46</f>
        <v>0</v>
      </c>
      <c r="N47" s="130">
        <f t="shared" ref="N47" si="26">N44-N46</f>
        <v>0</v>
      </c>
      <c r="O47" s="130">
        <f t="shared" ref="O47" si="27">O44-O46</f>
        <v>0</v>
      </c>
      <c r="P47" s="130">
        <f t="shared" ref="P47" si="28">P44-P46</f>
        <v>0</v>
      </c>
      <c r="Q47" s="129">
        <f t="shared" si="16"/>
        <v>0</v>
      </c>
    </row>
    <row r="48" spans="2:17" ht="28" x14ac:dyDescent="0.25">
      <c r="B48" s="78">
        <f t="shared" si="17"/>
        <v>5</v>
      </c>
      <c r="C48" s="92" t="s">
        <v>310</v>
      </c>
      <c r="D48" s="78" t="s">
        <v>306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29">
        <f t="shared" si="16"/>
        <v>0</v>
      </c>
    </row>
    <row r="49" spans="2:17" x14ac:dyDescent="0.25">
      <c r="B49" s="78">
        <f t="shared" si="17"/>
        <v>6</v>
      </c>
      <c r="C49" s="90" t="s">
        <v>311</v>
      </c>
      <c r="D49" s="78" t="s">
        <v>306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29">
        <f t="shared" si="16"/>
        <v>0</v>
      </c>
    </row>
    <row r="50" spans="2:17" x14ac:dyDescent="0.25">
      <c r="B50" s="78">
        <f t="shared" si="17"/>
        <v>7</v>
      </c>
      <c r="C50" s="90" t="s">
        <v>331</v>
      </c>
      <c r="D50" s="78" t="s">
        <v>307</v>
      </c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29">
        <f t="shared" si="16"/>
        <v>0</v>
      </c>
    </row>
    <row r="51" spans="2:17" x14ac:dyDescent="0.25">
      <c r="B51" s="78">
        <f t="shared" si="17"/>
        <v>8</v>
      </c>
      <c r="C51" s="90" t="s">
        <v>331</v>
      </c>
      <c r="D51" s="78" t="s">
        <v>306</v>
      </c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29">
        <f t="shared" si="16"/>
        <v>0</v>
      </c>
    </row>
    <row r="52" spans="2:17" ht="28" x14ac:dyDescent="0.25">
      <c r="B52" s="78">
        <f t="shared" si="17"/>
        <v>9</v>
      </c>
      <c r="C52" s="92" t="s">
        <v>336</v>
      </c>
      <c r="D52" s="78" t="s">
        <v>306</v>
      </c>
      <c r="E52" s="130">
        <f>E47+E48-E49-E51</f>
        <v>0</v>
      </c>
      <c r="F52" s="130">
        <f t="shared" ref="F52" si="29">F47+F48-F49-F51</f>
        <v>0</v>
      </c>
      <c r="G52" s="130">
        <f t="shared" ref="G52" si="30">G47+G48-G49-G51</f>
        <v>0</v>
      </c>
      <c r="H52" s="130">
        <f t="shared" ref="H52" si="31">H47+H48-H49-H51</f>
        <v>0</v>
      </c>
      <c r="I52" s="130">
        <f t="shared" ref="I52" si="32">I47+I48-I49-I51</f>
        <v>0</v>
      </c>
      <c r="J52" s="130">
        <f t="shared" ref="J52" si="33">J47+J48-J49-J51</f>
        <v>0</v>
      </c>
      <c r="K52" s="130">
        <f t="shared" ref="K52" si="34">K47+K48-K49-K51</f>
        <v>0</v>
      </c>
      <c r="L52" s="130">
        <f t="shared" ref="L52" si="35">L47+L48-L49-L51</f>
        <v>0</v>
      </c>
      <c r="M52" s="130">
        <f t="shared" ref="M52" si="36">M47+M48-M49-M51</f>
        <v>0</v>
      </c>
      <c r="N52" s="130">
        <f t="shared" ref="N52" si="37">N47+N48-N49-N51</f>
        <v>0</v>
      </c>
      <c r="O52" s="130">
        <f t="shared" ref="O52" si="38">O47+O48-O49-O51</f>
        <v>0</v>
      </c>
      <c r="P52" s="130">
        <f t="shared" ref="P52" si="39">P47+P48-P49-P51</f>
        <v>0</v>
      </c>
      <c r="Q52" s="129">
        <f t="shared" si="16"/>
        <v>0</v>
      </c>
    </row>
    <row r="53" spans="2:17" x14ac:dyDescent="0.25">
      <c r="B53" s="78"/>
      <c r="C53" s="94" t="s">
        <v>337</v>
      </c>
      <c r="D53" s="78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28"/>
    </row>
    <row r="54" spans="2:17" ht="28" x14ac:dyDescent="0.25">
      <c r="B54" s="78">
        <f>B52+1</f>
        <v>10</v>
      </c>
      <c r="C54" s="92" t="s">
        <v>333</v>
      </c>
      <c r="D54" s="78" t="s">
        <v>306</v>
      </c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29">
        <f t="shared" si="16"/>
        <v>0</v>
      </c>
    </row>
    <row r="55" spans="2:17" x14ac:dyDescent="0.25">
      <c r="B55" s="78">
        <f>B54+1</f>
        <v>11</v>
      </c>
      <c r="C55" s="90" t="s">
        <v>313</v>
      </c>
      <c r="D55" s="78" t="s">
        <v>306</v>
      </c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29">
        <f t="shared" si="16"/>
        <v>0</v>
      </c>
    </row>
    <row r="56" spans="2:17" x14ac:dyDescent="0.25">
      <c r="B56" s="78">
        <f>B55+1</f>
        <v>12</v>
      </c>
      <c r="C56" s="90" t="s">
        <v>314</v>
      </c>
      <c r="D56" s="78" t="s">
        <v>307</v>
      </c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29">
        <f t="shared" si="16"/>
        <v>0</v>
      </c>
    </row>
    <row r="57" spans="2:17" x14ac:dyDescent="0.25">
      <c r="B57" s="78">
        <f>B56+1</f>
        <v>13</v>
      </c>
      <c r="C57" s="90" t="s">
        <v>314</v>
      </c>
      <c r="D57" s="78" t="s">
        <v>306</v>
      </c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29">
        <f t="shared" si="16"/>
        <v>0</v>
      </c>
    </row>
    <row r="58" spans="2:17" ht="28" x14ac:dyDescent="0.25">
      <c r="B58" s="78">
        <f>B57+1</f>
        <v>14</v>
      </c>
      <c r="C58" s="92" t="s">
        <v>315</v>
      </c>
      <c r="D58" s="78" t="s">
        <v>306</v>
      </c>
      <c r="E58" s="130">
        <f>E52+E54-E55-E57</f>
        <v>0</v>
      </c>
      <c r="F58" s="130">
        <f t="shared" ref="F58" si="40">F52+F54-F55-F57</f>
        <v>0</v>
      </c>
      <c r="G58" s="130">
        <f t="shared" ref="G58" si="41">G52+G54-G55-G57</f>
        <v>0</v>
      </c>
      <c r="H58" s="130">
        <f t="shared" ref="H58" si="42">H52+H54-H55-H57</f>
        <v>0</v>
      </c>
      <c r="I58" s="130">
        <f t="shared" ref="I58" si="43">I52+I54-I55-I57</f>
        <v>0</v>
      </c>
      <c r="J58" s="130">
        <f t="shared" ref="J58" si="44">J52+J54-J55-J57</f>
        <v>0</v>
      </c>
      <c r="K58" s="130">
        <f t="shared" ref="K58" si="45">K52+K54-K55-K57</f>
        <v>0</v>
      </c>
      <c r="L58" s="130">
        <f t="shared" ref="L58" si="46">L52+L54-L55-L57</f>
        <v>0</v>
      </c>
      <c r="M58" s="130">
        <f t="shared" ref="M58" si="47">M52+M54-M55-M57</f>
        <v>0</v>
      </c>
      <c r="N58" s="130">
        <f t="shared" ref="N58" si="48">N52+N54-N55-N57</f>
        <v>0</v>
      </c>
      <c r="O58" s="130">
        <f t="shared" ref="O58" si="49">O52+O54-O55-O57</f>
        <v>0</v>
      </c>
      <c r="P58" s="130">
        <f t="shared" ref="P58" si="50">P52+P54-P55-P57</f>
        <v>0</v>
      </c>
      <c r="Q58" s="129">
        <f t="shared" si="16"/>
        <v>0</v>
      </c>
    </row>
    <row r="59" spans="2:17" x14ac:dyDescent="0.25">
      <c r="B59" s="78"/>
      <c r="C59" s="94" t="s">
        <v>338</v>
      </c>
      <c r="D59" s="78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28"/>
    </row>
    <row r="60" spans="2:17" ht="28" x14ac:dyDescent="0.25">
      <c r="B60" s="78">
        <f>B58+1</f>
        <v>15</v>
      </c>
      <c r="C60" s="92" t="s">
        <v>334</v>
      </c>
      <c r="D60" s="78" t="s">
        <v>306</v>
      </c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29">
        <f t="shared" si="16"/>
        <v>0</v>
      </c>
    </row>
    <row r="61" spans="2:17" x14ac:dyDescent="0.25">
      <c r="B61" s="78">
        <f>B60+1</f>
        <v>16</v>
      </c>
      <c r="C61" s="92" t="s">
        <v>318</v>
      </c>
      <c r="D61" s="78" t="s">
        <v>306</v>
      </c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29">
        <f t="shared" si="16"/>
        <v>0</v>
      </c>
    </row>
    <row r="62" spans="2:17" x14ac:dyDescent="0.25">
      <c r="B62" s="78">
        <f>B61+1</f>
        <v>17</v>
      </c>
      <c r="C62" s="90" t="s">
        <v>316</v>
      </c>
      <c r="D62" s="78" t="s">
        <v>306</v>
      </c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29">
        <f t="shared" si="16"/>
        <v>0</v>
      </c>
    </row>
    <row r="63" spans="2:17" x14ac:dyDescent="0.25">
      <c r="B63" s="78">
        <f>B62+1</f>
        <v>18</v>
      </c>
      <c r="C63" s="90" t="s">
        <v>317</v>
      </c>
      <c r="D63" s="78" t="s">
        <v>307</v>
      </c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29">
        <f t="shared" si="16"/>
        <v>0</v>
      </c>
    </row>
    <row r="64" spans="2:17" x14ac:dyDescent="0.25">
      <c r="B64" s="78">
        <f>B63+1</f>
        <v>19</v>
      </c>
      <c r="C64" s="90" t="s">
        <v>317</v>
      </c>
      <c r="D64" s="78" t="s">
        <v>306</v>
      </c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29">
        <f t="shared" si="16"/>
        <v>0</v>
      </c>
    </row>
    <row r="65" spans="2:17" ht="28" x14ac:dyDescent="0.25">
      <c r="B65" s="78">
        <f>B64+1</f>
        <v>20</v>
      </c>
      <c r="C65" s="92" t="s">
        <v>319</v>
      </c>
      <c r="D65" s="78" t="s">
        <v>306</v>
      </c>
      <c r="E65" s="130">
        <f>E58+E60+E61-E62-E64</f>
        <v>0</v>
      </c>
      <c r="F65" s="130">
        <f t="shared" ref="F65" si="51">F58+F60+F61-F62-F64</f>
        <v>0</v>
      </c>
      <c r="G65" s="130">
        <f t="shared" ref="G65" si="52">G58+G60+G61-G62-G64</f>
        <v>0</v>
      </c>
      <c r="H65" s="130">
        <f t="shared" ref="H65" si="53">H58+H60+H61-H62-H64</f>
        <v>0</v>
      </c>
      <c r="I65" s="130">
        <f t="shared" ref="I65" si="54">I58+I60+I61-I62-I64</f>
        <v>0</v>
      </c>
      <c r="J65" s="130">
        <f t="shared" ref="J65" si="55">J58+J60+J61-J62-J64</f>
        <v>0</v>
      </c>
      <c r="K65" s="130">
        <f t="shared" ref="K65" si="56">K58+K60+K61-K62-K64</f>
        <v>0</v>
      </c>
      <c r="L65" s="130">
        <f t="shared" ref="L65" si="57">L58+L60+L61-L62-L64</f>
        <v>0</v>
      </c>
      <c r="M65" s="130">
        <f t="shared" ref="M65" si="58">M58+M60+M61-M62-M64</f>
        <v>0</v>
      </c>
      <c r="N65" s="130">
        <f t="shared" ref="N65" si="59">N58+N60+N61-N62-N64</f>
        <v>0</v>
      </c>
      <c r="O65" s="130">
        <f t="shared" ref="O65" si="60">O58+O60+O61-O62-O64</f>
        <v>0</v>
      </c>
      <c r="P65" s="130">
        <f t="shared" ref="P65" si="61">P58+P60+P61-P62-P64</f>
        <v>0</v>
      </c>
      <c r="Q65" s="129">
        <f t="shared" si="16"/>
        <v>0</v>
      </c>
    </row>
    <row r="66" spans="2:17" x14ac:dyDescent="0.25">
      <c r="B66" s="78"/>
      <c r="C66" s="94" t="s">
        <v>339</v>
      </c>
      <c r="D66" s="78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28"/>
    </row>
    <row r="67" spans="2:17" x14ac:dyDescent="0.25">
      <c r="B67" s="78">
        <f>B65+1</f>
        <v>21</v>
      </c>
      <c r="C67" s="92" t="s">
        <v>318</v>
      </c>
      <c r="D67" s="78" t="s">
        <v>306</v>
      </c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29">
        <f t="shared" si="16"/>
        <v>0</v>
      </c>
    </row>
    <row r="68" spans="2:17" x14ac:dyDescent="0.25">
      <c r="B68" s="78">
        <f>B67+1</f>
        <v>22</v>
      </c>
      <c r="C68" s="90" t="s">
        <v>320</v>
      </c>
      <c r="D68" s="78" t="s">
        <v>306</v>
      </c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29">
        <f t="shared" si="16"/>
        <v>0</v>
      </c>
    </row>
    <row r="69" spans="2:17" x14ac:dyDescent="0.25">
      <c r="B69" s="78">
        <f>B68+1</f>
        <v>23</v>
      </c>
      <c r="C69" s="90" t="s">
        <v>321</v>
      </c>
      <c r="D69" s="78" t="s">
        <v>307</v>
      </c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29">
        <f t="shared" si="16"/>
        <v>0</v>
      </c>
    </row>
    <row r="70" spans="2:17" x14ac:dyDescent="0.25">
      <c r="B70" s="78">
        <f>B69+1</f>
        <v>24</v>
      </c>
      <c r="C70" s="90" t="s">
        <v>321</v>
      </c>
      <c r="D70" s="78" t="s">
        <v>306</v>
      </c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29">
        <f t="shared" si="16"/>
        <v>0</v>
      </c>
    </row>
    <row r="71" spans="2:17" x14ac:dyDescent="0.25">
      <c r="B71" s="78"/>
      <c r="C71" s="94" t="s">
        <v>108</v>
      </c>
      <c r="D71" s="78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29">
        <f t="shared" si="16"/>
        <v>0</v>
      </c>
    </row>
    <row r="72" spans="2:17" x14ac:dyDescent="0.25">
      <c r="B72" s="78">
        <f>B70+1</f>
        <v>25</v>
      </c>
      <c r="C72" s="94" t="s">
        <v>335</v>
      </c>
      <c r="D72" s="77" t="s">
        <v>306</v>
      </c>
      <c r="E72" s="130">
        <f>E44+E48+E54+E60+E61+E67</f>
        <v>0</v>
      </c>
      <c r="F72" s="130">
        <f t="shared" ref="F72:P72" si="62">F44+F48+F54+F60+F61+F67</f>
        <v>0</v>
      </c>
      <c r="G72" s="130">
        <f t="shared" si="62"/>
        <v>0</v>
      </c>
      <c r="H72" s="130">
        <f t="shared" si="62"/>
        <v>0</v>
      </c>
      <c r="I72" s="130">
        <f t="shared" si="62"/>
        <v>0</v>
      </c>
      <c r="J72" s="130">
        <f t="shared" si="62"/>
        <v>0</v>
      </c>
      <c r="K72" s="130">
        <f t="shared" si="62"/>
        <v>0</v>
      </c>
      <c r="L72" s="130">
        <f t="shared" si="62"/>
        <v>0</v>
      </c>
      <c r="M72" s="130">
        <f t="shared" si="62"/>
        <v>0</v>
      </c>
      <c r="N72" s="130">
        <f t="shared" si="62"/>
        <v>0</v>
      </c>
      <c r="O72" s="130">
        <f t="shared" si="62"/>
        <v>0</v>
      </c>
      <c r="P72" s="130">
        <f t="shared" si="62"/>
        <v>0</v>
      </c>
      <c r="Q72" s="129">
        <f t="shared" si="16"/>
        <v>0</v>
      </c>
    </row>
    <row r="73" spans="2:17" x14ac:dyDescent="0.25">
      <c r="B73" s="78">
        <f>B72+1</f>
        <v>26</v>
      </c>
      <c r="C73" s="94" t="s">
        <v>340</v>
      </c>
      <c r="D73" s="77" t="s">
        <v>306</v>
      </c>
      <c r="E73" s="130">
        <f>E49+E55+E62+E68</f>
        <v>0</v>
      </c>
      <c r="F73" s="130">
        <f t="shared" ref="F73:P73" si="63">F49+F55+F62+F68</f>
        <v>0</v>
      </c>
      <c r="G73" s="130">
        <f t="shared" si="63"/>
        <v>0</v>
      </c>
      <c r="H73" s="130">
        <f t="shared" si="63"/>
        <v>0</v>
      </c>
      <c r="I73" s="130">
        <f t="shared" si="63"/>
        <v>0</v>
      </c>
      <c r="J73" s="130">
        <f t="shared" si="63"/>
        <v>0</v>
      </c>
      <c r="K73" s="130">
        <f t="shared" si="63"/>
        <v>0</v>
      </c>
      <c r="L73" s="130">
        <f t="shared" si="63"/>
        <v>0</v>
      </c>
      <c r="M73" s="130">
        <f t="shared" si="63"/>
        <v>0</v>
      </c>
      <c r="N73" s="130">
        <f t="shared" si="63"/>
        <v>0</v>
      </c>
      <c r="O73" s="130">
        <f t="shared" si="63"/>
        <v>0</v>
      </c>
      <c r="P73" s="130">
        <f t="shared" si="63"/>
        <v>0</v>
      </c>
      <c r="Q73" s="129">
        <f t="shared" si="16"/>
        <v>0</v>
      </c>
    </row>
    <row r="74" spans="2:17" ht="28" x14ac:dyDescent="0.25">
      <c r="B74" s="78">
        <f>B73+1</f>
        <v>27</v>
      </c>
      <c r="C74" s="95" t="s">
        <v>341</v>
      </c>
      <c r="D74" s="77"/>
      <c r="E74" s="130">
        <f>E52+E54+E60+E61+E67</f>
        <v>0</v>
      </c>
      <c r="F74" s="130">
        <f t="shared" ref="F74:P74" si="64">F52+F54+F60+F61+F67</f>
        <v>0</v>
      </c>
      <c r="G74" s="130">
        <f t="shared" si="64"/>
        <v>0</v>
      </c>
      <c r="H74" s="130">
        <f t="shared" si="64"/>
        <v>0</v>
      </c>
      <c r="I74" s="130">
        <f t="shared" si="64"/>
        <v>0</v>
      </c>
      <c r="J74" s="130">
        <f t="shared" si="64"/>
        <v>0</v>
      </c>
      <c r="K74" s="130">
        <f t="shared" si="64"/>
        <v>0</v>
      </c>
      <c r="L74" s="130">
        <f t="shared" si="64"/>
        <v>0</v>
      </c>
      <c r="M74" s="130">
        <f t="shared" si="64"/>
        <v>0</v>
      </c>
      <c r="N74" s="130">
        <f t="shared" si="64"/>
        <v>0</v>
      </c>
      <c r="O74" s="130">
        <f t="shared" si="64"/>
        <v>0</v>
      </c>
      <c r="P74" s="130">
        <f t="shared" si="64"/>
        <v>0</v>
      </c>
      <c r="Q74" s="129">
        <f t="shared" si="16"/>
        <v>0</v>
      </c>
    </row>
    <row r="75" spans="2:17" x14ac:dyDescent="0.25">
      <c r="B75" s="78">
        <f>B74+1</f>
        <v>28</v>
      </c>
      <c r="C75" s="95" t="s">
        <v>342</v>
      </c>
      <c r="D75" s="77" t="s">
        <v>306</v>
      </c>
      <c r="E75" s="130">
        <f>E74-E73</f>
        <v>0</v>
      </c>
      <c r="F75" s="130">
        <f t="shared" ref="F75" si="65">F74-F73</f>
        <v>0</v>
      </c>
      <c r="G75" s="130">
        <f t="shared" ref="G75" si="66">G74-G73</f>
        <v>0</v>
      </c>
      <c r="H75" s="130">
        <f t="shared" ref="H75" si="67">H74-H73</f>
        <v>0</v>
      </c>
      <c r="I75" s="130">
        <f t="shared" ref="I75" si="68">I74-I73</f>
        <v>0</v>
      </c>
      <c r="J75" s="130">
        <f t="shared" ref="J75" si="69">J74-J73</f>
        <v>0</v>
      </c>
      <c r="K75" s="130">
        <f t="shared" ref="K75" si="70">K74-K73</f>
        <v>0</v>
      </c>
      <c r="L75" s="130">
        <f t="shared" ref="L75" si="71">L74-L73</f>
        <v>0</v>
      </c>
      <c r="M75" s="130">
        <f t="shared" ref="M75" si="72">M74-M73</f>
        <v>0</v>
      </c>
      <c r="N75" s="130">
        <f t="shared" ref="N75" si="73">N74-N73</f>
        <v>0</v>
      </c>
      <c r="O75" s="130">
        <f t="shared" ref="O75" si="74">O74-O73</f>
        <v>0</v>
      </c>
      <c r="P75" s="130">
        <f t="shared" ref="P75" si="75">P74-P73</f>
        <v>0</v>
      </c>
      <c r="Q75" s="129">
        <f t="shared" si="16"/>
        <v>0</v>
      </c>
    </row>
    <row r="76" spans="2:17" x14ac:dyDescent="0.25">
      <c r="B76" s="78">
        <f>B75+1</f>
        <v>29</v>
      </c>
      <c r="C76" s="95" t="s">
        <v>332</v>
      </c>
      <c r="D76" s="77" t="s">
        <v>307</v>
      </c>
      <c r="E76" s="19" t="e">
        <f>E75/E74</f>
        <v>#DIV/0!</v>
      </c>
      <c r="F76" s="19" t="e">
        <f t="shared" ref="F76" si="76">F75/F74</f>
        <v>#DIV/0!</v>
      </c>
      <c r="G76" s="19" t="e">
        <f t="shared" ref="G76" si="77">G75/G74</f>
        <v>#DIV/0!</v>
      </c>
      <c r="H76" s="19" t="e">
        <f t="shared" ref="H76" si="78">H75/H74</f>
        <v>#DIV/0!</v>
      </c>
      <c r="I76" s="19" t="e">
        <f t="shared" ref="I76" si="79">I75/I74</f>
        <v>#DIV/0!</v>
      </c>
      <c r="J76" s="19" t="e">
        <f t="shared" ref="J76" si="80">J75/J74</f>
        <v>#DIV/0!</v>
      </c>
      <c r="K76" s="19" t="e">
        <f t="shared" ref="K76" si="81">K75/K74</f>
        <v>#DIV/0!</v>
      </c>
      <c r="L76" s="19" t="e">
        <f t="shared" ref="L76" si="82">L75/L74</f>
        <v>#DIV/0!</v>
      </c>
      <c r="M76" s="19" t="e">
        <f t="shared" ref="M76" si="83">M75/M74</f>
        <v>#DIV/0!</v>
      </c>
      <c r="N76" s="19" t="e">
        <f t="shared" ref="N76" si="84">N75/N74</f>
        <v>#DIV/0!</v>
      </c>
      <c r="O76" s="19" t="e">
        <f t="shared" ref="O76" si="85">O75/O74</f>
        <v>#DIV/0!</v>
      </c>
      <c r="P76" s="19" t="e">
        <f t="shared" ref="P76" si="86">P75/P74</f>
        <v>#DIV/0!</v>
      </c>
      <c r="Q76" s="129" t="e">
        <f>Q75/Q74</f>
        <v>#DIV/0!</v>
      </c>
    </row>
    <row r="78" spans="2:17" x14ac:dyDescent="0.25">
      <c r="B78" s="334" t="s">
        <v>140</v>
      </c>
      <c r="C78" s="312" t="s">
        <v>18</v>
      </c>
      <c r="D78" s="307" t="s">
        <v>305</v>
      </c>
      <c r="E78" s="306" t="s">
        <v>322</v>
      </c>
      <c r="F78" s="306"/>
      <c r="G78" s="306"/>
      <c r="H78" s="306"/>
      <c r="I78" s="306"/>
      <c r="J78" s="306"/>
      <c r="K78" s="306"/>
      <c r="L78" s="306"/>
      <c r="M78" s="306"/>
      <c r="N78" s="306"/>
      <c r="O78" s="306"/>
      <c r="P78" s="306"/>
      <c r="Q78" s="306"/>
    </row>
    <row r="79" spans="2:17" x14ac:dyDescent="0.25">
      <c r="B79" s="334"/>
      <c r="C79" s="312"/>
      <c r="D79" s="307"/>
      <c r="E79" s="14" t="s">
        <v>110</v>
      </c>
      <c r="F79" s="14" t="s">
        <v>111</v>
      </c>
      <c r="G79" s="14" t="s">
        <v>112</v>
      </c>
      <c r="H79" s="14" t="s">
        <v>113</v>
      </c>
      <c r="I79" s="14" t="s">
        <v>114</v>
      </c>
      <c r="J79" s="14" t="s">
        <v>115</v>
      </c>
      <c r="K79" s="14" t="s">
        <v>116</v>
      </c>
      <c r="L79" s="14" t="s">
        <v>117</v>
      </c>
      <c r="M79" s="14" t="s">
        <v>118</v>
      </c>
      <c r="N79" s="14" t="s">
        <v>119</v>
      </c>
      <c r="O79" s="14" t="s">
        <v>120</v>
      </c>
      <c r="P79" s="14" t="s">
        <v>121</v>
      </c>
      <c r="Q79" s="14" t="s">
        <v>108</v>
      </c>
    </row>
    <row r="80" spans="2:17" x14ac:dyDescent="0.25">
      <c r="B80" s="78">
        <v>1</v>
      </c>
      <c r="C80" s="90" t="s">
        <v>309</v>
      </c>
      <c r="D80" s="78" t="s">
        <v>306</v>
      </c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29">
        <f>SUM(E80:P80)</f>
        <v>0</v>
      </c>
    </row>
    <row r="81" spans="2:17" x14ac:dyDescent="0.25">
      <c r="B81" s="78">
        <f>B80+1</f>
        <v>2</v>
      </c>
      <c r="C81" s="90" t="s">
        <v>330</v>
      </c>
      <c r="D81" s="78" t="s">
        <v>307</v>
      </c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29">
        <f t="shared" ref="Q81:Q111" si="87">SUM(E81:P81)</f>
        <v>0</v>
      </c>
    </row>
    <row r="82" spans="2:17" x14ac:dyDescent="0.25">
      <c r="B82" s="78">
        <f t="shared" ref="B82:B88" si="88">B81+1</f>
        <v>3</v>
      </c>
      <c r="C82" s="90" t="s">
        <v>330</v>
      </c>
      <c r="D82" s="78" t="s">
        <v>306</v>
      </c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29">
        <f t="shared" si="87"/>
        <v>0</v>
      </c>
    </row>
    <row r="83" spans="2:17" ht="28" x14ac:dyDescent="0.25">
      <c r="B83" s="78">
        <f t="shared" si="88"/>
        <v>4</v>
      </c>
      <c r="C83" s="92" t="s">
        <v>312</v>
      </c>
      <c r="D83" s="78" t="s">
        <v>306</v>
      </c>
      <c r="E83" s="130">
        <f>E80-E82</f>
        <v>0</v>
      </c>
      <c r="F83" s="130">
        <f t="shared" ref="F83" si="89">F80-F82</f>
        <v>0</v>
      </c>
      <c r="G83" s="130">
        <f t="shared" ref="G83" si="90">G80-G82</f>
        <v>0</v>
      </c>
      <c r="H83" s="130">
        <f t="shared" ref="H83" si="91">H80-H82</f>
        <v>0</v>
      </c>
      <c r="I83" s="130">
        <f t="shared" ref="I83" si="92">I80-I82</f>
        <v>0</v>
      </c>
      <c r="J83" s="130">
        <f t="shared" ref="J83" si="93">J80-J82</f>
        <v>0</v>
      </c>
      <c r="K83" s="130">
        <f t="shared" ref="K83" si="94">K80-K82</f>
        <v>0</v>
      </c>
      <c r="L83" s="130">
        <f t="shared" ref="L83" si="95">L80-L82</f>
        <v>0</v>
      </c>
      <c r="M83" s="130">
        <f t="shared" ref="M83" si="96">M80-M82</f>
        <v>0</v>
      </c>
      <c r="N83" s="130">
        <f t="shared" ref="N83" si="97">N80-N82</f>
        <v>0</v>
      </c>
      <c r="O83" s="130">
        <f t="shared" ref="O83" si="98">O80-O82</f>
        <v>0</v>
      </c>
      <c r="P83" s="130">
        <f t="shared" ref="P83" si="99">P80-P82</f>
        <v>0</v>
      </c>
      <c r="Q83" s="129">
        <f t="shared" si="87"/>
        <v>0</v>
      </c>
    </row>
    <row r="84" spans="2:17" ht="28" x14ac:dyDescent="0.25">
      <c r="B84" s="78">
        <f t="shared" si="88"/>
        <v>5</v>
      </c>
      <c r="C84" s="92" t="s">
        <v>310</v>
      </c>
      <c r="D84" s="78" t="s">
        <v>306</v>
      </c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29">
        <f t="shared" si="87"/>
        <v>0</v>
      </c>
    </row>
    <row r="85" spans="2:17" x14ac:dyDescent="0.25">
      <c r="B85" s="78">
        <f t="shared" si="88"/>
        <v>6</v>
      </c>
      <c r="C85" s="90" t="s">
        <v>311</v>
      </c>
      <c r="D85" s="78" t="s">
        <v>306</v>
      </c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29">
        <f t="shared" si="87"/>
        <v>0</v>
      </c>
    </row>
    <row r="86" spans="2:17" x14ac:dyDescent="0.25">
      <c r="B86" s="78">
        <f t="shared" si="88"/>
        <v>7</v>
      </c>
      <c r="C86" s="90" t="s">
        <v>331</v>
      </c>
      <c r="D86" s="78" t="s">
        <v>307</v>
      </c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29">
        <f t="shared" si="87"/>
        <v>0</v>
      </c>
    </row>
    <row r="87" spans="2:17" x14ac:dyDescent="0.25">
      <c r="B87" s="78">
        <f t="shared" si="88"/>
        <v>8</v>
      </c>
      <c r="C87" s="90" t="s">
        <v>331</v>
      </c>
      <c r="D87" s="78" t="s">
        <v>306</v>
      </c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29">
        <f t="shared" si="87"/>
        <v>0</v>
      </c>
    </row>
    <row r="88" spans="2:17" ht="28" x14ac:dyDescent="0.25">
      <c r="B88" s="78">
        <f t="shared" si="88"/>
        <v>9</v>
      </c>
      <c r="C88" s="92" t="s">
        <v>336</v>
      </c>
      <c r="D88" s="78" t="s">
        <v>306</v>
      </c>
      <c r="E88" s="130">
        <f>E83+E84-E85-E87</f>
        <v>0</v>
      </c>
      <c r="F88" s="130">
        <f t="shared" ref="F88" si="100">F83+F84-F85-F87</f>
        <v>0</v>
      </c>
      <c r="G88" s="130">
        <f t="shared" ref="G88" si="101">G83+G84-G85-G87</f>
        <v>0</v>
      </c>
      <c r="H88" s="130">
        <f t="shared" ref="H88" si="102">H83+H84-H85-H87</f>
        <v>0</v>
      </c>
      <c r="I88" s="130">
        <f t="shared" ref="I88" si="103">I83+I84-I85-I87</f>
        <v>0</v>
      </c>
      <c r="J88" s="130">
        <f t="shared" ref="J88" si="104">J83+J84-J85-J87</f>
        <v>0</v>
      </c>
      <c r="K88" s="130">
        <f t="shared" ref="K88" si="105">K83+K84-K85-K87</f>
        <v>0</v>
      </c>
      <c r="L88" s="130">
        <f t="shared" ref="L88" si="106">L83+L84-L85-L87</f>
        <v>0</v>
      </c>
      <c r="M88" s="130">
        <f t="shared" ref="M88" si="107">M83+M84-M85-M87</f>
        <v>0</v>
      </c>
      <c r="N88" s="130">
        <f t="shared" ref="N88" si="108">N83+N84-N85-N87</f>
        <v>0</v>
      </c>
      <c r="O88" s="130">
        <f t="shared" ref="O88" si="109">O83+O84-O85-O87</f>
        <v>0</v>
      </c>
      <c r="P88" s="130">
        <f t="shared" ref="P88" si="110">P83+P84-P85-P87</f>
        <v>0</v>
      </c>
      <c r="Q88" s="129">
        <f t="shared" si="87"/>
        <v>0</v>
      </c>
    </row>
    <row r="89" spans="2:17" x14ac:dyDescent="0.25">
      <c r="B89" s="78"/>
      <c r="C89" s="94" t="s">
        <v>337</v>
      </c>
      <c r="D89" s="78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28"/>
    </row>
    <row r="90" spans="2:17" ht="28" x14ac:dyDescent="0.25">
      <c r="B90" s="78">
        <f>B88+1</f>
        <v>10</v>
      </c>
      <c r="C90" s="92" t="s">
        <v>333</v>
      </c>
      <c r="D90" s="78" t="s">
        <v>306</v>
      </c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29">
        <f t="shared" si="87"/>
        <v>0</v>
      </c>
    </row>
    <row r="91" spans="2:17" x14ac:dyDescent="0.25">
      <c r="B91" s="78">
        <f>B90+1</f>
        <v>11</v>
      </c>
      <c r="C91" s="90" t="s">
        <v>313</v>
      </c>
      <c r="D91" s="78" t="s">
        <v>306</v>
      </c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29">
        <f t="shared" si="87"/>
        <v>0</v>
      </c>
    </row>
    <row r="92" spans="2:17" x14ac:dyDescent="0.25">
      <c r="B92" s="78">
        <f>B91+1</f>
        <v>12</v>
      </c>
      <c r="C92" s="90" t="s">
        <v>314</v>
      </c>
      <c r="D92" s="78" t="s">
        <v>307</v>
      </c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29">
        <f t="shared" si="87"/>
        <v>0</v>
      </c>
    </row>
    <row r="93" spans="2:17" x14ac:dyDescent="0.25">
      <c r="B93" s="78">
        <f>B92+1</f>
        <v>13</v>
      </c>
      <c r="C93" s="90" t="s">
        <v>314</v>
      </c>
      <c r="D93" s="78" t="s">
        <v>306</v>
      </c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29">
        <f t="shared" si="87"/>
        <v>0</v>
      </c>
    </row>
    <row r="94" spans="2:17" ht="28" x14ac:dyDescent="0.25">
      <c r="B94" s="78">
        <f>B93+1</f>
        <v>14</v>
      </c>
      <c r="C94" s="92" t="s">
        <v>315</v>
      </c>
      <c r="D94" s="78" t="s">
        <v>306</v>
      </c>
      <c r="E94" s="130">
        <f>E88+E90-E91-E93</f>
        <v>0</v>
      </c>
      <c r="F94" s="130">
        <f t="shared" ref="F94" si="111">F88+F90-F91-F93</f>
        <v>0</v>
      </c>
      <c r="G94" s="130">
        <f t="shared" ref="G94" si="112">G88+G90-G91-G93</f>
        <v>0</v>
      </c>
      <c r="H94" s="130">
        <f t="shared" ref="H94" si="113">H88+H90-H91-H93</f>
        <v>0</v>
      </c>
      <c r="I94" s="130">
        <f t="shared" ref="I94" si="114">I88+I90-I91-I93</f>
        <v>0</v>
      </c>
      <c r="J94" s="130">
        <f t="shared" ref="J94" si="115">J88+J90-J91-J93</f>
        <v>0</v>
      </c>
      <c r="K94" s="130">
        <f t="shared" ref="K94" si="116">K88+K90-K91-K93</f>
        <v>0</v>
      </c>
      <c r="L94" s="130">
        <f t="shared" ref="L94" si="117">L88+L90-L91-L93</f>
        <v>0</v>
      </c>
      <c r="M94" s="130">
        <f t="shared" ref="M94" si="118">M88+M90-M91-M93</f>
        <v>0</v>
      </c>
      <c r="N94" s="130">
        <f t="shared" ref="N94" si="119">N88+N90-N91-N93</f>
        <v>0</v>
      </c>
      <c r="O94" s="130">
        <f t="shared" ref="O94" si="120">O88+O90-O91-O93</f>
        <v>0</v>
      </c>
      <c r="P94" s="130">
        <f t="shared" ref="P94" si="121">P88+P90-P91-P93</f>
        <v>0</v>
      </c>
      <c r="Q94" s="129">
        <f t="shared" si="87"/>
        <v>0</v>
      </c>
    </row>
    <row r="95" spans="2:17" x14ac:dyDescent="0.25">
      <c r="B95" s="78"/>
      <c r="C95" s="94" t="s">
        <v>338</v>
      </c>
      <c r="D95" s="78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28"/>
    </row>
    <row r="96" spans="2:17" ht="28" x14ac:dyDescent="0.25">
      <c r="B96" s="78">
        <f>B94+1</f>
        <v>15</v>
      </c>
      <c r="C96" s="92" t="s">
        <v>334</v>
      </c>
      <c r="D96" s="78" t="s">
        <v>306</v>
      </c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29">
        <f t="shared" si="87"/>
        <v>0</v>
      </c>
    </row>
    <row r="97" spans="2:17" x14ac:dyDescent="0.25">
      <c r="B97" s="78">
        <f>B96+1</f>
        <v>16</v>
      </c>
      <c r="C97" s="92" t="s">
        <v>318</v>
      </c>
      <c r="D97" s="78" t="s">
        <v>306</v>
      </c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29">
        <f t="shared" si="87"/>
        <v>0</v>
      </c>
    </row>
    <row r="98" spans="2:17" x14ac:dyDescent="0.25">
      <c r="B98" s="78">
        <f>B97+1</f>
        <v>17</v>
      </c>
      <c r="C98" s="90" t="s">
        <v>316</v>
      </c>
      <c r="D98" s="78" t="s">
        <v>306</v>
      </c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29">
        <f t="shared" si="87"/>
        <v>0</v>
      </c>
    </row>
    <row r="99" spans="2:17" x14ac:dyDescent="0.25">
      <c r="B99" s="78">
        <f>B98+1</f>
        <v>18</v>
      </c>
      <c r="C99" s="90" t="s">
        <v>317</v>
      </c>
      <c r="D99" s="78" t="s">
        <v>307</v>
      </c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29">
        <f t="shared" si="87"/>
        <v>0</v>
      </c>
    </row>
    <row r="100" spans="2:17" x14ac:dyDescent="0.25">
      <c r="B100" s="78">
        <f>B99+1</f>
        <v>19</v>
      </c>
      <c r="C100" s="90" t="s">
        <v>317</v>
      </c>
      <c r="D100" s="78" t="s">
        <v>306</v>
      </c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29">
        <f t="shared" si="87"/>
        <v>0</v>
      </c>
    </row>
    <row r="101" spans="2:17" ht="28" x14ac:dyDescent="0.25">
      <c r="B101" s="78">
        <f>B100+1</f>
        <v>20</v>
      </c>
      <c r="C101" s="92" t="s">
        <v>319</v>
      </c>
      <c r="D101" s="78" t="s">
        <v>306</v>
      </c>
      <c r="E101" s="130">
        <f>E94+E96+E97-E98-E100</f>
        <v>0</v>
      </c>
      <c r="F101" s="130">
        <f t="shared" ref="F101" si="122">F94+F96+F97-F98-F100</f>
        <v>0</v>
      </c>
      <c r="G101" s="130">
        <f t="shared" ref="G101" si="123">G94+G96+G97-G98-G100</f>
        <v>0</v>
      </c>
      <c r="H101" s="130">
        <f t="shared" ref="H101" si="124">H94+H96+H97-H98-H100</f>
        <v>0</v>
      </c>
      <c r="I101" s="130">
        <f t="shared" ref="I101" si="125">I94+I96+I97-I98-I100</f>
        <v>0</v>
      </c>
      <c r="J101" s="130">
        <f t="shared" ref="J101" si="126">J94+J96+J97-J98-J100</f>
        <v>0</v>
      </c>
      <c r="K101" s="130">
        <f t="shared" ref="K101" si="127">K94+K96+K97-K98-K100</f>
        <v>0</v>
      </c>
      <c r="L101" s="130">
        <f t="shared" ref="L101" si="128">L94+L96+L97-L98-L100</f>
        <v>0</v>
      </c>
      <c r="M101" s="130">
        <f t="shared" ref="M101" si="129">M94+M96+M97-M98-M100</f>
        <v>0</v>
      </c>
      <c r="N101" s="130">
        <f t="shared" ref="N101" si="130">N94+N96+N97-N98-N100</f>
        <v>0</v>
      </c>
      <c r="O101" s="130">
        <f t="shared" ref="O101" si="131">O94+O96+O97-O98-O100</f>
        <v>0</v>
      </c>
      <c r="P101" s="130">
        <f t="shared" ref="P101" si="132">P94+P96+P97-P98-P100</f>
        <v>0</v>
      </c>
      <c r="Q101" s="129">
        <f t="shared" si="87"/>
        <v>0</v>
      </c>
    </row>
    <row r="102" spans="2:17" x14ac:dyDescent="0.25">
      <c r="B102" s="78"/>
      <c r="C102" s="94" t="s">
        <v>339</v>
      </c>
      <c r="D102" s="78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28"/>
    </row>
    <row r="103" spans="2:17" x14ac:dyDescent="0.25">
      <c r="B103" s="78">
        <f>B101+1</f>
        <v>21</v>
      </c>
      <c r="C103" s="92" t="s">
        <v>318</v>
      </c>
      <c r="D103" s="78" t="s">
        <v>306</v>
      </c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29">
        <f t="shared" si="87"/>
        <v>0</v>
      </c>
    </row>
    <row r="104" spans="2:17" x14ac:dyDescent="0.25">
      <c r="B104" s="78">
        <f>B103+1</f>
        <v>22</v>
      </c>
      <c r="C104" s="90" t="s">
        <v>320</v>
      </c>
      <c r="D104" s="78" t="s">
        <v>306</v>
      </c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29">
        <f t="shared" si="87"/>
        <v>0</v>
      </c>
    </row>
    <row r="105" spans="2:17" x14ac:dyDescent="0.25">
      <c r="B105" s="78">
        <f>B104+1</f>
        <v>23</v>
      </c>
      <c r="C105" s="90" t="s">
        <v>321</v>
      </c>
      <c r="D105" s="78" t="s">
        <v>307</v>
      </c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29">
        <f t="shared" si="87"/>
        <v>0</v>
      </c>
    </row>
    <row r="106" spans="2:17" x14ac:dyDescent="0.25">
      <c r="B106" s="78">
        <f>B105+1</f>
        <v>24</v>
      </c>
      <c r="C106" s="90" t="s">
        <v>321</v>
      </c>
      <c r="D106" s="78" t="s">
        <v>306</v>
      </c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29">
        <f t="shared" si="87"/>
        <v>0</v>
      </c>
    </row>
    <row r="107" spans="2:17" x14ac:dyDescent="0.25">
      <c r="B107" s="78"/>
      <c r="C107" s="94" t="s">
        <v>108</v>
      </c>
      <c r="D107" s="78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29">
        <f t="shared" si="87"/>
        <v>0</v>
      </c>
    </row>
    <row r="108" spans="2:17" x14ac:dyDescent="0.25">
      <c r="B108" s="78">
        <f>B106+1</f>
        <v>25</v>
      </c>
      <c r="C108" s="94" t="s">
        <v>335</v>
      </c>
      <c r="D108" s="77" t="s">
        <v>306</v>
      </c>
      <c r="E108" s="130">
        <f>E80+E84+E90+E96+E97+E103</f>
        <v>0</v>
      </c>
      <c r="F108" s="130">
        <f t="shared" ref="F108:P108" si="133">F80+F84+F90+F96+F97+F103</f>
        <v>0</v>
      </c>
      <c r="G108" s="130">
        <f t="shared" si="133"/>
        <v>0</v>
      </c>
      <c r="H108" s="130">
        <f t="shared" si="133"/>
        <v>0</v>
      </c>
      <c r="I108" s="130">
        <f t="shared" si="133"/>
        <v>0</v>
      </c>
      <c r="J108" s="130">
        <f t="shared" si="133"/>
        <v>0</v>
      </c>
      <c r="K108" s="130">
        <f t="shared" si="133"/>
        <v>0</v>
      </c>
      <c r="L108" s="130">
        <f t="shared" si="133"/>
        <v>0</v>
      </c>
      <c r="M108" s="130">
        <f t="shared" si="133"/>
        <v>0</v>
      </c>
      <c r="N108" s="130">
        <f t="shared" si="133"/>
        <v>0</v>
      </c>
      <c r="O108" s="130">
        <f t="shared" si="133"/>
        <v>0</v>
      </c>
      <c r="P108" s="130">
        <f t="shared" si="133"/>
        <v>0</v>
      </c>
      <c r="Q108" s="129">
        <f t="shared" si="87"/>
        <v>0</v>
      </c>
    </row>
    <row r="109" spans="2:17" x14ac:dyDescent="0.25">
      <c r="B109" s="78">
        <f>B108+1</f>
        <v>26</v>
      </c>
      <c r="C109" s="94" t="s">
        <v>340</v>
      </c>
      <c r="D109" s="77" t="s">
        <v>306</v>
      </c>
      <c r="E109" s="130">
        <f>E85+E91+E98+E104</f>
        <v>0</v>
      </c>
      <c r="F109" s="130">
        <f t="shared" ref="F109:P109" si="134">F85+F91+F98+F104</f>
        <v>0</v>
      </c>
      <c r="G109" s="130">
        <f t="shared" si="134"/>
        <v>0</v>
      </c>
      <c r="H109" s="130">
        <f t="shared" si="134"/>
        <v>0</v>
      </c>
      <c r="I109" s="130">
        <f t="shared" si="134"/>
        <v>0</v>
      </c>
      <c r="J109" s="130">
        <f t="shared" si="134"/>
        <v>0</v>
      </c>
      <c r="K109" s="130">
        <f t="shared" si="134"/>
        <v>0</v>
      </c>
      <c r="L109" s="130">
        <f t="shared" si="134"/>
        <v>0</v>
      </c>
      <c r="M109" s="130">
        <f t="shared" si="134"/>
        <v>0</v>
      </c>
      <c r="N109" s="130">
        <f t="shared" si="134"/>
        <v>0</v>
      </c>
      <c r="O109" s="130">
        <f t="shared" si="134"/>
        <v>0</v>
      </c>
      <c r="P109" s="130">
        <f t="shared" si="134"/>
        <v>0</v>
      </c>
      <c r="Q109" s="129">
        <f t="shared" si="87"/>
        <v>0</v>
      </c>
    </row>
    <row r="110" spans="2:17" ht="28" x14ac:dyDescent="0.25">
      <c r="B110" s="78">
        <f>B109+1</f>
        <v>27</v>
      </c>
      <c r="C110" s="95" t="s">
        <v>341</v>
      </c>
      <c r="D110" s="77"/>
      <c r="E110" s="130">
        <f>E88+E90+E96+E97+E103</f>
        <v>0</v>
      </c>
      <c r="F110" s="130">
        <f t="shared" ref="F110:P110" si="135">F88+F90+F96+F97+F103</f>
        <v>0</v>
      </c>
      <c r="G110" s="130">
        <f t="shared" si="135"/>
        <v>0</v>
      </c>
      <c r="H110" s="130">
        <f t="shared" si="135"/>
        <v>0</v>
      </c>
      <c r="I110" s="130">
        <f t="shared" si="135"/>
        <v>0</v>
      </c>
      <c r="J110" s="130">
        <f t="shared" si="135"/>
        <v>0</v>
      </c>
      <c r="K110" s="130">
        <f t="shared" si="135"/>
        <v>0</v>
      </c>
      <c r="L110" s="130">
        <f t="shared" si="135"/>
        <v>0</v>
      </c>
      <c r="M110" s="130">
        <f t="shared" si="135"/>
        <v>0</v>
      </c>
      <c r="N110" s="130">
        <f t="shared" si="135"/>
        <v>0</v>
      </c>
      <c r="O110" s="130">
        <f t="shared" si="135"/>
        <v>0</v>
      </c>
      <c r="P110" s="130">
        <f t="shared" si="135"/>
        <v>0</v>
      </c>
      <c r="Q110" s="129">
        <f t="shared" si="87"/>
        <v>0</v>
      </c>
    </row>
    <row r="111" spans="2:17" x14ac:dyDescent="0.25">
      <c r="B111" s="78">
        <f>B110+1</f>
        <v>28</v>
      </c>
      <c r="C111" s="95" t="s">
        <v>342</v>
      </c>
      <c r="D111" s="77" t="s">
        <v>306</v>
      </c>
      <c r="E111" s="130">
        <f>E110-E109</f>
        <v>0</v>
      </c>
      <c r="F111" s="130">
        <f t="shared" ref="F111" si="136">F110-F109</f>
        <v>0</v>
      </c>
      <c r="G111" s="130">
        <f t="shared" ref="G111" si="137">G110-G109</f>
        <v>0</v>
      </c>
      <c r="H111" s="130">
        <f t="shared" ref="H111" si="138">H110-H109</f>
        <v>0</v>
      </c>
      <c r="I111" s="130">
        <f t="shared" ref="I111" si="139">I110-I109</f>
        <v>0</v>
      </c>
      <c r="J111" s="130">
        <f t="shared" ref="J111" si="140">J110-J109</f>
        <v>0</v>
      </c>
      <c r="K111" s="130">
        <f t="shared" ref="K111" si="141">K110-K109</f>
        <v>0</v>
      </c>
      <c r="L111" s="130">
        <f t="shared" ref="L111" si="142">L110-L109</f>
        <v>0</v>
      </c>
      <c r="M111" s="130">
        <f t="shared" ref="M111" si="143">M110-M109</f>
        <v>0</v>
      </c>
      <c r="N111" s="130">
        <f t="shared" ref="N111" si="144">N110-N109</f>
        <v>0</v>
      </c>
      <c r="O111" s="130">
        <f t="shared" ref="O111" si="145">O110-O109</f>
        <v>0</v>
      </c>
      <c r="P111" s="130">
        <f t="shared" ref="P111" si="146">P110-P109</f>
        <v>0</v>
      </c>
      <c r="Q111" s="129">
        <f t="shared" si="87"/>
        <v>0</v>
      </c>
    </row>
    <row r="112" spans="2:17" x14ac:dyDescent="0.25">
      <c r="B112" s="78">
        <f>B111+1</f>
        <v>29</v>
      </c>
      <c r="C112" s="95" t="s">
        <v>332</v>
      </c>
      <c r="D112" s="77" t="s">
        <v>307</v>
      </c>
      <c r="E112" s="19" t="e">
        <f>E111/E110</f>
        <v>#DIV/0!</v>
      </c>
      <c r="F112" s="19" t="e">
        <f t="shared" ref="F112" si="147">F111/F110</f>
        <v>#DIV/0!</v>
      </c>
      <c r="G112" s="19" t="e">
        <f t="shared" ref="G112" si="148">G111/G110</f>
        <v>#DIV/0!</v>
      </c>
      <c r="H112" s="19" t="e">
        <f t="shared" ref="H112" si="149">H111/H110</f>
        <v>#DIV/0!</v>
      </c>
      <c r="I112" s="19" t="e">
        <f t="shared" ref="I112" si="150">I111/I110</f>
        <v>#DIV/0!</v>
      </c>
      <c r="J112" s="19" t="e">
        <f t="shared" ref="J112" si="151">J111/J110</f>
        <v>#DIV/0!</v>
      </c>
      <c r="K112" s="19" t="e">
        <f t="shared" ref="K112" si="152">K111/K110</f>
        <v>#DIV/0!</v>
      </c>
      <c r="L112" s="19" t="e">
        <f t="shared" ref="L112" si="153">L111/L110</f>
        <v>#DIV/0!</v>
      </c>
      <c r="M112" s="19" t="e">
        <f t="shared" ref="M112" si="154">M111/M110</f>
        <v>#DIV/0!</v>
      </c>
      <c r="N112" s="19" t="e">
        <f t="shared" ref="N112" si="155">N111/N110</f>
        <v>#DIV/0!</v>
      </c>
      <c r="O112" s="19" t="e">
        <f t="shared" ref="O112" si="156">O111/O110</f>
        <v>#DIV/0!</v>
      </c>
      <c r="P112" s="19" t="e">
        <f t="shared" ref="P112" si="157">P111/P110</f>
        <v>#DIV/0!</v>
      </c>
      <c r="Q112" s="129" t="e">
        <f>Q111/Q110</f>
        <v>#DIV/0!</v>
      </c>
    </row>
    <row r="114" spans="2:17" x14ac:dyDescent="0.25">
      <c r="B114" s="334" t="s">
        <v>140</v>
      </c>
      <c r="C114" s="312" t="s">
        <v>18</v>
      </c>
      <c r="D114" s="307" t="s">
        <v>305</v>
      </c>
      <c r="E114" s="306" t="s">
        <v>323</v>
      </c>
      <c r="F114" s="306"/>
      <c r="G114" s="306"/>
      <c r="H114" s="306"/>
      <c r="I114" s="306"/>
      <c r="J114" s="306"/>
      <c r="K114" s="306"/>
      <c r="L114" s="306"/>
      <c r="M114" s="306"/>
      <c r="N114" s="306"/>
      <c r="O114" s="306"/>
      <c r="P114" s="306"/>
      <c r="Q114" s="306"/>
    </row>
    <row r="115" spans="2:17" x14ac:dyDescent="0.25">
      <c r="B115" s="334"/>
      <c r="C115" s="312"/>
      <c r="D115" s="307"/>
      <c r="E115" s="14" t="s">
        <v>110</v>
      </c>
      <c r="F115" s="14" t="s">
        <v>111</v>
      </c>
      <c r="G115" s="14" t="s">
        <v>112</v>
      </c>
      <c r="H115" s="14" t="s">
        <v>113</v>
      </c>
      <c r="I115" s="14" t="s">
        <v>114</v>
      </c>
      <c r="J115" s="14" t="s">
        <v>115</v>
      </c>
      <c r="K115" s="14" t="s">
        <v>116</v>
      </c>
      <c r="L115" s="14" t="s">
        <v>117</v>
      </c>
      <c r="M115" s="14" t="s">
        <v>118</v>
      </c>
      <c r="N115" s="14" t="s">
        <v>119</v>
      </c>
      <c r="O115" s="14" t="s">
        <v>120</v>
      </c>
      <c r="P115" s="14" t="s">
        <v>121</v>
      </c>
      <c r="Q115" s="14" t="s">
        <v>108</v>
      </c>
    </row>
    <row r="116" spans="2:17" x14ac:dyDescent="0.25">
      <c r="B116" s="78">
        <v>1</v>
      </c>
      <c r="C116" s="90" t="s">
        <v>309</v>
      </c>
      <c r="D116" s="78" t="s">
        <v>306</v>
      </c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29">
        <f>SUM(E116:P116)</f>
        <v>0</v>
      </c>
    </row>
    <row r="117" spans="2:17" x14ac:dyDescent="0.25">
      <c r="B117" s="78">
        <f>B116+1</f>
        <v>2</v>
      </c>
      <c r="C117" s="90" t="s">
        <v>330</v>
      </c>
      <c r="D117" s="78" t="s">
        <v>307</v>
      </c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29">
        <f t="shared" ref="Q117:Q147" si="158">SUM(E117:P117)</f>
        <v>0</v>
      </c>
    </row>
    <row r="118" spans="2:17" x14ac:dyDescent="0.25">
      <c r="B118" s="78">
        <f t="shared" ref="B118:B124" si="159">B117+1</f>
        <v>3</v>
      </c>
      <c r="C118" s="90" t="s">
        <v>330</v>
      </c>
      <c r="D118" s="78" t="s">
        <v>306</v>
      </c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29">
        <f t="shared" si="158"/>
        <v>0</v>
      </c>
    </row>
    <row r="119" spans="2:17" ht="28" x14ac:dyDescent="0.25">
      <c r="B119" s="78">
        <f t="shared" si="159"/>
        <v>4</v>
      </c>
      <c r="C119" s="92" t="s">
        <v>312</v>
      </c>
      <c r="D119" s="78" t="s">
        <v>306</v>
      </c>
      <c r="E119" s="130">
        <f>E116-E118</f>
        <v>0</v>
      </c>
      <c r="F119" s="130">
        <f t="shared" ref="F119" si="160">F116-F118</f>
        <v>0</v>
      </c>
      <c r="G119" s="130">
        <f t="shared" ref="G119" si="161">G116-G118</f>
        <v>0</v>
      </c>
      <c r="H119" s="130">
        <f t="shared" ref="H119" si="162">H116-H118</f>
        <v>0</v>
      </c>
      <c r="I119" s="130">
        <f t="shared" ref="I119" si="163">I116-I118</f>
        <v>0</v>
      </c>
      <c r="J119" s="130">
        <f t="shared" ref="J119" si="164">J116-J118</f>
        <v>0</v>
      </c>
      <c r="K119" s="130">
        <f t="shared" ref="K119" si="165">K116-K118</f>
        <v>0</v>
      </c>
      <c r="L119" s="130">
        <f t="shared" ref="L119" si="166">L116-L118</f>
        <v>0</v>
      </c>
      <c r="M119" s="130">
        <f t="shared" ref="M119" si="167">M116-M118</f>
        <v>0</v>
      </c>
      <c r="N119" s="130">
        <f t="shared" ref="N119" si="168">N116-N118</f>
        <v>0</v>
      </c>
      <c r="O119" s="130">
        <f t="shared" ref="O119" si="169">O116-O118</f>
        <v>0</v>
      </c>
      <c r="P119" s="130">
        <f t="shared" ref="P119" si="170">P116-P118</f>
        <v>0</v>
      </c>
      <c r="Q119" s="129">
        <f t="shared" si="158"/>
        <v>0</v>
      </c>
    </row>
    <row r="120" spans="2:17" ht="28" x14ac:dyDescent="0.25">
      <c r="B120" s="78">
        <f t="shared" si="159"/>
        <v>5</v>
      </c>
      <c r="C120" s="92" t="s">
        <v>310</v>
      </c>
      <c r="D120" s="78" t="s">
        <v>306</v>
      </c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29">
        <f t="shared" si="158"/>
        <v>0</v>
      </c>
    </row>
    <row r="121" spans="2:17" x14ac:dyDescent="0.25">
      <c r="B121" s="78">
        <f t="shared" si="159"/>
        <v>6</v>
      </c>
      <c r="C121" s="90" t="s">
        <v>311</v>
      </c>
      <c r="D121" s="78" t="s">
        <v>306</v>
      </c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29">
        <f t="shared" si="158"/>
        <v>0</v>
      </c>
    </row>
    <row r="122" spans="2:17" x14ac:dyDescent="0.25">
      <c r="B122" s="78">
        <f t="shared" si="159"/>
        <v>7</v>
      </c>
      <c r="C122" s="90" t="s">
        <v>331</v>
      </c>
      <c r="D122" s="78" t="s">
        <v>307</v>
      </c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29">
        <f t="shared" si="158"/>
        <v>0</v>
      </c>
    </row>
    <row r="123" spans="2:17" x14ac:dyDescent="0.25">
      <c r="B123" s="78">
        <f t="shared" si="159"/>
        <v>8</v>
      </c>
      <c r="C123" s="90" t="s">
        <v>331</v>
      </c>
      <c r="D123" s="78" t="s">
        <v>306</v>
      </c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29">
        <f t="shared" si="158"/>
        <v>0</v>
      </c>
    </row>
    <row r="124" spans="2:17" ht="28" x14ac:dyDescent="0.25">
      <c r="B124" s="78">
        <f t="shared" si="159"/>
        <v>9</v>
      </c>
      <c r="C124" s="92" t="s">
        <v>336</v>
      </c>
      <c r="D124" s="78" t="s">
        <v>306</v>
      </c>
      <c r="E124" s="130">
        <f>E119+E120-E121-E123</f>
        <v>0</v>
      </c>
      <c r="F124" s="130">
        <f t="shared" ref="F124" si="171">F119+F120-F121-F123</f>
        <v>0</v>
      </c>
      <c r="G124" s="130">
        <f t="shared" ref="G124" si="172">G119+G120-G121-G123</f>
        <v>0</v>
      </c>
      <c r="H124" s="130">
        <f t="shared" ref="H124" si="173">H119+H120-H121-H123</f>
        <v>0</v>
      </c>
      <c r="I124" s="130">
        <f t="shared" ref="I124" si="174">I119+I120-I121-I123</f>
        <v>0</v>
      </c>
      <c r="J124" s="130">
        <f t="shared" ref="J124" si="175">J119+J120-J121-J123</f>
        <v>0</v>
      </c>
      <c r="K124" s="130">
        <f t="shared" ref="K124" si="176">K119+K120-K121-K123</f>
        <v>0</v>
      </c>
      <c r="L124" s="130">
        <f t="shared" ref="L124" si="177">L119+L120-L121-L123</f>
        <v>0</v>
      </c>
      <c r="M124" s="130">
        <f t="shared" ref="M124" si="178">M119+M120-M121-M123</f>
        <v>0</v>
      </c>
      <c r="N124" s="130">
        <f t="shared" ref="N124" si="179">N119+N120-N121-N123</f>
        <v>0</v>
      </c>
      <c r="O124" s="130">
        <f t="shared" ref="O124" si="180">O119+O120-O121-O123</f>
        <v>0</v>
      </c>
      <c r="P124" s="130">
        <f t="shared" ref="P124" si="181">P119+P120-P121-P123</f>
        <v>0</v>
      </c>
      <c r="Q124" s="129">
        <f t="shared" si="158"/>
        <v>0</v>
      </c>
    </row>
    <row r="125" spans="2:17" x14ac:dyDescent="0.25">
      <c r="B125" s="78"/>
      <c r="C125" s="94" t="s">
        <v>337</v>
      </c>
      <c r="D125" s="78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28"/>
    </row>
    <row r="126" spans="2:17" ht="28" x14ac:dyDescent="0.25">
      <c r="B126" s="78">
        <f>B124+1</f>
        <v>10</v>
      </c>
      <c r="C126" s="92" t="s">
        <v>333</v>
      </c>
      <c r="D126" s="78" t="s">
        <v>306</v>
      </c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29">
        <f t="shared" si="158"/>
        <v>0</v>
      </c>
    </row>
    <row r="127" spans="2:17" x14ac:dyDescent="0.25">
      <c r="B127" s="78">
        <f>B126+1</f>
        <v>11</v>
      </c>
      <c r="C127" s="90" t="s">
        <v>313</v>
      </c>
      <c r="D127" s="78" t="s">
        <v>306</v>
      </c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29">
        <f t="shared" si="158"/>
        <v>0</v>
      </c>
    </row>
    <row r="128" spans="2:17" x14ac:dyDescent="0.25">
      <c r="B128" s="78">
        <f>B127+1</f>
        <v>12</v>
      </c>
      <c r="C128" s="90" t="s">
        <v>314</v>
      </c>
      <c r="D128" s="78" t="s">
        <v>307</v>
      </c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29">
        <f t="shared" si="158"/>
        <v>0</v>
      </c>
    </row>
    <row r="129" spans="2:17" x14ac:dyDescent="0.25">
      <c r="B129" s="78">
        <f>B128+1</f>
        <v>13</v>
      </c>
      <c r="C129" s="90" t="s">
        <v>314</v>
      </c>
      <c r="D129" s="78" t="s">
        <v>306</v>
      </c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29">
        <f t="shared" si="158"/>
        <v>0</v>
      </c>
    </row>
    <row r="130" spans="2:17" ht="28" x14ac:dyDescent="0.25">
      <c r="B130" s="78">
        <f>B129+1</f>
        <v>14</v>
      </c>
      <c r="C130" s="92" t="s">
        <v>315</v>
      </c>
      <c r="D130" s="78" t="s">
        <v>306</v>
      </c>
      <c r="E130" s="130">
        <f>E124+E126-E127-E129</f>
        <v>0</v>
      </c>
      <c r="F130" s="130">
        <f t="shared" ref="F130" si="182">F124+F126-F127-F129</f>
        <v>0</v>
      </c>
      <c r="G130" s="130">
        <f t="shared" ref="G130" si="183">G124+G126-G127-G129</f>
        <v>0</v>
      </c>
      <c r="H130" s="130">
        <f t="shared" ref="H130" si="184">H124+H126-H127-H129</f>
        <v>0</v>
      </c>
      <c r="I130" s="130">
        <f t="shared" ref="I130" si="185">I124+I126-I127-I129</f>
        <v>0</v>
      </c>
      <c r="J130" s="130">
        <f t="shared" ref="J130" si="186">J124+J126-J127-J129</f>
        <v>0</v>
      </c>
      <c r="K130" s="130">
        <f t="shared" ref="K130" si="187">K124+K126-K127-K129</f>
        <v>0</v>
      </c>
      <c r="L130" s="130">
        <f t="shared" ref="L130" si="188">L124+L126-L127-L129</f>
        <v>0</v>
      </c>
      <c r="M130" s="130">
        <f t="shared" ref="M130" si="189">M124+M126-M127-M129</f>
        <v>0</v>
      </c>
      <c r="N130" s="130">
        <f t="shared" ref="N130" si="190">N124+N126-N127-N129</f>
        <v>0</v>
      </c>
      <c r="O130" s="130">
        <f t="shared" ref="O130" si="191">O124+O126-O127-O129</f>
        <v>0</v>
      </c>
      <c r="P130" s="130">
        <f t="shared" ref="P130" si="192">P124+P126-P127-P129</f>
        <v>0</v>
      </c>
      <c r="Q130" s="129">
        <f t="shared" si="158"/>
        <v>0</v>
      </c>
    </row>
    <row r="131" spans="2:17" x14ac:dyDescent="0.25">
      <c r="B131" s="78"/>
      <c r="C131" s="94" t="s">
        <v>338</v>
      </c>
      <c r="D131" s="78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28"/>
    </row>
    <row r="132" spans="2:17" ht="28" x14ac:dyDescent="0.25">
      <c r="B132" s="78">
        <f>B130+1</f>
        <v>15</v>
      </c>
      <c r="C132" s="92" t="s">
        <v>334</v>
      </c>
      <c r="D132" s="78" t="s">
        <v>306</v>
      </c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29">
        <f t="shared" si="158"/>
        <v>0</v>
      </c>
    </row>
    <row r="133" spans="2:17" x14ac:dyDescent="0.25">
      <c r="B133" s="78">
        <f>B132+1</f>
        <v>16</v>
      </c>
      <c r="C133" s="92" t="s">
        <v>318</v>
      </c>
      <c r="D133" s="78" t="s">
        <v>306</v>
      </c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29">
        <f t="shared" si="158"/>
        <v>0</v>
      </c>
    </row>
    <row r="134" spans="2:17" x14ac:dyDescent="0.25">
      <c r="B134" s="78">
        <f>B133+1</f>
        <v>17</v>
      </c>
      <c r="C134" s="90" t="s">
        <v>316</v>
      </c>
      <c r="D134" s="78" t="s">
        <v>306</v>
      </c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29">
        <f t="shared" si="158"/>
        <v>0</v>
      </c>
    </row>
    <row r="135" spans="2:17" x14ac:dyDescent="0.25">
      <c r="B135" s="78">
        <f>B134+1</f>
        <v>18</v>
      </c>
      <c r="C135" s="90" t="s">
        <v>317</v>
      </c>
      <c r="D135" s="78" t="s">
        <v>307</v>
      </c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29">
        <f t="shared" si="158"/>
        <v>0</v>
      </c>
    </row>
    <row r="136" spans="2:17" x14ac:dyDescent="0.25">
      <c r="B136" s="78">
        <f>B135+1</f>
        <v>19</v>
      </c>
      <c r="C136" s="90" t="s">
        <v>317</v>
      </c>
      <c r="D136" s="78" t="s">
        <v>306</v>
      </c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29">
        <f t="shared" si="158"/>
        <v>0</v>
      </c>
    </row>
    <row r="137" spans="2:17" ht="28" x14ac:dyDescent="0.25">
      <c r="B137" s="78">
        <f>B136+1</f>
        <v>20</v>
      </c>
      <c r="C137" s="92" t="s">
        <v>319</v>
      </c>
      <c r="D137" s="78" t="s">
        <v>306</v>
      </c>
      <c r="E137" s="130">
        <f>E130+E132+E133-E134-E136</f>
        <v>0</v>
      </c>
      <c r="F137" s="130">
        <f t="shared" ref="F137" si="193">F130+F132+F133-F134-F136</f>
        <v>0</v>
      </c>
      <c r="G137" s="130">
        <f t="shared" ref="G137" si="194">G130+G132+G133-G134-G136</f>
        <v>0</v>
      </c>
      <c r="H137" s="130">
        <f t="shared" ref="H137" si="195">H130+H132+H133-H134-H136</f>
        <v>0</v>
      </c>
      <c r="I137" s="130">
        <f t="shared" ref="I137" si="196">I130+I132+I133-I134-I136</f>
        <v>0</v>
      </c>
      <c r="J137" s="130">
        <f t="shared" ref="J137" si="197">J130+J132+J133-J134-J136</f>
        <v>0</v>
      </c>
      <c r="K137" s="130">
        <f t="shared" ref="K137" si="198">K130+K132+K133-K134-K136</f>
        <v>0</v>
      </c>
      <c r="L137" s="130">
        <f t="shared" ref="L137" si="199">L130+L132+L133-L134-L136</f>
        <v>0</v>
      </c>
      <c r="M137" s="130">
        <f t="shared" ref="M137" si="200">M130+M132+M133-M134-M136</f>
        <v>0</v>
      </c>
      <c r="N137" s="130">
        <f t="shared" ref="N137" si="201">N130+N132+N133-N134-N136</f>
        <v>0</v>
      </c>
      <c r="O137" s="130">
        <f t="shared" ref="O137" si="202">O130+O132+O133-O134-O136</f>
        <v>0</v>
      </c>
      <c r="P137" s="130">
        <f t="shared" ref="P137" si="203">P130+P132+P133-P134-P136</f>
        <v>0</v>
      </c>
      <c r="Q137" s="129">
        <f t="shared" si="158"/>
        <v>0</v>
      </c>
    </row>
    <row r="138" spans="2:17" x14ac:dyDescent="0.25">
      <c r="B138" s="78"/>
      <c r="C138" s="94" t="s">
        <v>339</v>
      </c>
      <c r="D138" s="78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28"/>
    </row>
    <row r="139" spans="2:17" x14ac:dyDescent="0.25">
      <c r="B139" s="78">
        <f>B137+1</f>
        <v>21</v>
      </c>
      <c r="C139" s="92" t="s">
        <v>318</v>
      </c>
      <c r="D139" s="78" t="s">
        <v>306</v>
      </c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29">
        <f t="shared" si="158"/>
        <v>0</v>
      </c>
    </row>
    <row r="140" spans="2:17" x14ac:dyDescent="0.25">
      <c r="B140" s="78">
        <f>B139+1</f>
        <v>22</v>
      </c>
      <c r="C140" s="90" t="s">
        <v>320</v>
      </c>
      <c r="D140" s="78" t="s">
        <v>306</v>
      </c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29">
        <f t="shared" si="158"/>
        <v>0</v>
      </c>
    </row>
    <row r="141" spans="2:17" x14ac:dyDescent="0.25">
      <c r="B141" s="78">
        <f>B140+1</f>
        <v>23</v>
      </c>
      <c r="C141" s="90" t="s">
        <v>321</v>
      </c>
      <c r="D141" s="78" t="s">
        <v>307</v>
      </c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29">
        <f t="shared" si="158"/>
        <v>0</v>
      </c>
    </row>
    <row r="142" spans="2:17" x14ac:dyDescent="0.25">
      <c r="B142" s="78">
        <f>B141+1</f>
        <v>24</v>
      </c>
      <c r="C142" s="90" t="s">
        <v>321</v>
      </c>
      <c r="D142" s="78" t="s">
        <v>306</v>
      </c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29">
        <f t="shared" si="158"/>
        <v>0</v>
      </c>
    </row>
    <row r="143" spans="2:17" x14ac:dyDescent="0.25">
      <c r="B143" s="78"/>
      <c r="C143" s="94" t="s">
        <v>108</v>
      </c>
      <c r="D143" s="78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29">
        <f t="shared" si="158"/>
        <v>0</v>
      </c>
    </row>
    <row r="144" spans="2:17" x14ac:dyDescent="0.25">
      <c r="B144" s="78">
        <f>B142+1</f>
        <v>25</v>
      </c>
      <c r="C144" s="94" t="s">
        <v>335</v>
      </c>
      <c r="D144" s="77" t="s">
        <v>306</v>
      </c>
      <c r="E144" s="130">
        <f>E116+E120+E126+E132+E133+E139</f>
        <v>0</v>
      </c>
      <c r="F144" s="130">
        <f t="shared" ref="F144:P144" si="204">F116+F120+F126+F132+F133+F139</f>
        <v>0</v>
      </c>
      <c r="G144" s="130">
        <f t="shared" si="204"/>
        <v>0</v>
      </c>
      <c r="H144" s="130">
        <f t="shared" si="204"/>
        <v>0</v>
      </c>
      <c r="I144" s="130">
        <f t="shared" si="204"/>
        <v>0</v>
      </c>
      <c r="J144" s="130">
        <f t="shared" si="204"/>
        <v>0</v>
      </c>
      <c r="K144" s="130">
        <f t="shared" si="204"/>
        <v>0</v>
      </c>
      <c r="L144" s="130">
        <f t="shared" si="204"/>
        <v>0</v>
      </c>
      <c r="M144" s="130">
        <f t="shared" si="204"/>
        <v>0</v>
      </c>
      <c r="N144" s="130">
        <f t="shared" si="204"/>
        <v>0</v>
      </c>
      <c r="O144" s="130">
        <f t="shared" si="204"/>
        <v>0</v>
      </c>
      <c r="P144" s="130">
        <f t="shared" si="204"/>
        <v>0</v>
      </c>
      <c r="Q144" s="129">
        <f t="shared" si="158"/>
        <v>0</v>
      </c>
    </row>
    <row r="145" spans="2:17" x14ac:dyDescent="0.25">
      <c r="B145" s="78">
        <f>B144+1</f>
        <v>26</v>
      </c>
      <c r="C145" s="94" t="s">
        <v>340</v>
      </c>
      <c r="D145" s="77" t="s">
        <v>306</v>
      </c>
      <c r="E145" s="130">
        <f>E121+E127+E134+E140</f>
        <v>0</v>
      </c>
      <c r="F145" s="130">
        <f t="shared" ref="F145:P145" si="205">F121+F127+F134+F140</f>
        <v>0</v>
      </c>
      <c r="G145" s="130">
        <f t="shared" si="205"/>
        <v>0</v>
      </c>
      <c r="H145" s="130">
        <f t="shared" si="205"/>
        <v>0</v>
      </c>
      <c r="I145" s="130">
        <f t="shared" si="205"/>
        <v>0</v>
      </c>
      <c r="J145" s="130">
        <f t="shared" si="205"/>
        <v>0</v>
      </c>
      <c r="K145" s="130">
        <f t="shared" si="205"/>
        <v>0</v>
      </c>
      <c r="L145" s="130">
        <f t="shared" si="205"/>
        <v>0</v>
      </c>
      <c r="M145" s="130">
        <f t="shared" si="205"/>
        <v>0</v>
      </c>
      <c r="N145" s="130">
        <f t="shared" si="205"/>
        <v>0</v>
      </c>
      <c r="O145" s="130">
        <f t="shared" si="205"/>
        <v>0</v>
      </c>
      <c r="P145" s="130">
        <f t="shared" si="205"/>
        <v>0</v>
      </c>
      <c r="Q145" s="129">
        <f t="shared" si="158"/>
        <v>0</v>
      </c>
    </row>
    <row r="146" spans="2:17" ht="28" x14ac:dyDescent="0.25">
      <c r="B146" s="78">
        <f>B145+1</f>
        <v>27</v>
      </c>
      <c r="C146" s="95" t="s">
        <v>341</v>
      </c>
      <c r="D146" s="77"/>
      <c r="E146" s="130">
        <f>E124+E126+E132+E133+E139</f>
        <v>0</v>
      </c>
      <c r="F146" s="130">
        <f t="shared" ref="F146:P146" si="206">F124+F126+F132+F133+F139</f>
        <v>0</v>
      </c>
      <c r="G146" s="130">
        <f t="shared" si="206"/>
        <v>0</v>
      </c>
      <c r="H146" s="130">
        <f t="shared" si="206"/>
        <v>0</v>
      </c>
      <c r="I146" s="130">
        <f t="shared" si="206"/>
        <v>0</v>
      </c>
      <c r="J146" s="130">
        <f t="shared" si="206"/>
        <v>0</v>
      </c>
      <c r="K146" s="130">
        <f t="shared" si="206"/>
        <v>0</v>
      </c>
      <c r="L146" s="130">
        <f t="shared" si="206"/>
        <v>0</v>
      </c>
      <c r="M146" s="130">
        <f t="shared" si="206"/>
        <v>0</v>
      </c>
      <c r="N146" s="130">
        <f t="shared" si="206"/>
        <v>0</v>
      </c>
      <c r="O146" s="130">
        <f t="shared" si="206"/>
        <v>0</v>
      </c>
      <c r="P146" s="130">
        <f t="shared" si="206"/>
        <v>0</v>
      </c>
      <c r="Q146" s="129">
        <f t="shared" si="158"/>
        <v>0</v>
      </c>
    </row>
    <row r="147" spans="2:17" x14ac:dyDescent="0.25">
      <c r="B147" s="78">
        <f>B146+1</f>
        <v>28</v>
      </c>
      <c r="C147" s="95" t="s">
        <v>342</v>
      </c>
      <c r="D147" s="77" t="s">
        <v>306</v>
      </c>
      <c r="E147" s="130">
        <f>E146-E145</f>
        <v>0</v>
      </c>
      <c r="F147" s="130">
        <f t="shared" ref="F147" si="207">F146-F145</f>
        <v>0</v>
      </c>
      <c r="G147" s="130">
        <f t="shared" ref="G147" si="208">G146-G145</f>
        <v>0</v>
      </c>
      <c r="H147" s="130">
        <f t="shared" ref="H147" si="209">H146-H145</f>
        <v>0</v>
      </c>
      <c r="I147" s="130">
        <f t="shared" ref="I147" si="210">I146-I145</f>
        <v>0</v>
      </c>
      <c r="J147" s="130">
        <f t="shared" ref="J147" si="211">J146-J145</f>
        <v>0</v>
      </c>
      <c r="K147" s="130">
        <f t="shared" ref="K147" si="212">K146-K145</f>
        <v>0</v>
      </c>
      <c r="L147" s="130">
        <f t="shared" ref="L147" si="213">L146-L145</f>
        <v>0</v>
      </c>
      <c r="M147" s="130">
        <f t="shared" ref="M147" si="214">M146-M145</f>
        <v>0</v>
      </c>
      <c r="N147" s="130">
        <f t="shared" ref="N147" si="215">N146-N145</f>
        <v>0</v>
      </c>
      <c r="O147" s="130">
        <f t="shared" ref="O147" si="216">O146-O145</f>
        <v>0</v>
      </c>
      <c r="P147" s="130">
        <f t="shared" ref="P147" si="217">P146-P145</f>
        <v>0</v>
      </c>
      <c r="Q147" s="129">
        <f t="shared" si="158"/>
        <v>0</v>
      </c>
    </row>
    <row r="148" spans="2:17" x14ac:dyDescent="0.25">
      <c r="B148" s="78">
        <f>B147+1</f>
        <v>29</v>
      </c>
      <c r="C148" s="95" t="s">
        <v>332</v>
      </c>
      <c r="D148" s="77" t="s">
        <v>307</v>
      </c>
      <c r="E148" s="19" t="e">
        <f>E147/E146</f>
        <v>#DIV/0!</v>
      </c>
      <c r="F148" s="19" t="e">
        <f t="shared" ref="F148" si="218">F147/F146</f>
        <v>#DIV/0!</v>
      </c>
      <c r="G148" s="19" t="e">
        <f t="shared" ref="G148" si="219">G147/G146</f>
        <v>#DIV/0!</v>
      </c>
      <c r="H148" s="19" t="e">
        <f t="shared" ref="H148" si="220">H147/H146</f>
        <v>#DIV/0!</v>
      </c>
      <c r="I148" s="19" t="e">
        <f t="shared" ref="I148" si="221">I147/I146</f>
        <v>#DIV/0!</v>
      </c>
      <c r="J148" s="19" t="e">
        <f t="shared" ref="J148" si="222">J147/J146</f>
        <v>#DIV/0!</v>
      </c>
      <c r="K148" s="19" t="e">
        <f t="shared" ref="K148" si="223">K147/K146</f>
        <v>#DIV/0!</v>
      </c>
      <c r="L148" s="19" t="e">
        <f t="shared" ref="L148" si="224">L147/L146</f>
        <v>#DIV/0!</v>
      </c>
      <c r="M148" s="19" t="e">
        <f t="shared" ref="M148" si="225">M147/M146</f>
        <v>#DIV/0!</v>
      </c>
      <c r="N148" s="19" t="e">
        <f t="shared" ref="N148" si="226">N147/N146</f>
        <v>#DIV/0!</v>
      </c>
      <c r="O148" s="19" t="e">
        <f t="shared" ref="O148" si="227">O147/O146</f>
        <v>#DIV/0!</v>
      </c>
      <c r="P148" s="19" t="e">
        <f t="shared" ref="P148" si="228">P147/P146</f>
        <v>#DIV/0!</v>
      </c>
      <c r="Q148" s="129" t="e">
        <f>Q147/Q146</f>
        <v>#DIV/0!</v>
      </c>
    </row>
    <row r="150" spans="2:17" x14ac:dyDescent="0.25">
      <c r="B150" s="334" t="s">
        <v>140</v>
      </c>
      <c r="C150" s="312" t="s">
        <v>18</v>
      </c>
      <c r="D150" s="307" t="s">
        <v>305</v>
      </c>
      <c r="E150" s="306" t="s">
        <v>324</v>
      </c>
      <c r="F150" s="306"/>
      <c r="G150" s="306"/>
      <c r="H150" s="306"/>
      <c r="I150" s="306"/>
      <c r="J150" s="306"/>
      <c r="K150" s="306"/>
      <c r="L150" s="306"/>
      <c r="M150" s="306"/>
      <c r="N150" s="306"/>
      <c r="O150" s="306"/>
      <c r="P150" s="306"/>
      <c r="Q150" s="306"/>
    </row>
    <row r="151" spans="2:17" x14ac:dyDescent="0.25">
      <c r="B151" s="334"/>
      <c r="C151" s="312"/>
      <c r="D151" s="307"/>
      <c r="E151" s="14" t="s">
        <v>110</v>
      </c>
      <c r="F151" s="14" t="s">
        <v>111</v>
      </c>
      <c r="G151" s="14" t="s">
        <v>112</v>
      </c>
      <c r="H151" s="14" t="s">
        <v>113</v>
      </c>
      <c r="I151" s="14" t="s">
        <v>114</v>
      </c>
      <c r="J151" s="14" t="s">
        <v>115</v>
      </c>
      <c r="K151" s="14" t="s">
        <v>116</v>
      </c>
      <c r="L151" s="14" t="s">
        <v>117</v>
      </c>
      <c r="M151" s="14" t="s">
        <v>118</v>
      </c>
      <c r="N151" s="14" t="s">
        <v>119</v>
      </c>
      <c r="O151" s="14" t="s">
        <v>120</v>
      </c>
      <c r="P151" s="14" t="s">
        <v>121</v>
      </c>
      <c r="Q151" s="14" t="s">
        <v>108</v>
      </c>
    </row>
    <row r="152" spans="2:17" x14ac:dyDescent="0.25">
      <c r="B152" s="78">
        <v>1</v>
      </c>
      <c r="C152" s="90" t="s">
        <v>309</v>
      </c>
      <c r="D152" s="78" t="s">
        <v>306</v>
      </c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29">
        <f>SUM(E152:P152)</f>
        <v>0</v>
      </c>
    </row>
    <row r="153" spans="2:17" x14ac:dyDescent="0.25">
      <c r="B153" s="78">
        <f>B152+1</f>
        <v>2</v>
      </c>
      <c r="C153" s="90" t="s">
        <v>330</v>
      </c>
      <c r="D153" s="78" t="s">
        <v>307</v>
      </c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29">
        <f t="shared" ref="Q153:Q183" si="229">SUM(E153:P153)</f>
        <v>0</v>
      </c>
    </row>
    <row r="154" spans="2:17" x14ac:dyDescent="0.25">
      <c r="B154" s="78">
        <f t="shared" ref="B154:B160" si="230">B153+1</f>
        <v>3</v>
      </c>
      <c r="C154" s="90" t="s">
        <v>330</v>
      </c>
      <c r="D154" s="78" t="s">
        <v>306</v>
      </c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29">
        <f t="shared" si="229"/>
        <v>0</v>
      </c>
    </row>
    <row r="155" spans="2:17" ht="28" x14ac:dyDescent="0.25">
      <c r="B155" s="78">
        <f t="shared" si="230"/>
        <v>4</v>
      </c>
      <c r="C155" s="92" t="s">
        <v>312</v>
      </c>
      <c r="D155" s="78" t="s">
        <v>306</v>
      </c>
      <c r="E155" s="130">
        <f>E152-E154</f>
        <v>0</v>
      </c>
      <c r="F155" s="130">
        <f t="shared" ref="F155" si="231">F152-F154</f>
        <v>0</v>
      </c>
      <c r="G155" s="130">
        <f t="shared" ref="G155" si="232">G152-G154</f>
        <v>0</v>
      </c>
      <c r="H155" s="130">
        <f t="shared" ref="H155" si="233">H152-H154</f>
        <v>0</v>
      </c>
      <c r="I155" s="130">
        <f t="shared" ref="I155" si="234">I152-I154</f>
        <v>0</v>
      </c>
      <c r="J155" s="130">
        <f t="shared" ref="J155" si="235">J152-J154</f>
        <v>0</v>
      </c>
      <c r="K155" s="130">
        <f t="shared" ref="K155" si="236">K152-K154</f>
        <v>0</v>
      </c>
      <c r="L155" s="130">
        <f t="shared" ref="L155" si="237">L152-L154</f>
        <v>0</v>
      </c>
      <c r="M155" s="130">
        <f t="shared" ref="M155" si="238">M152-M154</f>
        <v>0</v>
      </c>
      <c r="N155" s="130">
        <f t="shared" ref="N155" si="239">N152-N154</f>
        <v>0</v>
      </c>
      <c r="O155" s="130">
        <f t="shared" ref="O155" si="240">O152-O154</f>
        <v>0</v>
      </c>
      <c r="P155" s="130">
        <f t="shared" ref="P155" si="241">P152-P154</f>
        <v>0</v>
      </c>
      <c r="Q155" s="129">
        <f t="shared" si="229"/>
        <v>0</v>
      </c>
    </row>
    <row r="156" spans="2:17" ht="28" x14ac:dyDescent="0.25">
      <c r="B156" s="78">
        <f t="shared" si="230"/>
        <v>5</v>
      </c>
      <c r="C156" s="92" t="s">
        <v>310</v>
      </c>
      <c r="D156" s="78" t="s">
        <v>306</v>
      </c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29">
        <f t="shared" si="229"/>
        <v>0</v>
      </c>
    </row>
    <row r="157" spans="2:17" x14ac:dyDescent="0.25">
      <c r="B157" s="78">
        <f t="shared" si="230"/>
        <v>6</v>
      </c>
      <c r="C157" s="90" t="s">
        <v>311</v>
      </c>
      <c r="D157" s="78" t="s">
        <v>306</v>
      </c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29">
        <f t="shared" si="229"/>
        <v>0</v>
      </c>
    </row>
    <row r="158" spans="2:17" x14ac:dyDescent="0.25">
      <c r="B158" s="78">
        <f t="shared" si="230"/>
        <v>7</v>
      </c>
      <c r="C158" s="90" t="s">
        <v>331</v>
      </c>
      <c r="D158" s="78" t="s">
        <v>307</v>
      </c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29">
        <f t="shared" si="229"/>
        <v>0</v>
      </c>
    </row>
    <row r="159" spans="2:17" x14ac:dyDescent="0.25">
      <c r="B159" s="78">
        <f t="shared" si="230"/>
        <v>8</v>
      </c>
      <c r="C159" s="90" t="s">
        <v>331</v>
      </c>
      <c r="D159" s="78" t="s">
        <v>306</v>
      </c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29">
        <f t="shared" si="229"/>
        <v>0</v>
      </c>
    </row>
    <row r="160" spans="2:17" ht="28" x14ac:dyDescent="0.25">
      <c r="B160" s="78">
        <f t="shared" si="230"/>
        <v>9</v>
      </c>
      <c r="C160" s="92" t="s">
        <v>336</v>
      </c>
      <c r="D160" s="78" t="s">
        <v>306</v>
      </c>
      <c r="E160" s="130">
        <f>E155+E156-E157-E159</f>
        <v>0</v>
      </c>
      <c r="F160" s="130">
        <f t="shared" ref="F160" si="242">F155+F156-F157-F159</f>
        <v>0</v>
      </c>
      <c r="G160" s="130">
        <f t="shared" ref="G160" si="243">G155+G156-G157-G159</f>
        <v>0</v>
      </c>
      <c r="H160" s="130">
        <f t="shared" ref="H160" si="244">H155+H156-H157-H159</f>
        <v>0</v>
      </c>
      <c r="I160" s="130">
        <f t="shared" ref="I160" si="245">I155+I156-I157-I159</f>
        <v>0</v>
      </c>
      <c r="J160" s="130">
        <f t="shared" ref="J160" si="246">J155+J156-J157-J159</f>
        <v>0</v>
      </c>
      <c r="K160" s="130">
        <f t="shared" ref="K160" si="247">K155+K156-K157-K159</f>
        <v>0</v>
      </c>
      <c r="L160" s="130">
        <f t="shared" ref="L160" si="248">L155+L156-L157-L159</f>
        <v>0</v>
      </c>
      <c r="M160" s="130">
        <f t="shared" ref="M160" si="249">M155+M156-M157-M159</f>
        <v>0</v>
      </c>
      <c r="N160" s="130">
        <f t="shared" ref="N160" si="250">N155+N156-N157-N159</f>
        <v>0</v>
      </c>
      <c r="O160" s="130">
        <f t="shared" ref="O160" si="251">O155+O156-O157-O159</f>
        <v>0</v>
      </c>
      <c r="P160" s="130">
        <f t="shared" ref="P160" si="252">P155+P156-P157-P159</f>
        <v>0</v>
      </c>
      <c r="Q160" s="129">
        <f t="shared" si="229"/>
        <v>0</v>
      </c>
    </row>
    <row r="161" spans="2:17" x14ac:dyDescent="0.25">
      <c r="B161" s="78"/>
      <c r="C161" s="94" t="s">
        <v>337</v>
      </c>
      <c r="D161" s="78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28"/>
    </row>
    <row r="162" spans="2:17" ht="28" x14ac:dyDescent="0.25">
      <c r="B162" s="78">
        <f>B160+1</f>
        <v>10</v>
      </c>
      <c r="C162" s="92" t="s">
        <v>333</v>
      </c>
      <c r="D162" s="78" t="s">
        <v>306</v>
      </c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29">
        <f t="shared" si="229"/>
        <v>0</v>
      </c>
    </row>
    <row r="163" spans="2:17" x14ac:dyDescent="0.25">
      <c r="B163" s="78">
        <f>B162+1</f>
        <v>11</v>
      </c>
      <c r="C163" s="90" t="s">
        <v>313</v>
      </c>
      <c r="D163" s="78" t="s">
        <v>306</v>
      </c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29">
        <f t="shared" si="229"/>
        <v>0</v>
      </c>
    </row>
    <row r="164" spans="2:17" x14ac:dyDescent="0.25">
      <c r="B164" s="78">
        <f>B163+1</f>
        <v>12</v>
      </c>
      <c r="C164" s="90" t="s">
        <v>314</v>
      </c>
      <c r="D164" s="78" t="s">
        <v>307</v>
      </c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29">
        <f t="shared" si="229"/>
        <v>0</v>
      </c>
    </row>
    <row r="165" spans="2:17" x14ac:dyDescent="0.25">
      <c r="B165" s="78">
        <f>B164+1</f>
        <v>13</v>
      </c>
      <c r="C165" s="90" t="s">
        <v>314</v>
      </c>
      <c r="D165" s="78" t="s">
        <v>306</v>
      </c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29">
        <f t="shared" si="229"/>
        <v>0</v>
      </c>
    </row>
    <row r="166" spans="2:17" ht="28" x14ac:dyDescent="0.25">
      <c r="B166" s="78">
        <f>B165+1</f>
        <v>14</v>
      </c>
      <c r="C166" s="92" t="s">
        <v>315</v>
      </c>
      <c r="D166" s="78" t="s">
        <v>306</v>
      </c>
      <c r="E166" s="130">
        <f>E160+E162-E163-E165</f>
        <v>0</v>
      </c>
      <c r="F166" s="130">
        <f t="shared" ref="F166" si="253">F160+F162-F163-F165</f>
        <v>0</v>
      </c>
      <c r="G166" s="130">
        <f t="shared" ref="G166" si="254">G160+G162-G163-G165</f>
        <v>0</v>
      </c>
      <c r="H166" s="130">
        <f t="shared" ref="H166" si="255">H160+H162-H163-H165</f>
        <v>0</v>
      </c>
      <c r="I166" s="130">
        <f t="shared" ref="I166" si="256">I160+I162-I163-I165</f>
        <v>0</v>
      </c>
      <c r="J166" s="130">
        <f t="shared" ref="J166" si="257">J160+J162-J163-J165</f>
        <v>0</v>
      </c>
      <c r="K166" s="130">
        <f t="shared" ref="K166" si="258">K160+K162-K163-K165</f>
        <v>0</v>
      </c>
      <c r="L166" s="130">
        <f t="shared" ref="L166" si="259">L160+L162-L163-L165</f>
        <v>0</v>
      </c>
      <c r="M166" s="130">
        <f t="shared" ref="M166" si="260">M160+M162-M163-M165</f>
        <v>0</v>
      </c>
      <c r="N166" s="130">
        <f t="shared" ref="N166" si="261">N160+N162-N163-N165</f>
        <v>0</v>
      </c>
      <c r="O166" s="130">
        <f t="shared" ref="O166" si="262">O160+O162-O163-O165</f>
        <v>0</v>
      </c>
      <c r="P166" s="130">
        <f t="shared" ref="P166" si="263">P160+P162-P163-P165</f>
        <v>0</v>
      </c>
      <c r="Q166" s="129">
        <f t="shared" si="229"/>
        <v>0</v>
      </c>
    </row>
    <row r="167" spans="2:17" x14ac:dyDescent="0.25">
      <c r="B167" s="78"/>
      <c r="C167" s="94" t="s">
        <v>338</v>
      </c>
      <c r="D167" s="78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28"/>
    </row>
    <row r="168" spans="2:17" ht="28" x14ac:dyDescent="0.25">
      <c r="B168" s="78">
        <f>B166+1</f>
        <v>15</v>
      </c>
      <c r="C168" s="92" t="s">
        <v>334</v>
      </c>
      <c r="D168" s="78" t="s">
        <v>306</v>
      </c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29">
        <f t="shared" si="229"/>
        <v>0</v>
      </c>
    </row>
    <row r="169" spans="2:17" x14ac:dyDescent="0.25">
      <c r="B169" s="78">
        <f>B168+1</f>
        <v>16</v>
      </c>
      <c r="C169" s="92" t="s">
        <v>318</v>
      </c>
      <c r="D169" s="78" t="s">
        <v>306</v>
      </c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29">
        <f t="shared" si="229"/>
        <v>0</v>
      </c>
    </row>
    <row r="170" spans="2:17" x14ac:dyDescent="0.25">
      <c r="B170" s="78">
        <f>B169+1</f>
        <v>17</v>
      </c>
      <c r="C170" s="90" t="s">
        <v>316</v>
      </c>
      <c r="D170" s="78" t="s">
        <v>306</v>
      </c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29">
        <f t="shared" si="229"/>
        <v>0</v>
      </c>
    </row>
    <row r="171" spans="2:17" x14ac:dyDescent="0.25">
      <c r="B171" s="78">
        <f>B170+1</f>
        <v>18</v>
      </c>
      <c r="C171" s="90" t="s">
        <v>317</v>
      </c>
      <c r="D171" s="78" t="s">
        <v>307</v>
      </c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29">
        <f t="shared" si="229"/>
        <v>0</v>
      </c>
    </row>
    <row r="172" spans="2:17" x14ac:dyDescent="0.25">
      <c r="B172" s="78">
        <f>B171+1</f>
        <v>19</v>
      </c>
      <c r="C172" s="90" t="s">
        <v>317</v>
      </c>
      <c r="D172" s="78" t="s">
        <v>306</v>
      </c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29">
        <f t="shared" si="229"/>
        <v>0</v>
      </c>
    </row>
    <row r="173" spans="2:17" ht="28" x14ac:dyDescent="0.25">
      <c r="B173" s="78">
        <f>B172+1</f>
        <v>20</v>
      </c>
      <c r="C173" s="92" t="s">
        <v>319</v>
      </c>
      <c r="D173" s="78" t="s">
        <v>306</v>
      </c>
      <c r="E173" s="130">
        <f>E166+E168+E169-E170-E172</f>
        <v>0</v>
      </c>
      <c r="F173" s="130">
        <f t="shared" ref="F173" si="264">F166+F168+F169-F170-F172</f>
        <v>0</v>
      </c>
      <c r="G173" s="130">
        <f t="shared" ref="G173" si="265">G166+G168+G169-G170-G172</f>
        <v>0</v>
      </c>
      <c r="H173" s="130">
        <f t="shared" ref="H173" si="266">H166+H168+H169-H170-H172</f>
        <v>0</v>
      </c>
      <c r="I173" s="130">
        <f t="shared" ref="I173" si="267">I166+I168+I169-I170-I172</f>
        <v>0</v>
      </c>
      <c r="J173" s="130">
        <f t="shared" ref="J173" si="268">J166+J168+J169-J170-J172</f>
        <v>0</v>
      </c>
      <c r="K173" s="130">
        <f t="shared" ref="K173" si="269">K166+K168+K169-K170-K172</f>
        <v>0</v>
      </c>
      <c r="L173" s="130">
        <f t="shared" ref="L173" si="270">L166+L168+L169-L170-L172</f>
        <v>0</v>
      </c>
      <c r="M173" s="130">
        <f t="shared" ref="M173" si="271">M166+M168+M169-M170-M172</f>
        <v>0</v>
      </c>
      <c r="N173" s="130">
        <f t="shared" ref="N173" si="272">N166+N168+N169-N170-N172</f>
        <v>0</v>
      </c>
      <c r="O173" s="130">
        <f t="shared" ref="O173" si="273">O166+O168+O169-O170-O172</f>
        <v>0</v>
      </c>
      <c r="P173" s="130">
        <f t="shared" ref="P173" si="274">P166+P168+P169-P170-P172</f>
        <v>0</v>
      </c>
      <c r="Q173" s="129">
        <f t="shared" si="229"/>
        <v>0</v>
      </c>
    </row>
    <row r="174" spans="2:17" x14ac:dyDescent="0.25">
      <c r="B174" s="78"/>
      <c r="C174" s="94" t="s">
        <v>339</v>
      </c>
      <c r="D174" s="78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28"/>
    </row>
    <row r="175" spans="2:17" x14ac:dyDescent="0.25">
      <c r="B175" s="78">
        <f>B173+1</f>
        <v>21</v>
      </c>
      <c r="C175" s="92" t="s">
        <v>318</v>
      </c>
      <c r="D175" s="78" t="s">
        <v>306</v>
      </c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29">
        <f t="shared" si="229"/>
        <v>0</v>
      </c>
    </row>
    <row r="176" spans="2:17" x14ac:dyDescent="0.25">
      <c r="B176" s="78">
        <f>B175+1</f>
        <v>22</v>
      </c>
      <c r="C176" s="90" t="s">
        <v>320</v>
      </c>
      <c r="D176" s="78" t="s">
        <v>306</v>
      </c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29">
        <f t="shared" si="229"/>
        <v>0</v>
      </c>
    </row>
    <row r="177" spans="2:17" x14ac:dyDescent="0.25">
      <c r="B177" s="78">
        <f>B176+1</f>
        <v>23</v>
      </c>
      <c r="C177" s="90" t="s">
        <v>321</v>
      </c>
      <c r="D177" s="78" t="s">
        <v>307</v>
      </c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29">
        <f t="shared" si="229"/>
        <v>0</v>
      </c>
    </row>
    <row r="178" spans="2:17" x14ac:dyDescent="0.25">
      <c r="B178" s="78">
        <f>B177+1</f>
        <v>24</v>
      </c>
      <c r="C178" s="90" t="s">
        <v>321</v>
      </c>
      <c r="D178" s="78" t="s">
        <v>306</v>
      </c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29">
        <f t="shared" si="229"/>
        <v>0</v>
      </c>
    </row>
    <row r="179" spans="2:17" x14ac:dyDescent="0.25">
      <c r="B179" s="78"/>
      <c r="C179" s="94" t="s">
        <v>108</v>
      </c>
      <c r="D179" s="78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29">
        <f t="shared" si="229"/>
        <v>0</v>
      </c>
    </row>
    <row r="180" spans="2:17" x14ac:dyDescent="0.25">
      <c r="B180" s="78">
        <f>B178+1</f>
        <v>25</v>
      </c>
      <c r="C180" s="94" t="s">
        <v>335</v>
      </c>
      <c r="D180" s="77" t="s">
        <v>306</v>
      </c>
      <c r="E180" s="130">
        <f>E152+E156+E162+E168+E169+E175</f>
        <v>0</v>
      </c>
      <c r="F180" s="130">
        <f t="shared" ref="F180:P180" si="275">F152+F156+F162+F168+F169+F175</f>
        <v>0</v>
      </c>
      <c r="G180" s="130">
        <f t="shared" si="275"/>
        <v>0</v>
      </c>
      <c r="H180" s="130">
        <f t="shared" si="275"/>
        <v>0</v>
      </c>
      <c r="I180" s="130">
        <f t="shared" si="275"/>
        <v>0</v>
      </c>
      <c r="J180" s="130">
        <f t="shared" si="275"/>
        <v>0</v>
      </c>
      <c r="K180" s="130">
        <f t="shared" si="275"/>
        <v>0</v>
      </c>
      <c r="L180" s="130">
        <f t="shared" si="275"/>
        <v>0</v>
      </c>
      <c r="M180" s="130">
        <f t="shared" si="275"/>
        <v>0</v>
      </c>
      <c r="N180" s="130">
        <f t="shared" si="275"/>
        <v>0</v>
      </c>
      <c r="O180" s="130">
        <f t="shared" si="275"/>
        <v>0</v>
      </c>
      <c r="P180" s="130">
        <f t="shared" si="275"/>
        <v>0</v>
      </c>
      <c r="Q180" s="129">
        <f t="shared" si="229"/>
        <v>0</v>
      </c>
    </row>
    <row r="181" spans="2:17" x14ac:dyDescent="0.25">
      <c r="B181" s="78">
        <f>B180+1</f>
        <v>26</v>
      </c>
      <c r="C181" s="94" t="s">
        <v>340</v>
      </c>
      <c r="D181" s="77" t="s">
        <v>306</v>
      </c>
      <c r="E181" s="130">
        <f>E157+E163+E170+E176</f>
        <v>0</v>
      </c>
      <c r="F181" s="130">
        <f t="shared" ref="F181:P181" si="276">F157+F163+F170+F176</f>
        <v>0</v>
      </c>
      <c r="G181" s="130">
        <f t="shared" si="276"/>
        <v>0</v>
      </c>
      <c r="H181" s="130">
        <f t="shared" si="276"/>
        <v>0</v>
      </c>
      <c r="I181" s="130">
        <f t="shared" si="276"/>
        <v>0</v>
      </c>
      <c r="J181" s="130">
        <f t="shared" si="276"/>
        <v>0</v>
      </c>
      <c r="K181" s="130">
        <f t="shared" si="276"/>
        <v>0</v>
      </c>
      <c r="L181" s="130">
        <f t="shared" si="276"/>
        <v>0</v>
      </c>
      <c r="M181" s="130">
        <f t="shared" si="276"/>
        <v>0</v>
      </c>
      <c r="N181" s="130">
        <f t="shared" si="276"/>
        <v>0</v>
      </c>
      <c r="O181" s="130">
        <f t="shared" si="276"/>
        <v>0</v>
      </c>
      <c r="P181" s="130">
        <f t="shared" si="276"/>
        <v>0</v>
      </c>
      <c r="Q181" s="129">
        <f t="shared" si="229"/>
        <v>0</v>
      </c>
    </row>
    <row r="182" spans="2:17" ht="28" x14ac:dyDescent="0.25">
      <c r="B182" s="78">
        <f>B181+1</f>
        <v>27</v>
      </c>
      <c r="C182" s="95" t="s">
        <v>341</v>
      </c>
      <c r="D182" s="77"/>
      <c r="E182" s="130">
        <f>E160+E162+E168+E169+E175</f>
        <v>0</v>
      </c>
      <c r="F182" s="130">
        <f t="shared" ref="F182:P182" si="277">F160+F162+F168+F169+F175</f>
        <v>0</v>
      </c>
      <c r="G182" s="130">
        <f t="shared" si="277"/>
        <v>0</v>
      </c>
      <c r="H182" s="130">
        <f t="shared" si="277"/>
        <v>0</v>
      </c>
      <c r="I182" s="130">
        <f t="shared" si="277"/>
        <v>0</v>
      </c>
      <c r="J182" s="130">
        <f t="shared" si="277"/>
        <v>0</v>
      </c>
      <c r="K182" s="130">
        <f t="shared" si="277"/>
        <v>0</v>
      </c>
      <c r="L182" s="130">
        <f t="shared" si="277"/>
        <v>0</v>
      </c>
      <c r="M182" s="130">
        <f t="shared" si="277"/>
        <v>0</v>
      </c>
      <c r="N182" s="130">
        <f t="shared" si="277"/>
        <v>0</v>
      </c>
      <c r="O182" s="130">
        <f t="shared" si="277"/>
        <v>0</v>
      </c>
      <c r="P182" s="130">
        <f t="shared" si="277"/>
        <v>0</v>
      </c>
      <c r="Q182" s="129">
        <f t="shared" si="229"/>
        <v>0</v>
      </c>
    </row>
    <row r="183" spans="2:17" x14ac:dyDescent="0.25">
      <c r="B183" s="78">
        <f>B182+1</f>
        <v>28</v>
      </c>
      <c r="C183" s="95" t="s">
        <v>342</v>
      </c>
      <c r="D183" s="77" t="s">
        <v>306</v>
      </c>
      <c r="E183" s="130">
        <f>E182-E181</f>
        <v>0</v>
      </c>
      <c r="F183" s="130">
        <f t="shared" ref="F183" si="278">F182-F181</f>
        <v>0</v>
      </c>
      <c r="G183" s="130">
        <f t="shared" ref="G183" si="279">G182-G181</f>
        <v>0</v>
      </c>
      <c r="H183" s="130">
        <f t="shared" ref="H183" si="280">H182-H181</f>
        <v>0</v>
      </c>
      <c r="I183" s="130">
        <f t="shared" ref="I183" si="281">I182-I181</f>
        <v>0</v>
      </c>
      <c r="J183" s="130">
        <f t="shared" ref="J183" si="282">J182-J181</f>
        <v>0</v>
      </c>
      <c r="K183" s="130">
        <f t="shared" ref="K183" si="283">K182-K181</f>
        <v>0</v>
      </c>
      <c r="L183" s="130">
        <f t="shared" ref="L183" si="284">L182-L181</f>
        <v>0</v>
      </c>
      <c r="M183" s="130">
        <f t="shared" ref="M183" si="285">M182-M181</f>
        <v>0</v>
      </c>
      <c r="N183" s="130">
        <f t="shared" ref="N183" si="286">N182-N181</f>
        <v>0</v>
      </c>
      <c r="O183" s="130">
        <f t="shared" ref="O183" si="287">O182-O181</f>
        <v>0</v>
      </c>
      <c r="P183" s="130">
        <f t="shared" ref="P183" si="288">P182-P181</f>
        <v>0</v>
      </c>
      <c r="Q183" s="129">
        <f t="shared" si="229"/>
        <v>0</v>
      </c>
    </row>
    <row r="184" spans="2:17" x14ac:dyDescent="0.25">
      <c r="B184" s="78">
        <f>B183+1</f>
        <v>29</v>
      </c>
      <c r="C184" s="95" t="s">
        <v>332</v>
      </c>
      <c r="D184" s="77" t="s">
        <v>307</v>
      </c>
      <c r="E184" s="19" t="e">
        <f>E183/E182</f>
        <v>#DIV/0!</v>
      </c>
      <c r="F184" s="19" t="e">
        <f t="shared" ref="F184" si="289">F183/F182</f>
        <v>#DIV/0!</v>
      </c>
      <c r="G184" s="19" t="e">
        <f t="shared" ref="G184" si="290">G183/G182</f>
        <v>#DIV/0!</v>
      </c>
      <c r="H184" s="19" t="e">
        <f t="shared" ref="H184" si="291">H183/H182</f>
        <v>#DIV/0!</v>
      </c>
      <c r="I184" s="19" t="e">
        <f t="shared" ref="I184" si="292">I183/I182</f>
        <v>#DIV/0!</v>
      </c>
      <c r="J184" s="19" t="e">
        <f t="shared" ref="J184" si="293">J183/J182</f>
        <v>#DIV/0!</v>
      </c>
      <c r="K184" s="19" t="e">
        <f t="shared" ref="K184" si="294">K183/K182</f>
        <v>#DIV/0!</v>
      </c>
      <c r="L184" s="19" t="e">
        <f t="shared" ref="L184" si="295">L183/L182</f>
        <v>#DIV/0!</v>
      </c>
      <c r="M184" s="19" t="e">
        <f t="shared" ref="M184" si="296">M183/M182</f>
        <v>#DIV/0!</v>
      </c>
      <c r="N184" s="19" t="e">
        <f t="shared" ref="N184" si="297">N183/N182</f>
        <v>#DIV/0!</v>
      </c>
      <c r="O184" s="19" t="e">
        <f t="shared" ref="O184" si="298">O183/O182</f>
        <v>#DIV/0!</v>
      </c>
      <c r="P184" s="19" t="e">
        <f t="shared" ref="P184" si="299">P183/P182</f>
        <v>#DIV/0!</v>
      </c>
      <c r="Q184" s="129" t="e">
        <f>Q183/Q182</f>
        <v>#DIV/0!</v>
      </c>
    </row>
    <row r="186" spans="2:17" x14ac:dyDescent="0.25">
      <c r="B186" s="334" t="s">
        <v>140</v>
      </c>
      <c r="C186" s="312" t="s">
        <v>18</v>
      </c>
      <c r="D186" s="307" t="s">
        <v>305</v>
      </c>
      <c r="E186" s="306" t="s">
        <v>325</v>
      </c>
      <c r="F186" s="306"/>
      <c r="G186" s="306"/>
      <c r="H186" s="306"/>
      <c r="I186" s="306"/>
      <c r="J186" s="306"/>
      <c r="K186" s="306"/>
      <c r="L186" s="306"/>
      <c r="M186" s="306"/>
      <c r="N186" s="306"/>
      <c r="O186" s="306"/>
      <c r="P186" s="306"/>
      <c r="Q186" s="306"/>
    </row>
    <row r="187" spans="2:17" x14ac:dyDescent="0.25">
      <c r="B187" s="334"/>
      <c r="C187" s="312"/>
      <c r="D187" s="307"/>
      <c r="E187" s="14" t="s">
        <v>110</v>
      </c>
      <c r="F187" s="14" t="s">
        <v>111</v>
      </c>
      <c r="G187" s="14" t="s">
        <v>112</v>
      </c>
      <c r="H187" s="14" t="s">
        <v>113</v>
      </c>
      <c r="I187" s="14" t="s">
        <v>114</v>
      </c>
      <c r="J187" s="14" t="s">
        <v>115</v>
      </c>
      <c r="K187" s="14" t="s">
        <v>116</v>
      </c>
      <c r="L187" s="14" t="s">
        <v>117</v>
      </c>
      <c r="M187" s="14" t="s">
        <v>118</v>
      </c>
      <c r="N187" s="14" t="s">
        <v>119</v>
      </c>
      <c r="O187" s="14" t="s">
        <v>120</v>
      </c>
      <c r="P187" s="14" t="s">
        <v>121</v>
      </c>
      <c r="Q187" s="14" t="s">
        <v>108</v>
      </c>
    </row>
    <row r="188" spans="2:17" x14ac:dyDescent="0.25">
      <c r="B188" s="78">
        <v>1</v>
      </c>
      <c r="C188" s="90" t="s">
        <v>309</v>
      </c>
      <c r="D188" s="78" t="s">
        <v>306</v>
      </c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29">
        <f>SUM(E188:P188)</f>
        <v>0</v>
      </c>
    </row>
    <row r="189" spans="2:17" x14ac:dyDescent="0.25">
      <c r="B189" s="78">
        <f>B188+1</f>
        <v>2</v>
      </c>
      <c r="C189" s="90" t="s">
        <v>330</v>
      </c>
      <c r="D189" s="78" t="s">
        <v>307</v>
      </c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29">
        <f t="shared" ref="Q189:Q219" si="300">SUM(E189:P189)</f>
        <v>0</v>
      </c>
    </row>
    <row r="190" spans="2:17" x14ac:dyDescent="0.25">
      <c r="B190" s="78">
        <f t="shared" ref="B190:B196" si="301">B189+1</f>
        <v>3</v>
      </c>
      <c r="C190" s="90" t="s">
        <v>330</v>
      </c>
      <c r="D190" s="78" t="s">
        <v>306</v>
      </c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29">
        <f t="shared" si="300"/>
        <v>0</v>
      </c>
    </row>
    <row r="191" spans="2:17" ht="28" x14ac:dyDescent="0.25">
      <c r="B191" s="78">
        <f t="shared" si="301"/>
        <v>4</v>
      </c>
      <c r="C191" s="92" t="s">
        <v>312</v>
      </c>
      <c r="D191" s="78" t="s">
        <v>306</v>
      </c>
      <c r="E191" s="130">
        <f>E188-E190</f>
        <v>0</v>
      </c>
      <c r="F191" s="130">
        <f t="shared" ref="F191" si="302">F188-F190</f>
        <v>0</v>
      </c>
      <c r="G191" s="130">
        <f t="shared" ref="G191" si="303">G188-G190</f>
        <v>0</v>
      </c>
      <c r="H191" s="130">
        <f t="shared" ref="H191" si="304">H188-H190</f>
        <v>0</v>
      </c>
      <c r="I191" s="130">
        <f t="shared" ref="I191" si="305">I188-I190</f>
        <v>0</v>
      </c>
      <c r="J191" s="130">
        <f t="shared" ref="J191" si="306">J188-J190</f>
        <v>0</v>
      </c>
      <c r="K191" s="130">
        <f t="shared" ref="K191" si="307">K188-K190</f>
        <v>0</v>
      </c>
      <c r="L191" s="130">
        <f t="shared" ref="L191" si="308">L188-L190</f>
        <v>0</v>
      </c>
      <c r="M191" s="130">
        <f t="shared" ref="M191" si="309">M188-M190</f>
        <v>0</v>
      </c>
      <c r="N191" s="130">
        <f t="shared" ref="N191" si="310">N188-N190</f>
        <v>0</v>
      </c>
      <c r="O191" s="130">
        <f t="shared" ref="O191" si="311">O188-O190</f>
        <v>0</v>
      </c>
      <c r="P191" s="130">
        <f t="shared" ref="P191" si="312">P188-P190</f>
        <v>0</v>
      </c>
      <c r="Q191" s="129">
        <f t="shared" si="300"/>
        <v>0</v>
      </c>
    </row>
    <row r="192" spans="2:17" ht="28" x14ac:dyDescent="0.25">
      <c r="B192" s="78">
        <f t="shared" si="301"/>
        <v>5</v>
      </c>
      <c r="C192" s="92" t="s">
        <v>310</v>
      </c>
      <c r="D192" s="78" t="s">
        <v>306</v>
      </c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29">
        <f t="shared" si="300"/>
        <v>0</v>
      </c>
    </row>
    <row r="193" spans="2:17" x14ac:dyDescent="0.25">
      <c r="B193" s="78">
        <f t="shared" si="301"/>
        <v>6</v>
      </c>
      <c r="C193" s="90" t="s">
        <v>311</v>
      </c>
      <c r="D193" s="78" t="s">
        <v>306</v>
      </c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29">
        <f t="shared" si="300"/>
        <v>0</v>
      </c>
    </row>
    <row r="194" spans="2:17" x14ac:dyDescent="0.25">
      <c r="B194" s="78">
        <f t="shared" si="301"/>
        <v>7</v>
      </c>
      <c r="C194" s="90" t="s">
        <v>331</v>
      </c>
      <c r="D194" s="78" t="s">
        <v>307</v>
      </c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29">
        <f t="shared" si="300"/>
        <v>0</v>
      </c>
    </row>
    <row r="195" spans="2:17" x14ac:dyDescent="0.25">
      <c r="B195" s="78">
        <f t="shared" si="301"/>
        <v>8</v>
      </c>
      <c r="C195" s="90" t="s">
        <v>331</v>
      </c>
      <c r="D195" s="78" t="s">
        <v>306</v>
      </c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29">
        <f t="shared" si="300"/>
        <v>0</v>
      </c>
    </row>
    <row r="196" spans="2:17" ht="28" x14ac:dyDescent="0.25">
      <c r="B196" s="78">
        <f t="shared" si="301"/>
        <v>9</v>
      </c>
      <c r="C196" s="92" t="s">
        <v>336</v>
      </c>
      <c r="D196" s="78" t="s">
        <v>306</v>
      </c>
      <c r="E196" s="130">
        <f>E191+E192-E193-E195</f>
        <v>0</v>
      </c>
      <c r="F196" s="130">
        <f t="shared" ref="F196" si="313">F191+F192-F193-F195</f>
        <v>0</v>
      </c>
      <c r="G196" s="130">
        <f t="shared" ref="G196" si="314">G191+G192-G193-G195</f>
        <v>0</v>
      </c>
      <c r="H196" s="130">
        <f t="shared" ref="H196" si="315">H191+H192-H193-H195</f>
        <v>0</v>
      </c>
      <c r="I196" s="130">
        <f t="shared" ref="I196" si="316">I191+I192-I193-I195</f>
        <v>0</v>
      </c>
      <c r="J196" s="130">
        <f t="shared" ref="J196" si="317">J191+J192-J193-J195</f>
        <v>0</v>
      </c>
      <c r="K196" s="130">
        <f t="shared" ref="K196" si="318">K191+K192-K193-K195</f>
        <v>0</v>
      </c>
      <c r="L196" s="130">
        <f t="shared" ref="L196" si="319">L191+L192-L193-L195</f>
        <v>0</v>
      </c>
      <c r="M196" s="130">
        <f t="shared" ref="M196" si="320">M191+M192-M193-M195</f>
        <v>0</v>
      </c>
      <c r="N196" s="130">
        <f t="shared" ref="N196" si="321">N191+N192-N193-N195</f>
        <v>0</v>
      </c>
      <c r="O196" s="130">
        <f t="shared" ref="O196" si="322">O191+O192-O193-O195</f>
        <v>0</v>
      </c>
      <c r="P196" s="130">
        <f t="shared" ref="P196" si="323">P191+P192-P193-P195</f>
        <v>0</v>
      </c>
      <c r="Q196" s="129">
        <f t="shared" si="300"/>
        <v>0</v>
      </c>
    </row>
    <row r="197" spans="2:17" x14ac:dyDescent="0.25">
      <c r="B197" s="78"/>
      <c r="C197" s="94" t="s">
        <v>337</v>
      </c>
      <c r="D197" s="78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28"/>
    </row>
    <row r="198" spans="2:17" ht="28" x14ac:dyDescent="0.25">
      <c r="B198" s="78">
        <f>B196+1</f>
        <v>10</v>
      </c>
      <c r="C198" s="92" t="s">
        <v>333</v>
      </c>
      <c r="D198" s="78" t="s">
        <v>306</v>
      </c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29">
        <f t="shared" si="300"/>
        <v>0</v>
      </c>
    </row>
    <row r="199" spans="2:17" x14ac:dyDescent="0.25">
      <c r="B199" s="78">
        <f>B198+1</f>
        <v>11</v>
      </c>
      <c r="C199" s="90" t="s">
        <v>313</v>
      </c>
      <c r="D199" s="78" t="s">
        <v>306</v>
      </c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29">
        <f t="shared" si="300"/>
        <v>0</v>
      </c>
    </row>
    <row r="200" spans="2:17" x14ac:dyDescent="0.25">
      <c r="B200" s="78">
        <f>B199+1</f>
        <v>12</v>
      </c>
      <c r="C200" s="90" t="s">
        <v>314</v>
      </c>
      <c r="D200" s="78" t="s">
        <v>307</v>
      </c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29">
        <f t="shared" si="300"/>
        <v>0</v>
      </c>
    </row>
    <row r="201" spans="2:17" x14ac:dyDescent="0.25">
      <c r="B201" s="78">
        <f>B200+1</f>
        <v>13</v>
      </c>
      <c r="C201" s="90" t="s">
        <v>314</v>
      </c>
      <c r="D201" s="78" t="s">
        <v>306</v>
      </c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29">
        <f t="shared" si="300"/>
        <v>0</v>
      </c>
    </row>
    <row r="202" spans="2:17" ht="28" x14ac:dyDescent="0.25">
      <c r="B202" s="78">
        <f>B201+1</f>
        <v>14</v>
      </c>
      <c r="C202" s="92" t="s">
        <v>315</v>
      </c>
      <c r="D202" s="78" t="s">
        <v>306</v>
      </c>
      <c r="E202" s="130">
        <f>E196+E198-E199-E201</f>
        <v>0</v>
      </c>
      <c r="F202" s="130">
        <f t="shared" ref="F202" si="324">F196+F198-F199-F201</f>
        <v>0</v>
      </c>
      <c r="G202" s="130">
        <f t="shared" ref="G202" si="325">G196+G198-G199-G201</f>
        <v>0</v>
      </c>
      <c r="H202" s="130">
        <f t="shared" ref="H202" si="326">H196+H198-H199-H201</f>
        <v>0</v>
      </c>
      <c r="I202" s="130">
        <f t="shared" ref="I202" si="327">I196+I198-I199-I201</f>
        <v>0</v>
      </c>
      <c r="J202" s="130">
        <f t="shared" ref="J202" si="328">J196+J198-J199-J201</f>
        <v>0</v>
      </c>
      <c r="K202" s="130">
        <f t="shared" ref="K202" si="329">K196+K198-K199-K201</f>
        <v>0</v>
      </c>
      <c r="L202" s="130">
        <f t="shared" ref="L202" si="330">L196+L198-L199-L201</f>
        <v>0</v>
      </c>
      <c r="M202" s="130">
        <f t="shared" ref="M202" si="331">M196+M198-M199-M201</f>
        <v>0</v>
      </c>
      <c r="N202" s="130">
        <f t="shared" ref="N202" si="332">N196+N198-N199-N201</f>
        <v>0</v>
      </c>
      <c r="O202" s="130">
        <f t="shared" ref="O202" si="333">O196+O198-O199-O201</f>
        <v>0</v>
      </c>
      <c r="P202" s="130">
        <f t="shared" ref="P202" si="334">P196+P198-P199-P201</f>
        <v>0</v>
      </c>
      <c r="Q202" s="129">
        <f t="shared" si="300"/>
        <v>0</v>
      </c>
    </row>
    <row r="203" spans="2:17" x14ac:dyDescent="0.25">
      <c r="B203" s="78"/>
      <c r="C203" s="94" t="s">
        <v>338</v>
      </c>
      <c r="D203" s="78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28"/>
    </row>
    <row r="204" spans="2:17" ht="28" x14ac:dyDescent="0.25">
      <c r="B204" s="78">
        <f>B202+1</f>
        <v>15</v>
      </c>
      <c r="C204" s="92" t="s">
        <v>334</v>
      </c>
      <c r="D204" s="78" t="s">
        <v>306</v>
      </c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29">
        <f t="shared" si="300"/>
        <v>0</v>
      </c>
    </row>
    <row r="205" spans="2:17" x14ac:dyDescent="0.25">
      <c r="B205" s="78">
        <f>B204+1</f>
        <v>16</v>
      </c>
      <c r="C205" s="92" t="s">
        <v>318</v>
      </c>
      <c r="D205" s="78" t="s">
        <v>306</v>
      </c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29">
        <f t="shared" si="300"/>
        <v>0</v>
      </c>
    </row>
    <row r="206" spans="2:17" x14ac:dyDescent="0.25">
      <c r="B206" s="78">
        <f>B205+1</f>
        <v>17</v>
      </c>
      <c r="C206" s="90" t="s">
        <v>316</v>
      </c>
      <c r="D206" s="78" t="s">
        <v>306</v>
      </c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29">
        <f t="shared" si="300"/>
        <v>0</v>
      </c>
    </row>
    <row r="207" spans="2:17" x14ac:dyDescent="0.25">
      <c r="B207" s="78">
        <f>B206+1</f>
        <v>18</v>
      </c>
      <c r="C207" s="90" t="s">
        <v>317</v>
      </c>
      <c r="D207" s="78" t="s">
        <v>307</v>
      </c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29">
        <f t="shared" si="300"/>
        <v>0</v>
      </c>
    </row>
    <row r="208" spans="2:17" x14ac:dyDescent="0.25">
      <c r="B208" s="78">
        <f>B207+1</f>
        <v>19</v>
      </c>
      <c r="C208" s="90" t="s">
        <v>317</v>
      </c>
      <c r="D208" s="78" t="s">
        <v>306</v>
      </c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29">
        <f t="shared" si="300"/>
        <v>0</v>
      </c>
    </row>
    <row r="209" spans="2:17" ht="28" x14ac:dyDescent="0.25">
      <c r="B209" s="78">
        <f>B208+1</f>
        <v>20</v>
      </c>
      <c r="C209" s="92" t="s">
        <v>319</v>
      </c>
      <c r="D209" s="78" t="s">
        <v>306</v>
      </c>
      <c r="E209" s="130">
        <f>E202+E204+E205-E206-E208</f>
        <v>0</v>
      </c>
      <c r="F209" s="130">
        <f t="shared" ref="F209" si="335">F202+F204+F205-F206-F208</f>
        <v>0</v>
      </c>
      <c r="G209" s="130">
        <f t="shared" ref="G209" si="336">G202+G204+G205-G206-G208</f>
        <v>0</v>
      </c>
      <c r="H209" s="130">
        <f t="shared" ref="H209" si="337">H202+H204+H205-H206-H208</f>
        <v>0</v>
      </c>
      <c r="I209" s="130">
        <f t="shared" ref="I209" si="338">I202+I204+I205-I206-I208</f>
        <v>0</v>
      </c>
      <c r="J209" s="130">
        <f t="shared" ref="J209" si="339">J202+J204+J205-J206-J208</f>
        <v>0</v>
      </c>
      <c r="K209" s="130">
        <f t="shared" ref="K209" si="340">K202+K204+K205-K206-K208</f>
        <v>0</v>
      </c>
      <c r="L209" s="130">
        <f t="shared" ref="L209" si="341">L202+L204+L205-L206-L208</f>
        <v>0</v>
      </c>
      <c r="M209" s="130">
        <f t="shared" ref="M209" si="342">M202+M204+M205-M206-M208</f>
        <v>0</v>
      </c>
      <c r="N209" s="130">
        <f t="shared" ref="N209" si="343">N202+N204+N205-N206-N208</f>
        <v>0</v>
      </c>
      <c r="O209" s="130">
        <f t="shared" ref="O209" si="344">O202+O204+O205-O206-O208</f>
        <v>0</v>
      </c>
      <c r="P209" s="130">
        <f t="shared" ref="P209" si="345">P202+P204+P205-P206-P208</f>
        <v>0</v>
      </c>
      <c r="Q209" s="129">
        <f t="shared" si="300"/>
        <v>0</v>
      </c>
    </row>
    <row r="210" spans="2:17" x14ac:dyDescent="0.25">
      <c r="B210" s="78"/>
      <c r="C210" s="94" t="s">
        <v>339</v>
      </c>
      <c r="D210" s="78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28"/>
    </row>
    <row r="211" spans="2:17" x14ac:dyDescent="0.25">
      <c r="B211" s="78">
        <f>B209+1</f>
        <v>21</v>
      </c>
      <c r="C211" s="92" t="s">
        <v>318</v>
      </c>
      <c r="D211" s="78" t="s">
        <v>306</v>
      </c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29">
        <f t="shared" si="300"/>
        <v>0</v>
      </c>
    </row>
    <row r="212" spans="2:17" x14ac:dyDescent="0.25">
      <c r="B212" s="78">
        <f>B211+1</f>
        <v>22</v>
      </c>
      <c r="C212" s="90" t="s">
        <v>320</v>
      </c>
      <c r="D212" s="78" t="s">
        <v>306</v>
      </c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29">
        <f t="shared" si="300"/>
        <v>0</v>
      </c>
    </row>
    <row r="213" spans="2:17" x14ac:dyDescent="0.25">
      <c r="B213" s="78">
        <f>B212+1</f>
        <v>23</v>
      </c>
      <c r="C213" s="90" t="s">
        <v>321</v>
      </c>
      <c r="D213" s="78" t="s">
        <v>307</v>
      </c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29">
        <f t="shared" si="300"/>
        <v>0</v>
      </c>
    </row>
    <row r="214" spans="2:17" x14ac:dyDescent="0.25">
      <c r="B214" s="78">
        <f>B213+1</f>
        <v>24</v>
      </c>
      <c r="C214" s="90" t="s">
        <v>321</v>
      </c>
      <c r="D214" s="78" t="s">
        <v>306</v>
      </c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29">
        <f t="shared" si="300"/>
        <v>0</v>
      </c>
    </row>
    <row r="215" spans="2:17" x14ac:dyDescent="0.25">
      <c r="B215" s="78"/>
      <c r="C215" s="94" t="s">
        <v>108</v>
      </c>
      <c r="D215" s="78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29">
        <f t="shared" si="300"/>
        <v>0</v>
      </c>
    </row>
    <row r="216" spans="2:17" x14ac:dyDescent="0.25">
      <c r="B216" s="78">
        <f>B214+1</f>
        <v>25</v>
      </c>
      <c r="C216" s="94" t="s">
        <v>335</v>
      </c>
      <c r="D216" s="77" t="s">
        <v>306</v>
      </c>
      <c r="E216" s="130">
        <f>E188+E192+E198+E204+E205+E211</f>
        <v>0</v>
      </c>
      <c r="F216" s="130">
        <f t="shared" ref="F216:P216" si="346">F188+F192+F198+F204+F205+F211</f>
        <v>0</v>
      </c>
      <c r="G216" s="130">
        <f t="shared" si="346"/>
        <v>0</v>
      </c>
      <c r="H216" s="130">
        <f t="shared" si="346"/>
        <v>0</v>
      </c>
      <c r="I216" s="130">
        <f t="shared" si="346"/>
        <v>0</v>
      </c>
      <c r="J216" s="130">
        <f t="shared" si="346"/>
        <v>0</v>
      </c>
      <c r="K216" s="130">
        <f t="shared" si="346"/>
        <v>0</v>
      </c>
      <c r="L216" s="130">
        <f t="shared" si="346"/>
        <v>0</v>
      </c>
      <c r="M216" s="130">
        <f t="shared" si="346"/>
        <v>0</v>
      </c>
      <c r="N216" s="130">
        <f t="shared" si="346"/>
        <v>0</v>
      </c>
      <c r="O216" s="130">
        <f t="shared" si="346"/>
        <v>0</v>
      </c>
      <c r="P216" s="130">
        <f t="shared" si="346"/>
        <v>0</v>
      </c>
      <c r="Q216" s="129">
        <f t="shared" si="300"/>
        <v>0</v>
      </c>
    </row>
    <row r="217" spans="2:17" x14ac:dyDescent="0.25">
      <c r="B217" s="78">
        <f>B216+1</f>
        <v>26</v>
      </c>
      <c r="C217" s="94" t="s">
        <v>340</v>
      </c>
      <c r="D217" s="77" t="s">
        <v>306</v>
      </c>
      <c r="E217" s="130">
        <f>E193+E199+E206+E212</f>
        <v>0</v>
      </c>
      <c r="F217" s="130">
        <f t="shared" ref="F217:P217" si="347">F193+F199+F206+F212</f>
        <v>0</v>
      </c>
      <c r="G217" s="130">
        <f t="shared" si="347"/>
        <v>0</v>
      </c>
      <c r="H217" s="130">
        <f t="shared" si="347"/>
        <v>0</v>
      </c>
      <c r="I217" s="130">
        <f t="shared" si="347"/>
        <v>0</v>
      </c>
      <c r="J217" s="130">
        <f t="shared" si="347"/>
        <v>0</v>
      </c>
      <c r="K217" s="130">
        <f t="shared" si="347"/>
        <v>0</v>
      </c>
      <c r="L217" s="130">
        <f t="shared" si="347"/>
        <v>0</v>
      </c>
      <c r="M217" s="130">
        <f t="shared" si="347"/>
        <v>0</v>
      </c>
      <c r="N217" s="130">
        <f t="shared" si="347"/>
        <v>0</v>
      </c>
      <c r="O217" s="130">
        <f t="shared" si="347"/>
        <v>0</v>
      </c>
      <c r="P217" s="130">
        <f t="shared" si="347"/>
        <v>0</v>
      </c>
      <c r="Q217" s="129">
        <f t="shared" si="300"/>
        <v>0</v>
      </c>
    </row>
    <row r="218" spans="2:17" ht="28" x14ac:dyDescent="0.25">
      <c r="B218" s="78">
        <f>B217+1</f>
        <v>27</v>
      </c>
      <c r="C218" s="95" t="s">
        <v>341</v>
      </c>
      <c r="D218" s="77"/>
      <c r="E218" s="130">
        <f>E196+E198+E204+E205+E211</f>
        <v>0</v>
      </c>
      <c r="F218" s="130">
        <f t="shared" ref="F218:P218" si="348">F196+F198+F204+F205+F211</f>
        <v>0</v>
      </c>
      <c r="G218" s="130">
        <f t="shared" si="348"/>
        <v>0</v>
      </c>
      <c r="H218" s="130">
        <f t="shared" si="348"/>
        <v>0</v>
      </c>
      <c r="I218" s="130">
        <f t="shared" si="348"/>
        <v>0</v>
      </c>
      <c r="J218" s="130">
        <f t="shared" si="348"/>
        <v>0</v>
      </c>
      <c r="K218" s="130">
        <f t="shared" si="348"/>
        <v>0</v>
      </c>
      <c r="L218" s="130">
        <f t="shared" si="348"/>
        <v>0</v>
      </c>
      <c r="M218" s="130">
        <f t="shared" si="348"/>
        <v>0</v>
      </c>
      <c r="N218" s="130">
        <f t="shared" si="348"/>
        <v>0</v>
      </c>
      <c r="O218" s="130">
        <f t="shared" si="348"/>
        <v>0</v>
      </c>
      <c r="P218" s="130">
        <f t="shared" si="348"/>
        <v>0</v>
      </c>
      <c r="Q218" s="129">
        <f t="shared" si="300"/>
        <v>0</v>
      </c>
    </row>
    <row r="219" spans="2:17" x14ac:dyDescent="0.25">
      <c r="B219" s="78">
        <f>B218+1</f>
        <v>28</v>
      </c>
      <c r="C219" s="95" t="s">
        <v>342</v>
      </c>
      <c r="D219" s="77" t="s">
        <v>306</v>
      </c>
      <c r="E219" s="130">
        <f>E218-E217</f>
        <v>0</v>
      </c>
      <c r="F219" s="130">
        <f t="shared" ref="F219" si="349">F218-F217</f>
        <v>0</v>
      </c>
      <c r="G219" s="130">
        <f t="shared" ref="G219" si="350">G218-G217</f>
        <v>0</v>
      </c>
      <c r="H219" s="130">
        <f t="shared" ref="H219" si="351">H218-H217</f>
        <v>0</v>
      </c>
      <c r="I219" s="130">
        <f t="shared" ref="I219" si="352">I218-I217</f>
        <v>0</v>
      </c>
      <c r="J219" s="130">
        <f t="shared" ref="J219" si="353">J218-J217</f>
        <v>0</v>
      </c>
      <c r="K219" s="130">
        <f t="shared" ref="K219" si="354">K218-K217</f>
        <v>0</v>
      </c>
      <c r="L219" s="130">
        <f t="shared" ref="L219" si="355">L218-L217</f>
        <v>0</v>
      </c>
      <c r="M219" s="130">
        <f t="shared" ref="M219" si="356">M218-M217</f>
        <v>0</v>
      </c>
      <c r="N219" s="130">
        <f t="shared" ref="N219" si="357">N218-N217</f>
        <v>0</v>
      </c>
      <c r="O219" s="130">
        <f t="shared" ref="O219" si="358">O218-O217</f>
        <v>0</v>
      </c>
      <c r="P219" s="130">
        <f t="shared" ref="P219" si="359">P218-P217</f>
        <v>0</v>
      </c>
      <c r="Q219" s="129">
        <f t="shared" si="300"/>
        <v>0</v>
      </c>
    </row>
    <row r="220" spans="2:17" x14ac:dyDescent="0.25">
      <c r="B220" s="78">
        <f>B219+1</f>
        <v>29</v>
      </c>
      <c r="C220" s="95" t="s">
        <v>332</v>
      </c>
      <c r="D220" s="77" t="s">
        <v>307</v>
      </c>
      <c r="E220" s="19" t="e">
        <f>E219/E218</f>
        <v>#DIV/0!</v>
      </c>
      <c r="F220" s="19" t="e">
        <f t="shared" ref="F220" si="360">F219/F218</f>
        <v>#DIV/0!</v>
      </c>
      <c r="G220" s="19" t="e">
        <f t="shared" ref="G220" si="361">G219/G218</f>
        <v>#DIV/0!</v>
      </c>
      <c r="H220" s="19" t="e">
        <f t="shared" ref="H220" si="362">H219/H218</f>
        <v>#DIV/0!</v>
      </c>
      <c r="I220" s="19" t="e">
        <f t="shared" ref="I220" si="363">I219/I218</f>
        <v>#DIV/0!</v>
      </c>
      <c r="J220" s="19" t="e">
        <f t="shared" ref="J220" si="364">J219/J218</f>
        <v>#DIV/0!</v>
      </c>
      <c r="K220" s="19" t="e">
        <f t="shared" ref="K220" si="365">K219/K218</f>
        <v>#DIV/0!</v>
      </c>
      <c r="L220" s="19" t="e">
        <f t="shared" ref="L220" si="366">L219/L218</f>
        <v>#DIV/0!</v>
      </c>
      <c r="M220" s="19" t="e">
        <f t="shared" ref="M220" si="367">M219/M218</f>
        <v>#DIV/0!</v>
      </c>
      <c r="N220" s="19" t="e">
        <f t="shared" ref="N220" si="368">N219/N218</f>
        <v>#DIV/0!</v>
      </c>
      <c r="O220" s="19" t="e">
        <f t="shared" ref="O220" si="369">O219/O218</f>
        <v>#DIV/0!</v>
      </c>
      <c r="P220" s="19" t="e">
        <f t="shared" ref="P220" si="370">P219/P218</f>
        <v>#DIV/0!</v>
      </c>
      <c r="Q220" s="129" t="e">
        <f>Q219/Q218</f>
        <v>#DIV/0!</v>
      </c>
    </row>
    <row r="222" spans="2:17" x14ac:dyDescent="0.25">
      <c r="B222" s="334" t="s">
        <v>140</v>
      </c>
      <c r="C222" s="312" t="s">
        <v>18</v>
      </c>
      <c r="D222" s="307" t="s">
        <v>305</v>
      </c>
      <c r="E222" s="306" t="s">
        <v>326</v>
      </c>
      <c r="F222" s="306"/>
      <c r="G222" s="306"/>
      <c r="H222" s="306"/>
      <c r="I222" s="306"/>
      <c r="J222" s="306"/>
      <c r="K222" s="306"/>
      <c r="L222" s="306"/>
      <c r="M222" s="306"/>
      <c r="N222" s="306"/>
      <c r="O222" s="306"/>
      <c r="P222" s="306"/>
      <c r="Q222" s="306"/>
    </row>
    <row r="223" spans="2:17" x14ac:dyDescent="0.25">
      <c r="B223" s="334"/>
      <c r="C223" s="312"/>
      <c r="D223" s="307"/>
      <c r="E223" s="14" t="s">
        <v>110</v>
      </c>
      <c r="F223" s="14" t="s">
        <v>111</v>
      </c>
      <c r="G223" s="14" t="s">
        <v>112</v>
      </c>
      <c r="H223" s="14" t="s">
        <v>113</v>
      </c>
      <c r="I223" s="14" t="s">
        <v>114</v>
      </c>
      <c r="J223" s="14" t="s">
        <v>115</v>
      </c>
      <c r="K223" s="14" t="s">
        <v>116</v>
      </c>
      <c r="L223" s="14" t="s">
        <v>117</v>
      </c>
      <c r="M223" s="14" t="s">
        <v>118</v>
      </c>
      <c r="N223" s="14" t="s">
        <v>119</v>
      </c>
      <c r="O223" s="14" t="s">
        <v>120</v>
      </c>
      <c r="P223" s="14" t="s">
        <v>121</v>
      </c>
      <c r="Q223" s="14" t="s">
        <v>108</v>
      </c>
    </row>
    <row r="224" spans="2:17" x14ac:dyDescent="0.25">
      <c r="B224" s="78">
        <v>1</v>
      </c>
      <c r="C224" s="90" t="s">
        <v>309</v>
      </c>
      <c r="D224" s="78" t="s">
        <v>306</v>
      </c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29">
        <f>SUM(E224:P224)</f>
        <v>0</v>
      </c>
    </row>
    <row r="225" spans="2:17" x14ac:dyDescent="0.25">
      <c r="B225" s="78">
        <f>B224+1</f>
        <v>2</v>
      </c>
      <c r="C225" s="90" t="s">
        <v>330</v>
      </c>
      <c r="D225" s="78" t="s">
        <v>307</v>
      </c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29">
        <f t="shared" ref="Q225:Q255" si="371">SUM(E225:P225)</f>
        <v>0</v>
      </c>
    </row>
    <row r="226" spans="2:17" x14ac:dyDescent="0.25">
      <c r="B226" s="78">
        <f t="shared" ref="B226:B232" si="372">B225+1</f>
        <v>3</v>
      </c>
      <c r="C226" s="90" t="s">
        <v>330</v>
      </c>
      <c r="D226" s="78" t="s">
        <v>306</v>
      </c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29">
        <f t="shared" si="371"/>
        <v>0</v>
      </c>
    </row>
    <row r="227" spans="2:17" ht="28" x14ac:dyDescent="0.25">
      <c r="B227" s="78">
        <f t="shared" si="372"/>
        <v>4</v>
      </c>
      <c r="C227" s="92" t="s">
        <v>312</v>
      </c>
      <c r="D227" s="78" t="s">
        <v>306</v>
      </c>
      <c r="E227" s="130">
        <f>E224-E226</f>
        <v>0</v>
      </c>
      <c r="F227" s="130">
        <f t="shared" ref="F227" si="373">F224-F226</f>
        <v>0</v>
      </c>
      <c r="G227" s="130">
        <f t="shared" ref="G227" si="374">G224-G226</f>
        <v>0</v>
      </c>
      <c r="H227" s="130">
        <f t="shared" ref="H227" si="375">H224-H226</f>
        <v>0</v>
      </c>
      <c r="I227" s="130">
        <f t="shared" ref="I227" si="376">I224-I226</f>
        <v>0</v>
      </c>
      <c r="J227" s="130">
        <f t="shared" ref="J227" si="377">J224-J226</f>
        <v>0</v>
      </c>
      <c r="K227" s="130">
        <f t="shared" ref="K227" si="378">K224-K226</f>
        <v>0</v>
      </c>
      <c r="L227" s="130">
        <f t="shared" ref="L227" si="379">L224-L226</f>
        <v>0</v>
      </c>
      <c r="M227" s="130">
        <f t="shared" ref="M227" si="380">M224-M226</f>
        <v>0</v>
      </c>
      <c r="N227" s="130">
        <f t="shared" ref="N227" si="381">N224-N226</f>
        <v>0</v>
      </c>
      <c r="O227" s="130">
        <f t="shared" ref="O227" si="382">O224-O226</f>
        <v>0</v>
      </c>
      <c r="P227" s="130">
        <f t="shared" ref="P227" si="383">P224-P226</f>
        <v>0</v>
      </c>
      <c r="Q227" s="129">
        <f t="shared" si="371"/>
        <v>0</v>
      </c>
    </row>
    <row r="228" spans="2:17" ht="28" x14ac:dyDescent="0.25">
      <c r="B228" s="78">
        <f t="shared" si="372"/>
        <v>5</v>
      </c>
      <c r="C228" s="92" t="s">
        <v>310</v>
      </c>
      <c r="D228" s="78" t="s">
        <v>306</v>
      </c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29">
        <f t="shared" si="371"/>
        <v>0</v>
      </c>
    </row>
    <row r="229" spans="2:17" x14ac:dyDescent="0.25">
      <c r="B229" s="78">
        <f t="shared" si="372"/>
        <v>6</v>
      </c>
      <c r="C229" s="90" t="s">
        <v>311</v>
      </c>
      <c r="D229" s="78" t="s">
        <v>306</v>
      </c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29">
        <f t="shared" si="371"/>
        <v>0</v>
      </c>
    </row>
    <row r="230" spans="2:17" x14ac:dyDescent="0.25">
      <c r="B230" s="78">
        <f t="shared" si="372"/>
        <v>7</v>
      </c>
      <c r="C230" s="90" t="s">
        <v>331</v>
      </c>
      <c r="D230" s="78" t="s">
        <v>307</v>
      </c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29">
        <f t="shared" si="371"/>
        <v>0</v>
      </c>
    </row>
    <row r="231" spans="2:17" x14ac:dyDescent="0.25">
      <c r="B231" s="78">
        <f t="shared" si="372"/>
        <v>8</v>
      </c>
      <c r="C231" s="90" t="s">
        <v>331</v>
      </c>
      <c r="D231" s="78" t="s">
        <v>306</v>
      </c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29">
        <f t="shared" si="371"/>
        <v>0</v>
      </c>
    </row>
    <row r="232" spans="2:17" ht="28" x14ac:dyDescent="0.25">
      <c r="B232" s="78">
        <f t="shared" si="372"/>
        <v>9</v>
      </c>
      <c r="C232" s="92" t="s">
        <v>336</v>
      </c>
      <c r="D232" s="78" t="s">
        <v>306</v>
      </c>
      <c r="E232" s="130">
        <f>E227+E228-E229-E231</f>
        <v>0</v>
      </c>
      <c r="F232" s="130">
        <f t="shared" ref="F232" si="384">F227+F228-F229-F231</f>
        <v>0</v>
      </c>
      <c r="G232" s="130">
        <f t="shared" ref="G232" si="385">G227+G228-G229-G231</f>
        <v>0</v>
      </c>
      <c r="H232" s="130">
        <f t="shared" ref="H232" si="386">H227+H228-H229-H231</f>
        <v>0</v>
      </c>
      <c r="I232" s="130">
        <f t="shared" ref="I232" si="387">I227+I228-I229-I231</f>
        <v>0</v>
      </c>
      <c r="J232" s="130">
        <f t="shared" ref="J232" si="388">J227+J228-J229-J231</f>
        <v>0</v>
      </c>
      <c r="K232" s="130">
        <f t="shared" ref="K232" si="389">K227+K228-K229-K231</f>
        <v>0</v>
      </c>
      <c r="L232" s="130">
        <f t="shared" ref="L232" si="390">L227+L228-L229-L231</f>
        <v>0</v>
      </c>
      <c r="M232" s="130">
        <f t="shared" ref="M232" si="391">M227+M228-M229-M231</f>
        <v>0</v>
      </c>
      <c r="N232" s="130">
        <f t="shared" ref="N232" si="392">N227+N228-N229-N231</f>
        <v>0</v>
      </c>
      <c r="O232" s="130">
        <f t="shared" ref="O232" si="393">O227+O228-O229-O231</f>
        <v>0</v>
      </c>
      <c r="P232" s="130">
        <f t="shared" ref="P232" si="394">P227+P228-P229-P231</f>
        <v>0</v>
      </c>
      <c r="Q232" s="129">
        <f t="shared" si="371"/>
        <v>0</v>
      </c>
    </row>
    <row r="233" spans="2:17" x14ac:dyDescent="0.25">
      <c r="B233" s="78"/>
      <c r="C233" s="94" t="s">
        <v>337</v>
      </c>
      <c r="D233" s="78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28"/>
    </row>
    <row r="234" spans="2:17" ht="28" x14ac:dyDescent="0.25">
      <c r="B234" s="78">
        <f>B232+1</f>
        <v>10</v>
      </c>
      <c r="C234" s="92" t="s">
        <v>333</v>
      </c>
      <c r="D234" s="78" t="s">
        <v>306</v>
      </c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29">
        <f t="shared" si="371"/>
        <v>0</v>
      </c>
    </row>
    <row r="235" spans="2:17" x14ac:dyDescent="0.25">
      <c r="B235" s="78">
        <f>B234+1</f>
        <v>11</v>
      </c>
      <c r="C235" s="90" t="s">
        <v>313</v>
      </c>
      <c r="D235" s="78" t="s">
        <v>306</v>
      </c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29">
        <f t="shared" si="371"/>
        <v>0</v>
      </c>
    </row>
    <row r="236" spans="2:17" x14ac:dyDescent="0.25">
      <c r="B236" s="78">
        <f>B235+1</f>
        <v>12</v>
      </c>
      <c r="C236" s="90" t="s">
        <v>314</v>
      </c>
      <c r="D236" s="78" t="s">
        <v>307</v>
      </c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29">
        <f t="shared" si="371"/>
        <v>0</v>
      </c>
    </row>
    <row r="237" spans="2:17" x14ac:dyDescent="0.25">
      <c r="B237" s="78">
        <f>B236+1</f>
        <v>13</v>
      </c>
      <c r="C237" s="90" t="s">
        <v>314</v>
      </c>
      <c r="D237" s="78" t="s">
        <v>306</v>
      </c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29">
        <f t="shared" si="371"/>
        <v>0</v>
      </c>
    </row>
    <row r="238" spans="2:17" ht="28" x14ac:dyDescent="0.25">
      <c r="B238" s="78">
        <f>B237+1</f>
        <v>14</v>
      </c>
      <c r="C238" s="92" t="s">
        <v>315</v>
      </c>
      <c r="D238" s="78" t="s">
        <v>306</v>
      </c>
      <c r="E238" s="130">
        <f>E232+E234-E235-E237</f>
        <v>0</v>
      </c>
      <c r="F238" s="130">
        <f t="shared" ref="F238" si="395">F232+F234-F235-F237</f>
        <v>0</v>
      </c>
      <c r="G238" s="130">
        <f t="shared" ref="G238" si="396">G232+G234-G235-G237</f>
        <v>0</v>
      </c>
      <c r="H238" s="130">
        <f t="shared" ref="H238" si="397">H232+H234-H235-H237</f>
        <v>0</v>
      </c>
      <c r="I238" s="130">
        <f t="shared" ref="I238" si="398">I232+I234-I235-I237</f>
        <v>0</v>
      </c>
      <c r="J238" s="130">
        <f t="shared" ref="J238" si="399">J232+J234-J235-J237</f>
        <v>0</v>
      </c>
      <c r="K238" s="130">
        <f t="shared" ref="K238" si="400">K232+K234-K235-K237</f>
        <v>0</v>
      </c>
      <c r="L238" s="130">
        <f t="shared" ref="L238" si="401">L232+L234-L235-L237</f>
        <v>0</v>
      </c>
      <c r="M238" s="130">
        <f t="shared" ref="M238" si="402">M232+M234-M235-M237</f>
        <v>0</v>
      </c>
      <c r="N238" s="130">
        <f t="shared" ref="N238" si="403">N232+N234-N235-N237</f>
        <v>0</v>
      </c>
      <c r="O238" s="130">
        <f t="shared" ref="O238" si="404">O232+O234-O235-O237</f>
        <v>0</v>
      </c>
      <c r="P238" s="130">
        <f t="shared" ref="P238" si="405">P232+P234-P235-P237</f>
        <v>0</v>
      </c>
      <c r="Q238" s="129">
        <f t="shared" si="371"/>
        <v>0</v>
      </c>
    </row>
    <row r="239" spans="2:17" x14ac:dyDescent="0.25">
      <c r="B239" s="78"/>
      <c r="C239" s="94" t="s">
        <v>338</v>
      </c>
      <c r="D239" s="78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28"/>
    </row>
    <row r="240" spans="2:17" ht="28" x14ac:dyDescent="0.25">
      <c r="B240" s="78">
        <f>B238+1</f>
        <v>15</v>
      </c>
      <c r="C240" s="92" t="s">
        <v>334</v>
      </c>
      <c r="D240" s="78" t="s">
        <v>306</v>
      </c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29">
        <f t="shared" si="371"/>
        <v>0</v>
      </c>
    </row>
    <row r="241" spans="2:17" x14ac:dyDescent="0.25">
      <c r="B241" s="78">
        <f>B240+1</f>
        <v>16</v>
      </c>
      <c r="C241" s="92" t="s">
        <v>318</v>
      </c>
      <c r="D241" s="78" t="s">
        <v>306</v>
      </c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29">
        <f t="shared" si="371"/>
        <v>0</v>
      </c>
    </row>
    <row r="242" spans="2:17" x14ac:dyDescent="0.25">
      <c r="B242" s="78">
        <f>B241+1</f>
        <v>17</v>
      </c>
      <c r="C242" s="90" t="s">
        <v>316</v>
      </c>
      <c r="D242" s="78" t="s">
        <v>306</v>
      </c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29">
        <f t="shared" si="371"/>
        <v>0</v>
      </c>
    </row>
    <row r="243" spans="2:17" x14ac:dyDescent="0.25">
      <c r="B243" s="78">
        <f>B242+1</f>
        <v>18</v>
      </c>
      <c r="C243" s="90" t="s">
        <v>317</v>
      </c>
      <c r="D243" s="78" t="s">
        <v>307</v>
      </c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29">
        <f t="shared" si="371"/>
        <v>0</v>
      </c>
    </row>
    <row r="244" spans="2:17" x14ac:dyDescent="0.25">
      <c r="B244" s="78">
        <f>B243+1</f>
        <v>19</v>
      </c>
      <c r="C244" s="90" t="s">
        <v>317</v>
      </c>
      <c r="D244" s="78" t="s">
        <v>306</v>
      </c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29">
        <f t="shared" si="371"/>
        <v>0</v>
      </c>
    </row>
    <row r="245" spans="2:17" ht="28" x14ac:dyDescent="0.25">
      <c r="B245" s="78">
        <f>B244+1</f>
        <v>20</v>
      </c>
      <c r="C245" s="92" t="s">
        <v>319</v>
      </c>
      <c r="D245" s="78" t="s">
        <v>306</v>
      </c>
      <c r="E245" s="130">
        <f>E238+E240+E241-E242-E244</f>
        <v>0</v>
      </c>
      <c r="F245" s="130">
        <f t="shared" ref="F245" si="406">F238+F240+F241-F242-F244</f>
        <v>0</v>
      </c>
      <c r="G245" s="130">
        <f t="shared" ref="G245" si="407">G238+G240+G241-G242-G244</f>
        <v>0</v>
      </c>
      <c r="H245" s="130">
        <f t="shared" ref="H245" si="408">H238+H240+H241-H242-H244</f>
        <v>0</v>
      </c>
      <c r="I245" s="130">
        <f t="shared" ref="I245" si="409">I238+I240+I241-I242-I244</f>
        <v>0</v>
      </c>
      <c r="J245" s="130">
        <f t="shared" ref="J245" si="410">J238+J240+J241-J242-J244</f>
        <v>0</v>
      </c>
      <c r="K245" s="130">
        <f t="shared" ref="K245" si="411">K238+K240+K241-K242-K244</f>
        <v>0</v>
      </c>
      <c r="L245" s="130">
        <f t="shared" ref="L245" si="412">L238+L240+L241-L242-L244</f>
        <v>0</v>
      </c>
      <c r="M245" s="130">
        <f t="shared" ref="M245" si="413">M238+M240+M241-M242-M244</f>
        <v>0</v>
      </c>
      <c r="N245" s="130">
        <f t="shared" ref="N245" si="414">N238+N240+N241-N242-N244</f>
        <v>0</v>
      </c>
      <c r="O245" s="130">
        <f t="shared" ref="O245" si="415">O238+O240+O241-O242-O244</f>
        <v>0</v>
      </c>
      <c r="P245" s="130">
        <f t="shared" ref="P245" si="416">P238+P240+P241-P242-P244</f>
        <v>0</v>
      </c>
      <c r="Q245" s="129">
        <f t="shared" si="371"/>
        <v>0</v>
      </c>
    </row>
    <row r="246" spans="2:17" x14ac:dyDescent="0.25">
      <c r="B246" s="78"/>
      <c r="C246" s="94" t="s">
        <v>339</v>
      </c>
      <c r="D246" s="78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28"/>
    </row>
    <row r="247" spans="2:17" x14ac:dyDescent="0.25">
      <c r="B247" s="78">
        <f>B245+1</f>
        <v>21</v>
      </c>
      <c r="C247" s="92" t="s">
        <v>318</v>
      </c>
      <c r="D247" s="78" t="s">
        <v>306</v>
      </c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29">
        <f t="shared" si="371"/>
        <v>0</v>
      </c>
    </row>
    <row r="248" spans="2:17" x14ac:dyDescent="0.25">
      <c r="B248" s="78">
        <f>B247+1</f>
        <v>22</v>
      </c>
      <c r="C248" s="90" t="s">
        <v>320</v>
      </c>
      <c r="D248" s="78" t="s">
        <v>306</v>
      </c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29">
        <f t="shared" si="371"/>
        <v>0</v>
      </c>
    </row>
    <row r="249" spans="2:17" x14ac:dyDescent="0.25">
      <c r="B249" s="78">
        <f>B248+1</f>
        <v>23</v>
      </c>
      <c r="C249" s="90" t="s">
        <v>321</v>
      </c>
      <c r="D249" s="78" t="s">
        <v>307</v>
      </c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29">
        <f t="shared" si="371"/>
        <v>0</v>
      </c>
    </row>
    <row r="250" spans="2:17" x14ac:dyDescent="0.25">
      <c r="B250" s="78">
        <f>B249+1</f>
        <v>24</v>
      </c>
      <c r="C250" s="90" t="s">
        <v>321</v>
      </c>
      <c r="D250" s="78" t="s">
        <v>306</v>
      </c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29">
        <f t="shared" si="371"/>
        <v>0</v>
      </c>
    </row>
    <row r="251" spans="2:17" x14ac:dyDescent="0.25">
      <c r="B251" s="78"/>
      <c r="C251" s="94" t="s">
        <v>108</v>
      </c>
      <c r="D251" s="78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29">
        <f t="shared" si="371"/>
        <v>0</v>
      </c>
    </row>
    <row r="252" spans="2:17" x14ac:dyDescent="0.25">
      <c r="B252" s="78">
        <f>B250+1</f>
        <v>25</v>
      </c>
      <c r="C252" s="94" t="s">
        <v>335</v>
      </c>
      <c r="D252" s="77" t="s">
        <v>306</v>
      </c>
      <c r="E252" s="130">
        <f>E224+E228+E234+E240+E241+E247</f>
        <v>0</v>
      </c>
      <c r="F252" s="130">
        <f t="shared" ref="F252:P252" si="417">F224+F228+F234+F240+F241+F247</f>
        <v>0</v>
      </c>
      <c r="G252" s="130">
        <f t="shared" si="417"/>
        <v>0</v>
      </c>
      <c r="H252" s="130">
        <f t="shared" si="417"/>
        <v>0</v>
      </c>
      <c r="I252" s="130">
        <f t="shared" si="417"/>
        <v>0</v>
      </c>
      <c r="J252" s="130">
        <f t="shared" si="417"/>
        <v>0</v>
      </c>
      <c r="K252" s="130">
        <f t="shared" si="417"/>
        <v>0</v>
      </c>
      <c r="L252" s="130">
        <f t="shared" si="417"/>
        <v>0</v>
      </c>
      <c r="M252" s="130">
        <f t="shared" si="417"/>
        <v>0</v>
      </c>
      <c r="N252" s="130">
        <f t="shared" si="417"/>
        <v>0</v>
      </c>
      <c r="O252" s="130">
        <f t="shared" si="417"/>
        <v>0</v>
      </c>
      <c r="P252" s="130">
        <f t="shared" si="417"/>
        <v>0</v>
      </c>
      <c r="Q252" s="129">
        <f t="shared" si="371"/>
        <v>0</v>
      </c>
    </row>
    <row r="253" spans="2:17" x14ac:dyDescent="0.25">
      <c r="B253" s="78">
        <f>B252+1</f>
        <v>26</v>
      </c>
      <c r="C253" s="94" t="s">
        <v>340</v>
      </c>
      <c r="D253" s="77" t="s">
        <v>306</v>
      </c>
      <c r="E253" s="130">
        <f>E229+E235+E242+E248</f>
        <v>0</v>
      </c>
      <c r="F253" s="130">
        <f t="shared" ref="F253:P253" si="418">F229+F235+F242+F248</f>
        <v>0</v>
      </c>
      <c r="G253" s="130">
        <f t="shared" si="418"/>
        <v>0</v>
      </c>
      <c r="H253" s="130">
        <f t="shared" si="418"/>
        <v>0</v>
      </c>
      <c r="I253" s="130">
        <f t="shared" si="418"/>
        <v>0</v>
      </c>
      <c r="J253" s="130">
        <f t="shared" si="418"/>
        <v>0</v>
      </c>
      <c r="K253" s="130">
        <f t="shared" si="418"/>
        <v>0</v>
      </c>
      <c r="L253" s="130">
        <f t="shared" si="418"/>
        <v>0</v>
      </c>
      <c r="M253" s="130">
        <f t="shared" si="418"/>
        <v>0</v>
      </c>
      <c r="N253" s="130">
        <f t="shared" si="418"/>
        <v>0</v>
      </c>
      <c r="O253" s="130">
        <f t="shared" si="418"/>
        <v>0</v>
      </c>
      <c r="P253" s="130">
        <f t="shared" si="418"/>
        <v>0</v>
      </c>
      <c r="Q253" s="129">
        <f t="shared" si="371"/>
        <v>0</v>
      </c>
    </row>
    <row r="254" spans="2:17" ht="28" x14ac:dyDescent="0.25">
      <c r="B254" s="78">
        <f>B253+1</f>
        <v>27</v>
      </c>
      <c r="C254" s="95" t="s">
        <v>341</v>
      </c>
      <c r="D254" s="77"/>
      <c r="E254" s="130">
        <f>E232+E234+E240+E241+E247</f>
        <v>0</v>
      </c>
      <c r="F254" s="130">
        <f t="shared" ref="F254:P254" si="419">F232+F234+F240+F241+F247</f>
        <v>0</v>
      </c>
      <c r="G254" s="130">
        <f t="shared" si="419"/>
        <v>0</v>
      </c>
      <c r="H254" s="130">
        <f t="shared" si="419"/>
        <v>0</v>
      </c>
      <c r="I254" s="130">
        <f t="shared" si="419"/>
        <v>0</v>
      </c>
      <c r="J254" s="130">
        <f t="shared" si="419"/>
        <v>0</v>
      </c>
      <c r="K254" s="130">
        <f t="shared" si="419"/>
        <v>0</v>
      </c>
      <c r="L254" s="130">
        <f t="shared" si="419"/>
        <v>0</v>
      </c>
      <c r="M254" s="130">
        <f t="shared" si="419"/>
        <v>0</v>
      </c>
      <c r="N254" s="130">
        <f t="shared" si="419"/>
        <v>0</v>
      </c>
      <c r="O254" s="130">
        <f t="shared" si="419"/>
        <v>0</v>
      </c>
      <c r="P254" s="130">
        <f t="shared" si="419"/>
        <v>0</v>
      </c>
      <c r="Q254" s="129">
        <f t="shared" si="371"/>
        <v>0</v>
      </c>
    </row>
    <row r="255" spans="2:17" x14ac:dyDescent="0.25">
      <c r="B255" s="78">
        <f>B254+1</f>
        <v>28</v>
      </c>
      <c r="C255" s="95" t="s">
        <v>342</v>
      </c>
      <c r="D255" s="77" t="s">
        <v>306</v>
      </c>
      <c r="E255" s="130">
        <f>E254-E253</f>
        <v>0</v>
      </c>
      <c r="F255" s="130">
        <f t="shared" ref="F255" si="420">F254-F253</f>
        <v>0</v>
      </c>
      <c r="G255" s="130">
        <f t="shared" ref="G255" si="421">G254-G253</f>
        <v>0</v>
      </c>
      <c r="H255" s="130">
        <f t="shared" ref="H255" si="422">H254-H253</f>
        <v>0</v>
      </c>
      <c r="I255" s="130">
        <f t="shared" ref="I255" si="423">I254-I253</f>
        <v>0</v>
      </c>
      <c r="J255" s="130">
        <f t="shared" ref="J255" si="424">J254-J253</f>
        <v>0</v>
      </c>
      <c r="K255" s="130">
        <f t="shared" ref="K255" si="425">K254-K253</f>
        <v>0</v>
      </c>
      <c r="L255" s="130">
        <f t="shared" ref="L255" si="426">L254-L253</f>
        <v>0</v>
      </c>
      <c r="M255" s="130">
        <f t="shared" ref="M255" si="427">M254-M253</f>
        <v>0</v>
      </c>
      <c r="N255" s="130">
        <f t="shared" ref="N255" si="428">N254-N253</f>
        <v>0</v>
      </c>
      <c r="O255" s="130">
        <f t="shared" ref="O255" si="429">O254-O253</f>
        <v>0</v>
      </c>
      <c r="P255" s="130">
        <f t="shared" ref="P255" si="430">P254-P253</f>
        <v>0</v>
      </c>
      <c r="Q255" s="129">
        <f t="shared" si="371"/>
        <v>0</v>
      </c>
    </row>
    <row r="256" spans="2:17" x14ac:dyDescent="0.25">
      <c r="B256" s="78">
        <f>B255+1</f>
        <v>29</v>
      </c>
      <c r="C256" s="95" t="s">
        <v>332</v>
      </c>
      <c r="D256" s="77" t="s">
        <v>307</v>
      </c>
      <c r="E256" s="19" t="e">
        <f>E255/E254</f>
        <v>#DIV/0!</v>
      </c>
      <c r="F256" s="19" t="e">
        <f t="shared" ref="F256" si="431">F255/F254</f>
        <v>#DIV/0!</v>
      </c>
      <c r="G256" s="19" t="e">
        <f t="shared" ref="G256" si="432">G255/G254</f>
        <v>#DIV/0!</v>
      </c>
      <c r="H256" s="19" t="e">
        <f t="shared" ref="H256" si="433">H255/H254</f>
        <v>#DIV/0!</v>
      </c>
      <c r="I256" s="19" t="e">
        <f t="shared" ref="I256" si="434">I255/I254</f>
        <v>#DIV/0!</v>
      </c>
      <c r="J256" s="19" t="e">
        <f t="shared" ref="J256" si="435">J255/J254</f>
        <v>#DIV/0!</v>
      </c>
      <c r="K256" s="19" t="e">
        <f t="shared" ref="K256" si="436">K255/K254</f>
        <v>#DIV/0!</v>
      </c>
      <c r="L256" s="19" t="e">
        <f t="shared" ref="L256" si="437">L255/L254</f>
        <v>#DIV/0!</v>
      </c>
      <c r="M256" s="19" t="e">
        <f t="shared" ref="M256" si="438">M255/M254</f>
        <v>#DIV/0!</v>
      </c>
      <c r="N256" s="19" t="e">
        <f t="shared" ref="N256" si="439">N255/N254</f>
        <v>#DIV/0!</v>
      </c>
      <c r="O256" s="19" t="e">
        <f t="shared" ref="O256" si="440">O255/O254</f>
        <v>#DIV/0!</v>
      </c>
      <c r="P256" s="19" t="e">
        <f t="shared" ref="P256" si="441">P255/P254</f>
        <v>#DIV/0!</v>
      </c>
      <c r="Q256" s="129" t="e">
        <f>Q255/Q254</f>
        <v>#DIV/0!</v>
      </c>
    </row>
  </sheetData>
  <mergeCells count="28">
    <mergeCell ref="E78:Q78"/>
    <mergeCell ref="E5:Q5"/>
    <mergeCell ref="B5:B6"/>
    <mergeCell ref="C5:C6"/>
    <mergeCell ref="D5:D6"/>
    <mergeCell ref="E41:Q41"/>
    <mergeCell ref="B41:B43"/>
    <mergeCell ref="C41:C43"/>
    <mergeCell ref="D41:D43"/>
    <mergeCell ref="B78:B79"/>
    <mergeCell ref="C78:C79"/>
    <mergeCell ref="D78:D79"/>
    <mergeCell ref="B114:B115"/>
    <mergeCell ref="C114:C115"/>
    <mergeCell ref="D114:D115"/>
    <mergeCell ref="E114:Q114"/>
    <mergeCell ref="B150:B151"/>
    <mergeCell ref="C150:C151"/>
    <mergeCell ref="D150:D151"/>
    <mergeCell ref="E150:Q150"/>
    <mergeCell ref="B186:B187"/>
    <mergeCell ref="C186:C187"/>
    <mergeCell ref="D186:D187"/>
    <mergeCell ref="E186:Q186"/>
    <mergeCell ref="B222:B223"/>
    <mergeCell ref="C222:C223"/>
    <mergeCell ref="D222:D223"/>
    <mergeCell ref="E222:Q222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W96"/>
  <sheetViews>
    <sheetView showGridLines="0" topLeftCell="A54" zoomScale="70" zoomScaleNormal="70" workbookViewId="0">
      <selection activeCell="Q2" sqref="Q2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7" width="16.453125" style="4" customWidth="1"/>
    <col min="8" max="8" width="16.81640625" style="4" customWidth="1"/>
    <col min="9" max="9" width="13.81640625" style="4" bestFit="1" customWidth="1"/>
    <col min="10" max="10" width="12.54296875" style="4" bestFit="1" customWidth="1"/>
    <col min="11" max="11" width="13.453125" style="4" bestFit="1" customWidth="1"/>
    <col min="12" max="12" width="13.81640625" style="4" bestFit="1" customWidth="1"/>
    <col min="13" max="13" width="12.54296875" style="4" bestFit="1" customWidth="1"/>
    <col min="14" max="14" width="14.81640625" style="4" customWidth="1"/>
    <col min="15" max="15" width="12.54296875" style="4" customWidth="1"/>
    <col min="16" max="16" width="11.81640625" style="4" bestFit="1" customWidth="1"/>
    <col min="17" max="17" width="13.81640625" style="4" bestFit="1" customWidth="1"/>
    <col min="18" max="20" width="11.81640625" style="4" bestFit="1" customWidth="1"/>
    <col min="21" max="21" width="11.453125" style="4" bestFit="1" customWidth="1"/>
    <col min="22" max="22" width="12.453125" style="4" customWidth="1"/>
    <col min="23" max="23" width="12.81640625" style="4" customWidth="1"/>
    <col min="24" max="16384" width="9.1796875" style="4"/>
  </cols>
  <sheetData>
    <row r="2" spans="2:23" x14ac:dyDescent="0.25">
      <c r="I2" s="25" t="s">
        <v>240</v>
      </c>
    </row>
    <row r="3" spans="2:23" x14ac:dyDescent="0.25">
      <c r="I3" s="27" t="s">
        <v>370</v>
      </c>
    </row>
    <row r="4" spans="2:23" x14ac:dyDescent="0.25">
      <c r="B4" s="15"/>
      <c r="C4" s="15"/>
      <c r="D4" s="72"/>
      <c r="E4" s="72"/>
      <c r="F4" s="72"/>
      <c r="G4" s="72"/>
      <c r="H4" s="72"/>
      <c r="I4" s="72"/>
      <c r="J4" s="72"/>
      <c r="K4" s="72"/>
      <c r="P4" s="16" t="s">
        <v>109</v>
      </c>
      <c r="W4" s="27" t="s">
        <v>109</v>
      </c>
    </row>
    <row r="5" spans="2:23" x14ac:dyDescent="0.25">
      <c r="B5" s="75"/>
      <c r="C5" s="323" t="s">
        <v>343</v>
      </c>
      <c r="D5" s="323" t="s">
        <v>344</v>
      </c>
      <c r="E5" s="314" t="s">
        <v>160</v>
      </c>
      <c r="F5" s="315"/>
      <c r="G5" s="316"/>
      <c r="H5" s="314" t="s">
        <v>642</v>
      </c>
      <c r="I5" s="315"/>
      <c r="J5" s="315"/>
      <c r="K5" s="315"/>
      <c r="L5" s="306" t="s">
        <v>153</v>
      </c>
      <c r="M5" s="306"/>
      <c r="N5" s="306"/>
      <c r="O5" s="306"/>
      <c r="P5" s="306"/>
    </row>
    <row r="6" spans="2:23" ht="28" x14ac:dyDescent="0.25">
      <c r="B6" s="75"/>
      <c r="C6" s="325"/>
      <c r="D6" s="325"/>
      <c r="E6" s="7" t="s">
        <v>224</v>
      </c>
      <c r="F6" s="7" t="s">
        <v>169</v>
      </c>
      <c r="G6" s="7" t="s">
        <v>141</v>
      </c>
      <c r="H6" s="7" t="s">
        <v>224</v>
      </c>
      <c r="I6" s="7" t="s">
        <v>163</v>
      </c>
      <c r="J6" s="7" t="s">
        <v>164</v>
      </c>
      <c r="K6" s="7" t="s">
        <v>168</v>
      </c>
      <c r="L6" s="7" t="s">
        <v>154</v>
      </c>
      <c r="M6" s="7" t="s">
        <v>155</v>
      </c>
      <c r="N6" s="7" t="s">
        <v>156</v>
      </c>
      <c r="O6" s="7" t="s">
        <v>157</v>
      </c>
      <c r="P6" s="7" t="s">
        <v>158</v>
      </c>
    </row>
    <row r="7" spans="2:23" ht="15" customHeight="1" x14ac:dyDescent="0.25">
      <c r="B7" s="75"/>
      <c r="C7" s="327"/>
      <c r="D7" s="327"/>
      <c r="E7" s="7" t="s">
        <v>10</v>
      </c>
      <c r="F7" s="7" t="s">
        <v>12</v>
      </c>
      <c r="G7" s="7" t="s">
        <v>162</v>
      </c>
      <c r="H7" s="7" t="s">
        <v>10</v>
      </c>
      <c r="I7" s="7" t="s">
        <v>3</v>
      </c>
      <c r="J7" s="7" t="s">
        <v>5</v>
      </c>
      <c r="K7" s="7" t="s">
        <v>5</v>
      </c>
      <c r="L7" s="7" t="s">
        <v>8</v>
      </c>
      <c r="M7" s="7" t="s">
        <v>8</v>
      </c>
      <c r="N7" s="7" t="s">
        <v>8</v>
      </c>
      <c r="O7" s="7" t="s">
        <v>8</v>
      </c>
      <c r="P7" s="7" t="s">
        <v>8</v>
      </c>
    </row>
    <row r="8" spans="2:23" x14ac:dyDescent="0.25">
      <c r="B8" s="75"/>
      <c r="C8" s="335" t="s">
        <v>348</v>
      </c>
      <c r="D8" s="336"/>
      <c r="E8" s="74"/>
      <c r="F8" s="74"/>
      <c r="G8" s="73"/>
      <c r="H8" s="74"/>
      <c r="I8" s="18"/>
      <c r="J8" s="18"/>
      <c r="K8" s="18"/>
      <c r="L8" s="18"/>
      <c r="M8" s="18"/>
      <c r="N8" s="18"/>
      <c r="O8" s="18"/>
      <c r="P8" s="18"/>
    </row>
    <row r="9" spans="2:23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</row>
    <row r="10" spans="2:23" x14ac:dyDescent="0.25">
      <c r="C10" s="104" t="s">
        <v>704</v>
      </c>
      <c r="D10" s="17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</row>
    <row r="11" spans="2:23" x14ac:dyDescent="0.25">
      <c r="C11" s="104" t="s">
        <v>704</v>
      </c>
      <c r="D11" s="17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</row>
    <row r="12" spans="2:23" x14ac:dyDescent="0.25">
      <c r="C12" s="104" t="s">
        <v>704</v>
      </c>
      <c r="D12" s="17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3" spans="2:23" x14ac:dyDescent="0.25">
      <c r="C13" s="104" t="s">
        <v>704</v>
      </c>
      <c r="D13" s="17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</row>
    <row r="14" spans="2:23" x14ac:dyDescent="0.25">
      <c r="C14" s="104" t="s">
        <v>704</v>
      </c>
      <c r="D14" s="17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</row>
    <row r="15" spans="2:23" x14ac:dyDescent="0.25">
      <c r="C15" s="104" t="s">
        <v>704</v>
      </c>
      <c r="D15" s="17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</row>
    <row r="16" spans="2:23" ht="14.25" customHeight="1" x14ac:dyDescent="0.25">
      <c r="B16" s="75"/>
      <c r="C16" s="104" t="s">
        <v>704</v>
      </c>
      <c r="D16" s="171" t="s">
        <v>655</v>
      </c>
      <c r="E16" s="74"/>
      <c r="F16" s="74"/>
      <c r="G16" s="74"/>
      <c r="H16" s="74"/>
      <c r="I16" s="18"/>
      <c r="J16" s="18"/>
      <c r="K16" s="18"/>
      <c r="L16" s="18"/>
      <c r="M16" s="18"/>
      <c r="N16" s="18"/>
      <c r="O16" s="18"/>
      <c r="P16" s="18"/>
    </row>
    <row r="17" spans="3:16" x14ac:dyDescent="0.25">
      <c r="C17" s="104" t="s">
        <v>704</v>
      </c>
      <c r="D17" s="172" t="s">
        <v>656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</row>
    <row r="18" spans="3:16" x14ac:dyDescent="0.25">
      <c r="C18" s="104" t="s">
        <v>704</v>
      </c>
      <c r="D18" s="172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</row>
    <row r="19" spans="3:16" x14ac:dyDescent="0.25">
      <c r="C19" s="317" t="s">
        <v>225</v>
      </c>
      <c r="D19" s="318"/>
      <c r="E19" s="124">
        <f>SUM(E10:E18)</f>
        <v>0</v>
      </c>
      <c r="F19" s="124">
        <f>'F9-Year(n-1)'!U18</f>
        <v>0</v>
      </c>
      <c r="G19" s="124">
        <f>F19-E19</f>
        <v>0</v>
      </c>
      <c r="H19" s="124">
        <f t="shared" ref="H19" si="0">SUM(H10:H18)</f>
        <v>0</v>
      </c>
      <c r="I19" s="124">
        <f>SUM('F9-Year(n)'!I19:N19)</f>
        <v>0</v>
      </c>
      <c r="J19" s="124">
        <f>SUM('F9-Year(n)'!O19:T19)</f>
        <v>0</v>
      </c>
      <c r="K19" s="124">
        <f>I19+J19</f>
        <v>0</v>
      </c>
      <c r="L19" s="124">
        <f>'F9-Year(n+1)'!U19</f>
        <v>0</v>
      </c>
      <c r="M19" s="124">
        <f>'F9-Year(n+2)'!U19</f>
        <v>0</v>
      </c>
      <c r="N19" s="124">
        <f>'F9-Year(n+3)'!U19</f>
        <v>0</v>
      </c>
      <c r="O19" s="124">
        <f>'F9-Year(n+4)'!U19</f>
        <v>0</v>
      </c>
      <c r="P19" s="124">
        <f>'F9-Year(n+5)'!U19</f>
        <v>0</v>
      </c>
    </row>
    <row r="20" spans="3:16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3:16" x14ac:dyDescent="0.25">
      <c r="C21" s="104" t="s">
        <v>704</v>
      </c>
      <c r="D21" s="17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3:16" x14ac:dyDescent="0.25">
      <c r="C22" s="104" t="s">
        <v>704</v>
      </c>
      <c r="D22" s="17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3:16" x14ac:dyDescent="0.25">
      <c r="C23" s="104" t="s">
        <v>704</v>
      </c>
      <c r="D23" s="17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3:16" x14ac:dyDescent="0.25">
      <c r="C24" s="104" t="s">
        <v>704</v>
      </c>
      <c r="D24" s="17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</row>
    <row r="25" spans="3:16" x14ac:dyDescent="0.25">
      <c r="C25" s="104" t="s">
        <v>704</v>
      </c>
      <c r="D25" s="17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3:16" x14ac:dyDescent="0.25">
      <c r="C26" s="104" t="s">
        <v>704</v>
      </c>
      <c r="D26" s="172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3:16" x14ac:dyDescent="0.25">
      <c r="C27" s="104" t="s">
        <v>704</v>
      </c>
      <c r="D27" s="172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</row>
    <row r="28" spans="3:16" x14ac:dyDescent="0.25">
      <c r="C28" s="317" t="s">
        <v>225</v>
      </c>
      <c r="D28" s="318"/>
      <c r="E28" s="124">
        <f>SUM(E21:E27)</f>
        <v>0</v>
      </c>
      <c r="F28" s="124">
        <f>'F9-Year(n-1)'!U27</f>
        <v>0</v>
      </c>
      <c r="G28" s="124">
        <f>F28-E28</f>
        <v>0</v>
      </c>
      <c r="H28" s="124">
        <f>SUM(H26:H27)</f>
        <v>0</v>
      </c>
      <c r="I28" s="124">
        <f>SUM('F9-Year(n)'!I28:N28)</f>
        <v>0</v>
      </c>
      <c r="J28" s="124">
        <f>SUM('F9-Year(n)'!O28:T28)</f>
        <v>0</v>
      </c>
      <c r="K28" s="124">
        <f>I28+J28</f>
        <v>0</v>
      </c>
      <c r="L28" s="124">
        <f>'F9-Year(n+1)'!U28</f>
        <v>0</v>
      </c>
      <c r="M28" s="124">
        <f>'F9-Year(n+2)'!U28</f>
        <v>0</v>
      </c>
      <c r="N28" s="124">
        <f>'F9-Year(n+3)'!U28</f>
        <v>0</v>
      </c>
      <c r="O28" s="124">
        <f>'F9-Year(n+4)'!U28</f>
        <v>0</v>
      </c>
      <c r="P28" s="124">
        <f>'F9-Year(n+5)'!U28</f>
        <v>0</v>
      </c>
    </row>
    <row r="29" spans="3:16" x14ac:dyDescent="0.25">
      <c r="C29" s="319" t="s">
        <v>349</v>
      </c>
      <c r="D29" s="320"/>
      <c r="E29" s="124">
        <f>E19+E28</f>
        <v>0</v>
      </c>
      <c r="F29" s="124">
        <f>'F9-Year(n-1)'!U28</f>
        <v>0</v>
      </c>
      <c r="G29" s="124">
        <f t="shared" ref="G29:H29" si="1">G19+G28</f>
        <v>0</v>
      </c>
      <c r="H29" s="124">
        <f t="shared" si="1"/>
        <v>0</v>
      </c>
      <c r="I29" s="124">
        <f>SUM('F9-Year(n)'!I29:N29)</f>
        <v>0</v>
      </c>
      <c r="J29" s="124">
        <f>SUM('F9-Year(n)'!O29:T29)</f>
        <v>0</v>
      </c>
      <c r="K29" s="124">
        <f>I29+J29</f>
        <v>0</v>
      </c>
      <c r="L29" s="124">
        <f>'F9-Year(n+1)'!U29</f>
        <v>0</v>
      </c>
      <c r="M29" s="124">
        <f>'F9-Year(n+2)'!U29</f>
        <v>0</v>
      </c>
      <c r="N29" s="124">
        <f>'F9-Year(n+3)'!U29</f>
        <v>0</v>
      </c>
      <c r="O29" s="124">
        <f>'F9-Year(n+4)'!U29</f>
        <v>0</v>
      </c>
      <c r="P29" s="124">
        <f>'F9-Year(n+5)'!U29</f>
        <v>0</v>
      </c>
    </row>
    <row r="30" spans="3:16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3:16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</row>
    <row r="32" spans="3:16" x14ac:dyDescent="0.25">
      <c r="C32" s="104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</row>
    <row r="33" spans="3:16" x14ac:dyDescent="0.25">
      <c r="C33" s="104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</row>
    <row r="34" spans="3:16" x14ac:dyDescent="0.25">
      <c r="C34" s="104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</row>
    <row r="35" spans="3:16" x14ac:dyDescent="0.25">
      <c r="C35" s="104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</row>
    <row r="36" spans="3:16" x14ac:dyDescent="0.25">
      <c r="C36" s="104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</row>
    <row r="37" spans="3:16" x14ac:dyDescent="0.25">
      <c r="C37" s="104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</row>
    <row r="38" spans="3:16" x14ac:dyDescent="0.25">
      <c r="C38" s="104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  <row r="39" spans="3:16" x14ac:dyDescent="0.25">
      <c r="C39" s="104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</row>
    <row r="40" spans="3:16" x14ac:dyDescent="0.25">
      <c r="C40" s="104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</row>
    <row r="41" spans="3:16" x14ac:dyDescent="0.25">
      <c r="C41" s="104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</row>
    <row r="42" spans="3:16" x14ac:dyDescent="0.25">
      <c r="C42" s="104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</row>
    <row r="43" spans="3:16" x14ac:dyDescent="0.25">
      <c r="C43" s="104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</row>
    <row r="44" spans="3:16" x14ac:dyDescent="0.25">
      <c r="C44" s="104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</row>
    <row r="45" spans="3:16" x14ac:dyDescent="0.25">
      <c r="C45" s="104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</row>
    <row r="46" spans="3:16" x14ac:dyDescent="0.25">
      <c r="C46" s="317" t="s">
        <v>225</v>
      </c>
      <c r="D46" s="318"/>
      <c r="E46" s="124">
        <f>SUM(E32:E45)</f>
        <v>0</v>
      </c>
      <c r="F46" s="124">
        <f>'F9-Year(n-1)'!U45</f>
        <v>0</v>
      </c>
      <c r="G46" s="124">
        <f>F46-E46</f>
        <v>0</v>
      </c>
      <c r="H46" s="124">
        <f>SUM(H32:H45)</f>
        <v>0</v>
      </c>
      <c r="I46" s="124">
        <f>SUM('F9-Year(n)'!I46:N46)</f>
        <v>0</v>
      </c>
      <c r="J46" s="124">
        <f>SUM('F9-Year(n)'!O46:T46)</f>
        <v>0</v>
      </c>
      <c r="K46" s="124">
        <f>I46+J46</f>
        <v>0</v>
      </c>
      <c r="L46" s="124">
        <f>'F9-Year(n+1)'!U46</f>
        <v>0</v>
      </c>
      <c r="M46" s="124">
        <f>'F9-Year(n+2)'!U46</f>
        <v>0</v>
      </c>
      <c r="N46" s="124">
        <f>'F9-Year(n+3)'!U46</f>
        <v>0</v>
      </c>
      <c r="O46" s="124">
        <f>'F9-Year(n+4)'!U46</f>
        <v>0</v>
      </c>
      <c r="P46" s="124">
        <f>'F9-Year(n+5)'!U46</f>
        <v>0</v>
      </c>
    </row>
    <row r="47" spans="3:16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</row>
    <row r="48" spans="3:16" x14ac:dyDescent="0.25">
      <c r="C48" s="104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</row>
    <row r="49" spans="3:16" x14ac:dyDescent="0.25">
      <c r="C49" s="104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</row>
    <row r="50" spans="3:16" x14ac:dyDescent="0.25">
      <c r="C50" s="104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</row>
    <row r="51" spans="3:16" x14ac:dyDescent="0.25">
      <c r="C51" s="104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</row>
    <row r="52" spans="3:16" x14ac:dyDescent="0.25">
      <c r="C52" s="104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</row>
    <row r="53" spans="3:16" x14ac:dyDescent="0.25">
      <c r="C53" s="317" t="s">
        <v>225</v>
      </c>
      <c r="D53" s="318"/>
      <c r="E53" s="124">
        <f>SUM(E48:E52)</f>
        <v>0</v>
      </c>
      <c r="F53" s="124">
        <f>'F9-Year(n-1)'!U52</f>
        <v>0</v>
      </c>
      <c r="G53" s="124">
        <f>F53-E53</f>
        <v>0</v>
      </c>
      <c r="H53" s="124">
        <f t="shared" ref="H53" si="2">SUM(H48:H52)</f>
        <v>0</v>
      </c>
      <c r="I53" s="124">
        <f>SUM('F9-Year(n)'!I53:N53)</f>
        <v>0</v>
      </c>
      <c r="J53" s="124">
        <f>SUM('F9-Year(n)'!O53:T53)</f>
        <v>0</v>
      </c>
      <c r="K53" s="124">
        <f>I53+J53</f>
        <v>0</v>
      </c>
      <c r="L53" s="124">
        <f>'F9-Year(n+1)'!U53</f>
        <v>0</v>
      </c>
      <c r="M53" s="124">
        <f>'F9-Year(n+2)'!U53</f>
        <v>0</v>
      </c>
      <c r="N53" s="124">
        <f>'F9-Year(n+3)'!U53</f>
        <v>0</v>
      </c>
      <c r="O53" s="124">
        <f>'F9-Year(n+4)'!U53</f>
        <v>0</v>
      </c>
      <c r="P53" s="124">
        <f>'F9-Year(n+5)'!U53</f>
        <v>0</v>
      </c>
    </row>
    <row r="54" spans="3:16" x14ac:dyDescent="0.25">
      <c r="C54" s="319" t="s">
        <v>353</v>
      </c>
      <c r="D54" s="320"/>
      <c r="E54" s="124">
        <f>E46+E53</f>
        <v>0</v>
      </c>
      <c r="F54" s="124">
        <f>'F9-Year(n-1)'!U53</f>
        <v>0</v>
      </c>
      <c r="G54" s="124">
        <f t="shared" ref="G54:H54" si="3">G46+G53</f>
        <v>0</v>
      </c>
      <c r="H54" s="124">
        <f t="shared" si="3"/>
        <v>0</v>
      </c>
      <c r="I54" s="124">
        <f>SUM('F9-Year(n)'!I54:N54)</f>
        <v>0</v>
      </c>
      <c r="J54" s="124">
        <f>SUM('F9-Year(n)'!O54:T54)</f>
        <v>0</v>
      </c>
      <c r="K54" s="124">
        <f>I54+J54</f>
        <v>0</v>
      </c>
      <c r="L54" s="124">
        <f>'F9-Year(n+1)'!U54</f>
        <v>0</v>
      </c>
      <c r="M54" s="124">
        <f>'F9-Year(n+2)'!U54</f>
        <v>0</v>
      </c>
      <c r="N54" s="124">
        <f>'F9-Year(n+3)'!U54</f>
        <v>0</v>
      </c>
      <c r="O54" s="124">
        <f>'F9-Year(n+4)'!U54</f>
        <v>0</v>
      </c>
      <c r="P54" s="124">
        <f>'F9-Year(n+5)'!U54</f>
        <v>0</v>
      </c>
    </row>
    <row r="55" spans="3:16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</row>
    <row r="56" spans="3:16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</row>
    <row r="57" spans="3:16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</row>
    <row r="58" spans="3:16" x14ac:dyDescent="0.25">
      <c r="C58" s="319" t="s">
        <v>355</v>
      </c>
      <c r="D58" s="320"/>
      <c r="E58" s="124">
        <f>SUM(E56:E57)</f>
        <v>0</v>
      </c>
      <c r="F58" s="124">
        <f>'F9-Year(n-1)'!U57</f>
        <v>0</v>
      </c>
      <c r="G58" s="124">
        <f>F58-E58</f>
        <v>0</v>
      </c>
      <c r="H58" s="124">
        <f>SUM(H56:H57)</f>
        <v>0</v>
      </c>
      <c r="I58" s="124">
        <f>SUM('F9-Year(n)'!I58:N58)</f>
        <v>0</v>
      </c>
      <c r="J58" s="124">
        <f>SUM('F9-Year(n)'!O58:T58)</f>
        <v>0</v>
      </c>
      <c r="K58" s="124">
        <f>I58+J58</f>
        <v>0</v>
      </c>
      <c r="L58" s="124">
        <f>'F9-Year(n+1)'!U58</f>
        <v>0</v>
      </c>
      <c r="M58" s="124">
        <f>'F9-Year(n+2)'!U58</f>
        <v>0</v>
      </c>
      <c r="N58" s="124">
        <f>'F9-Year(n+3)'!U58</f>
        <v>0</v>
      </c>
      <c r="O58" s="124">
        <f>'F9-Year(n+4)'!U58</f>
        <v>0</v>
      </c>
      <c r="P58" s="124">
        <f>'F9-Year(n+5)'!U58</f>
        <v>0</v>
      </c>
    </row>
    <row r="59" spans="3:16" x14ac:dyDescent="0.25">
      <c r="C59" s="335" t="s">
        <v>357</v>
      </c>
      <c r="D59" s="336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</row>
    <row r="60" spans="3:16" x14ac:dyDescent="0.25">
      <c r="C60" s="105"/>
      <c r="D60" s="171" t="s">
        <v>686</v>
      </c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</row>
    <row r="61" spans="3:16" x14ac:dyDescent="0.25">
      <c r="C61" s="105"/>
      <c r="D61" s="171" t="s">
        <v>687</v>
      </c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</row>
    <row r="62" spans="3:16" x14ac:dyDescent="0.25">
      <c r="C62" s="105"/>
      <c r="D62" s="171" t="s">
        <v>688</v>
      </c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</row>
    <row r="63" spans="3:16" x14ac:dyDescent="0.25">
      <c r="C63" s="18"/>
      <c r="D63" s="166" t="s">
        <v>689</v>
      </c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</row>
    <row r="64" spans="3:16" x14ac:dyDescent="0.25">
      <c r="C64" s="319" t="s">
        <v>356</v>
      </c>
      <c r="D64" s="320"/>
      <c r="E64" s="124">
        <f>SUM(E60:E63)</f>
        <v>0</v>
      </c>
      <c r="F64" s="124">
        <f>'F9-Year(n-1)'!U63</f>
        <v>0</v>
      </c>
      <c r="G64" s="124">
        <f>F64-E64</f>
        <v>0</v>
      </c>
      <c r="H64" s="124">
        <f>SUM(H60:H63)</f>
        <v>0</v>
      </c>
      <c r="I64" s="124">
        <f>SUM('F9-Year(n)'!I64:N64)</f>
        <v>0</v>
      </c>
      <c r="J64" s="124">
        <f>SUM('F9-Year(n)'!O64:T64)</f>
        <v>0</v>
      </c>
      <c r="K64" s="124">
        <f>I64+J64</f>
        <v>0</v>
      </c>
      <c r="L64" s="124">
        <f>'F9-Year(n+1)'!U64</f>
        <v>0</v>
      </c>
      <c r="M64" s="124">
        <f>'F9-Year(n+2)'!U64</f>
        <v>0</v>
      </c>
      <c r="N64" s="124">
        <f>'F9-Year(n+3)'!U64</f>
        <v>0</v>
      </c>
      <c r="O64" s="124">
        <f>'F9-Year(n+4)'!U64</f>
        <v>0</v>
      </c>
      <c r="P64" s="124">
        <f>'F9-Year(n+5)'!U64</f>
        <v>0</v>
      </c>
    </row>
    <row r="65" spans="3:16" x14ac:dyDescent="0.25">
      <c r="C65" s="335" t="s">
        <v>361</v>
      </c>
      <c r="D65" s="336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</row>
    <row r="66" spans="3:16" x14ac:dyDescent="0.25">
      <c r="C66" s="105"/>
      <c r="D66" s="171" t="s">
        <v>691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</row>
    <row r="67" spans="3:16" x14ac:dyDescent="0.25">
      <c r="C67" s="105"/>
      <c r="D67" s="171" t="s">
        <v>692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</row>
    <row r="68" spans="3:16" x14ac:dyDescent="0.25">
      <c r="C68" s="105"/>
      <c r="D68" s="171" t="s">
        <v>693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</row>
    <row r="69" spans="3:16" x14ac:dyDescent="0.25">
      <c r="C69" s="105"/>
      <c r="D69" s="171" t="s">
        <v>694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</row>
    <row r="70" spans="3:16" x14ac:dyDescent="0.25">
      <c r="C70" s="105"/>
      <c r="D70" s="171" t="s">
        <v>695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</row>
    <row r="71" spans="3:16" x14ac:dyDescent="0.25">
      <c r="C71" s="105"/>
      <c r="D71" s="171" t="s">
        <v>664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</row>
    <row r="72" spans="3:16" x14ac:dyDescent="0.25">
      <c r="C72" s="104" t="s">
        <v>708</v>
      </c>
      <c r="D72" s="101" t="s">
        <v>696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</row>
    <row r="73" spans="3:16" x14ac:dyDescent="0.25">
      <c r="C73" s="104" t="s">
        <v>708</v>
      </c>
      <c r="D73" s="101" t="s">
        <v>697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</row>
    <row r="74" spans="3:16" x14ac:dyDescent="0.25">
      <c r="C74" s="104" t="s">
        <v>708</v>
      </c>
      <c r="D74" s="101" t="s">
        <v>698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</row>
    <row r="75" spans="3:16" x14ac:dyDescent="0.25">
      <c r="C75" s="104" t="s">
        <v>708</v>
      </c>
      <c r="D75" s="101" t="s">
        <v>699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</row>
    <row r="76" spans="3:16" x14ac:dyDescent="0.25">
      <c r="C76" s="104" t="s">
        <v>708</v>
      </c>
      <c r="D76" s="101" t="s">
        <v>700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</row>
    <row r="77" spans="3:16" x14ac:dyDescent="0.25">
      <c r="C77" s="104" t="s">
        <v>708</v>
      </c>
      <c r="D77" s="101" t="s">
        <v>701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</row>
    <row r="78" spans="3:16" x14ac:dyDescent="0.25">
      <c r="C78" s="104" t="s">
        <v>708</v>
      </c>
      <c r="D78" s="18" t="s">
        <v>702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</row>
    <row r="79" spans="3:16" x14ac:dyDescent="0.25">
      <c r="C79" s="104" t="s">
        <v>708</v>
      </c>
      <c r="D79" s="18" t="s">
        <v>703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</row>
    <row r="80" spans="3:16" x14ac:dyDescent="0.25">
      <c r="C80" s="337" t="s">
        <v>359</v>
      </c>
      <c r="D80" s="337"/>
      <c r="E80" s="124">
        <f>SUM(E66:E79)</f>
        <v>0</v>
      </c>
      <c r="F80" s="124">
        <f>'F9-Year(n-1)'!U79</f>
        <v>0</v>
      </c>
      <c r="G80" s="124">
        <f>F80-E80</f>
        <v>0</v>
      </c>
      <c r="H80" s="124">
        <f t="shared" ref="H80" si="4">SUM(H66:H79)</f>
        <v>0</v>
      </c>
      <c r="I80" s="124">
        <f>SUM('F9-Year(n)'!I80:N80)</f>
        <v>0</v>
      </c>
      <c r="J80" s="124">
        <f>SUM('F9-Year(n)'!O80:T80)</f>
        <v>0</v>
      </c>
      <c r="K80" s="124">
        <f>I80+J80</f>
        <v>0</v>
      </c>
      <c r="L80" s="124">
        <f>'F9-Year(n+1)'!U80</f>
        <v>0</v>
      </c>
      <c r="M80" s="124">
        <f>'F9-Year(n+2)'!U80</f>
        <v>0</v>
      </c>
      <c r="N80" s="124">
        <f>'F9-Year(n+3)'!U80</f>
        <v>0</v>
      </c>
      <c r="O80" s="124">
        <f>'F9-Year(n+4)'!U80</f>
        <v>0</v>
      </c>
      <c r="P80" s="124">
        <f>'F9-Year(n+5)'!U80</f>
        <v>0</v>
      </c>
    </row>
    <row r="81" spans="3:16" x14ac:dyDescent="0.25">
      <c r="C81" s="335" t="s">
        <v>360</v>
      </c>
      <c r="D81" s="336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</row>
    <row r="82" spans="3:16" x14ac:dyDescent="0.25">
      <c r="C82" s="18"/>
      <c r="D82" s="166" t="s">
        <v>690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</row>
    <row r="83" spans="3:16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</row>
    <row r="84" spans="3:16" x14ac:dyDescent="0.25">
      <c r="C84" s="319" t="s">
        <v>362</v>
      </c>
      <c r="D84" s="320"/>
      <c r="E84" s="124">
        <f>SUM(E82:E83)</f>
        <v>0</v>
      </c>
      <c r="F84" s="124">
        <f>'F9-Year(n-1)'!U83</f>
        <v>0</v>
      </c>
      <c r="G84" s="124">
        <f>F84-E84</f>
        <v>0</v>
      </c>
      <c r="H84" s="124">
        <f>SUM(H82:H83)</f>
        <v>0</v>
      </c>
      <c r="I84" s="124">
        <f>SUM('F9-Year(n)'!I84:N84)</f>
        <v>0</v>
      </c>
      <c r="J84" s="124">
        <f>SUM('F9-Year(n)'!O84:T84)</f>
        <v>0</v>
      </c>
      <c r="K84" s="124">
        <f>I84+J84</f>
        <v>0</v>
      </c>
      <c r="L84" s="124">
        <f>'F9-Year(n+1)'!U84</f>
        <v>0</v>
      </c>
      <c r="M84" s="124">
        <f>'F9-Year(n+2)'!U84</f>
        <v>0</v>
      </c>
      <c r="N84" s="124">
        <f>'F9-Year(n+3)'!U84</f>
        <v>0</v>
      </c>
      <c r="O84" s="124">
        <f>'F9-Year(n+4)'!U84</f>
        <v>0</v>
      </c>
      <c r="P84" s="124">
        <f>'F9-Year(n+5)'!U84</f>
        <v>0</v>
      </c>
    </row>
    <row r="85" spans="3:16" x14ac:dyDescent="0.25">
      <c r="C85" s="335" t="s">
        <v>363</v>
      </c>
      <c r="D85" s="3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</row>
    <row r="86" spans="3:16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</row>
    <row r="87" spans="3:16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</row>
    <row r="88" spans="3:16" x14ac:dyDescent="0.25">
      <c r="C88" s="319" t="s">
        <v>364</v>
      </c>
      <c r="D88" s="320"/>
      <c r="E88" s="124">
        <f>SUM(E86:E87)</f>
        <v>0</v>
      </c>
      <c r="F88" s="124">
        <f>'F9-Year(n-1)'!U87</f>
        <v>0</v>
      </c>
      <c r="G88" s="124">
        <f>F88-E88</f>
        <v>0</v>
      </c>
      <c r="H88" s="124">
        <f>SUM(H86:H87)</f>
        <v>0</v>
      </c>
      <c r="I88" s="124">
        <f>SUM('F9-Year(n)'!I88:N88)</f>
        <v>0</v>
      </c>
      <c r="J88" s="124">
        <f>SUM('F9-Year(n)'!O88:T88)</f>
        <v>0</v>
      </c>
      <c r="K88" s="124">
        <f>I88+J88</f>
        <v>0</v>
      </c>
      <c r="L88" s="124">
        <f>'F9-Year(n+1)'!U88</f>
        <v>0</v>
      </c>
      <c r="M88" s="124">
        <f>'F9-Year(n+2)'!U88</f>
        <v>0</v>
      </c>
      <c r="N88" s="124">
        <f>'F9-Year(n+3)'!U88</f>
        <v>0</v>
      </c>
      <c r="O88" s="124">
        <f>'F9-Year(n+4)'!U88</f>
        <v>0</v>
      </c>
      <c r="P88" s="124">
        <f>'F9-Year(n+5)'!U88</f>
        <v>0</v>
      </c>
    </row>
    <row r="89" spans="3:16" x14ac:dyDescent="0.25">
      <c r="C89" s="319" t="s">
        <v>261</v>
      </c>
      <c r="D89" s="320"/>
      <c r="E89" s="124">
        <f>SUM(E87:E88)</f>
        <v>0</v>
      </c>
      <c r="F89" s="124">
        <f>'F9-Year(n-1)'!U88</f>
        <v>0</v>
      </c>
      <c r="G89" s="124">
        <f>F89-E89</f>
        <v>0</v>
      </c>
      <c r="H89" s="124">
        <f>SUM(H87:H88)</f>
        <v>0</v>
      </c>
      <c r="I89" s="124">
        <f>SUM('F9-Year(n)'!I89:N89)</f>
        <v>0</v>
      </c>
      <c r="J89" s="124">
        <f>SUM('F9-Year(n)'!O89:T89)</f>
        <v>0</v>
      </c>
      <c r="K89" s="124">
        <f>I89+J89</f>
        <v>0</v>
      </c>
      <c r="L89" s="124">
        <f>'F9-Year(n+1)'!U89</f>
        <v>0</v>
      </c>
      <c r="M89" s="124">
        <f>'F9-Year(n+2)'!U89</f>
        <v>0</v>
      </c>
      <c r="N89" s="124">
        <f>'F9-Year(n+3)'!U89</f>
        <v>0</v>
      </c>
      <c r="O89" s="124">
        <f>'F9-Year(n+4)'!U89</f>
        <v>0</v>
      </c>
      <c r="P89" s="124">
        <f>'F9-Year(n+5)'!U89</f>
        <v>0</v>
      </c>
    </row>
    <row r="93" spans="3:16" x14ac:dyDescent="0.25">
      <c r="D93" s="24"/>
      <c r="E93" s="24"/>
      <c r="F93" s="24"/>
      <c r="G93" s="24"/>
      <c r="H93" s="24"/>
      <c r="I93" s="24"/>
    </row>
    <row r="94" spans="3:16" x14ac:dyDescent="0.25">
      <c r="D94" s="26"/>
      <c r="E94" s="26"/>
      <c r="F94" s="26"/>
      <c r="G94" s="26"/>
      <c r="H94" s="26"/>
      <c r="I94" s="26"/>
    </row>
    <row r="95" spans="3:16" x14ac:dyDescent="0.25">
      <c r="E95" s="26"/>
      <c r="F95" s="26"/>
      <c r="G95" s="26"/>
      <c r="H95" s="26"/>
      <c r="I95" s="26"/>
    </row>
    <row r="96" spans="3:16" x14ac:dyDescent="0.25">
      <c r="E96" s="26"/>
      <c r="F96" s="26"/>
      <c r="G96" s="26"/>
      <c r="H96" s="26"/>
      <c r="I96" s="26"/>
    </row>
  </sheetData>
  <mergeCells count="28">
    <mergeCell ref="C88:D88"/>
    <mergeCell ref="C89:D89"/>
    <mergeCell ref="C46:D46"/>
    <mergeCell ref="C54:D54"/>
    <mergeCell ref="L5:P5"/>
    <mergeCell ref="E5:G5"/>
    <mergeCell ref="H5:K5"/>
    <mergeCell ref="C8:D8"/>
    <mergeCell ref="C5:C7"/>
    <mergeCell ref="D5:D7"/>
    <mergeCell ref="C81:D81"/>
    <mergeCell ref="C58:D58"/>
    <mergeCell ref="C29:D29"/>
    <mergeCell ref="C28:D28"/>
    <mergeCell ref="C20:D20"/>
    <mergeCell ref="C19:D19"/>
    <mergeCell ref="C30:D30"/>
    <mergeCell ref="C85:D85"/>
    <mergeCell ref="C9:D9"/>
    <mergeCell ref="C31:D31"/>
    <mergeCell ref="C47:D47"/>
    <mergeCell ref="C53:D53"/>
    <mergeCell ref="C55:D55"/>
    <mergeCell ref="C59:D59"/>
    <mergeCell ref="C64:D64"/>
    <mergeCell ref="C65:D65"/>
    <mergeCell ref="C80:D80"/>
    <mergeCell ref="C84:D8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U94"/>
  <sheetViews>
    <sheetView showGridLines="0" topLeftCell="B19" zoomScale="70" zoomScaleNormal="90" workbookViewId="0">
      <selection activeCell="E18" sqref="E18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7" width="16.453125" style="4" customWidth="1"/>
    <col min="8" max="8" width="16.81640625" style="4" customWidth="1"/>
    <col min="9" max="9" width="13.81640625" style="4" bestFit="1" customWidth="1"/>
    <col min="10" max="10" width="12.54296875" style="4" bestFit="1" customWidth="1"/>
    <col min="11" max="11" width="13.453125" style="4" bestFit="1" customWidth="1"/>
    <col min="12" max="12" width="13.81640625" style="4" bestFit="1" customWidth="1"/>
    <col min="13" max="13" width="12.54296875" style="4" bestFit="1" customWidth="1"/>
    <col min="14" max="14" width="14.81640625" style="4" customWidth="1"/>
    <col min="15" max="15" width="12.54296875" style="4" customWidth="1"/>
    <col min="16" max="16" width="11.81640625" style="4" bestFit="1" customWidth="1"/>
    <col min="17" max="17" width="13.81640625" style="4" bestFit="1" customWidth="1"/>
    <col min="18" max="20" width="11.81640625" style="4" bestFit="1" customWidth="1"/>
    <col min="21" max="21" width="11.453125" style="4" bestFit="1" customWidth="1"/>
    <col min="22" max="22" width="12.453125" style="4" customWidth="1"/>
    <col min="23" max="23" width="12.81640625" style="4" customWidth="1"/>
    <col min="24" max="16384" width="9.1796875" style="4"/>
  </cols>
  <sheetData>
    <row r="2" spans="2:21" x14ac:dyDescent="0.25">
      <c r="I2" s="25" t="s">
        <v>240</v>
      </c>
    </row>
    <row r="3" spans="2:21" x14ac:dyDescent="0.25">
      <c r="I3" s="27" t="s">
        <v>371</v>
      </c>
    </row>
    <row r="4" spans="2:21" x14ac:dyDescent="0.25">
      <c r="C4" s="15"/>
      <c r="U4" s="27" t="s">
        <v>109</v>
      </c>
    </row>
    <row r="5" spans="2:21" x14ac:dyDescent="0.25">
      <c r="C5" s="323" t="s">
        <v>343</v>
      </c>
      <c r="D5" s="323" t="s">
        <v>344</v>
      </c>
      <c r="E5" s="309" t="s">
        <v>345</v>
      </c>
      <c r="F5" s="309" t="s">
        <v>346</v>
      </c>
      <c r="G5" s="309" t="s">
        <v>347</v>
      </c>
      <c r="H5" s="309" t="s">
        <v>368</v>
      </c>
      <c r="I5" s="306" t="s">
        <v>369</v>
      </c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</row>
    <row r="6" spans="2:21" x14ac:dyDescent="0.25">
      <c r="C6" s="325"/>
      <c r="D6" s="325"/>
      <c r="E6" s="310"/>
      <c r="F6" s="310"/>
      <c r="G6" s="310"/>
      <c r="H6" s="310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x14ac:dyDescent="0.25">
      <c r="B7" s="75"/>
      <c r="C7" s="335" t="s">
        <v>348</v>
      </c>
      <c r="D7" s="336"/>
      <c r="E7" s="74"/>
      <c r="F7" s="74"/>
      <c r="G7" s="73"/>
      <c r="H7" s="74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</row>
    <row r="8" spans="2:21" x14ac:dyDescent="0.25">
      <c r="C8" s="319" t="s">
        <v>350</v>
      </c>
      <c r="D8" s="320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104" t="s">
        <v>704</v>
      </c>
      <c r="D9" s="171" t="s">
        <v>649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04" t="s">
        <v>704</v>
      </c>
      <c r="D10" s="171" t="s">
        <v>650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04" t="s">
        <v>704</v>
      </c>
      <c r="D11" s="171" t="s">
        <v>651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04" t="s">
        <v>704</v>
      </c>
      <c r="D12" s="171" t="s">
        <v>652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04" t="s">
        <v>704</v>
      </c>
      <c r="D13" s="171" t="s">
        <v>653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04" t="s">
        <v>704</v>
      </c>
      <c r="D14" s="171" t="s">
        <v>654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04" t="s">
        <v>704</v>
      </c>
      <c r="D15" s="171" t="s">
        <v>655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ht="14.25" customHeight="1" x14ac:dyDescent="0.25">
      <c r="B16" s="75"/>
      <c r="C16" s="104" t="s">
        <v>704</v>
      </c>
      <c r="D16" s="101" t="s">
        <v>656</v>
      </c>
      <c r="E16" s="74"/>
      <c r="F16" s="74"/>
      <c r="G16" s="74"/>
      <c r="H16" s="74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3:21" x14ac:dyDescent="0.25">
      <c r="C17" s="104" t="s">
        <v>704</v>
      </c>
      <c r="D17" s="20" t="s">
        <v>657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3:21" x14ac:dyDescent="0.25">
      <c r="C18" s="338" t="s">
        <v>225</v>
      </c>
      <c r="D18" s="339"/>
      <c r="E18" s="144">
        <f>SUM(E9:E17)</f>
        <v>0</v>
      </c>
      <c r="F18" s="144">
        <f t="shared" ref="F18:T18" si="0">SUM(F9:F17)</f>
        <v>0</v>
      </c>
      <c r="G18" s="144">
        <f t="shared" si="0"/>
        <v>0</v>
      </c>
      <c r="H18" s="144">
        <f t="shared" si="0"/>
        <v>0</v>
      </c>
      <c r="I18" s="144">
        <f t="shared" si="0"/>
        <v>0</v>
      </c>
      <c r="J18" s="144">
        <f t="shared" si="0"/>
        <v>0</v>
      </c>
      <c r="K18" s="144">
        <f t="shared" si="0"/>
        <v>0</v>
      </c>
      <c r="L18" s="144">
        <f t="shared" si="0"/>
        <v>0</v>
      </c>
      <c r="M18" s="144">
        <f t="shared" si="0"/>
        <v>0</v>
      </c>
      <c r="N18" s="144">
        <f t="shared" si="0"/>
        <v>0</v>
      </c>
      <c r="O18" s="144">
        <f t="shared" si="0"/>
        <v>0</v>
      </c>
      <c r="P18" s="144">
        <f t="shared" si="0"/>
        <v>0</v>
      </c>
      <c r="Q18" s="144">
        <f t="shared" si="0"/>
        <v>0</v>
      </c>
      <c r="R18" s="144">
        <f t="shared" si="0"/>
        <v>0</v>
      </c>
      <c r="S18" s="144">
        <f t="shared" si="0"/>
        <v>0</v>
      </c>
      <c r="T18" s="144">
        <f t="shared" si="0"/>
        <v>0</v>
      </c>
      <c r="U18" s="124">
        <f>SUM(I18:T18)</f>
        <v>0</v>
      </c>
    </row>
    <row r="19" spans="3:21" x14ac:dyDescent="0.25">
      <c r="C19" s="319" t="s">
        <v>351</v>
      </c>
      <c r="D19" s="320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</row>
    <row r="20" spans="3:21" x14ac:dyDescent="0.25">
      <c r="C20" s="104" t="s">
        <v>704</v>
      </c>
      <c r="D20" s="171" t="s">
        <v>658</v>
      </c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3:21" x14ac:dyDescent="0.25">
      <c r="C21" s="104" t="s">
        <v>704</v>
      </c>
      <c r="D21" s="171" t="s">
        <v>659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3:21" x14ac:dyDescent="0.25">
      <c r="C22" s="104" t="s">
        <v>704</v>
      </c>
      <c r="D22" s="171" t="s">
        <v>660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3:21" x14ac:dyDescent="0.25">
      <c r="C23" s="104" t="s">
        <v>704</v>
      </c>
      <c r="D23" s="171" t="s">
        <v>661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3:21" x14ac:dyDescent="0.25">
      <c r="C24" s="104" t="s">
        <v>704</v>
      </c>
      <c r="D24" s="171" t="s">
        <v>662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3:21" x14ac:dyDescent="0.25">
      <c r="C25" s="104" t="s">
        <v>704</v>
      </c>
      <c r="D25" s="172" t="s">
        <v>663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3:21" x14ac:dyDescent="0.25">
      <c r="C26" s="104" t="s">
        <v>704</v>
      </c>
      <c r="D26" s="172" t="s">
        <v>664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3:21" x14ac:dyDescent="0.25">
      <c r="C27" s="338" t="s">
        <v>225</v>
      </c>
      <c r="D27" s="339"/>
      <c r="E27" s="144">
        <f>SUM(E20:E26)</f>
        <v>0</v>
      </c>
      <c r="F27" s="144">
        <f t="shared" ref="F27:T27" si="1">SUM(F20:F26)</f>
        <v>0</v>
      </c>
      <c r="G27" s="144">
        <f t="shared" si="1"/>
        <v>0</v>
      </c>
      <c r="H27" s="144">
        <f t="shared" si="1"/>
        <v>0</v>
      </c>
      <c r="I27" s="144">
        <f t="shared" si="1"/>
        <v>0</v>
      </c>
      <c r="J27" s="144">
        <f t="shared" si="1"/>
        <v>0</v>
      </c>
      <c r="K27" s="144">
        <f t="shared" si="1"/>
        <v>0</v>
      </c>
      <c r="L27" s="144">
        <f t="shared" si="1"/>
        <v>0</v>
      </c>
      <c r="M27" s="144">
        <f t="shared" si="1"/>
        <v>0</v>
      </c>
      <c r="N27" s="144">
        <f t="shared" si="1"/>
        <v>0</v>
      </c>
      <c r="O27" s="144">
        <f t="shared" si="1"/>
        <v>0</v>
      </c>
      <c r="P27" s="144">
        <f t="shared" si="1"/>
        <v>0</v>
      </c>
      <c r="Q27" s="144">
        <f t="shared" si="1"/>
        <v>0</v>
      </c>
      <c r="R27" s="144">
        <f t="shared" si="1"/>
        <v>0</v>
      </c>
      <c r="S27" s="144">
        <f t="shared" si="1"/>
        <v>0</v>
      </c>
      <c r="T27" s="144">
        <f t="shared" si="1"/>
        <v>0</v>
      </c>
      <c r="U27" s="124">
        <f>SUM(I27:T27)</f>
        <v>0</v>
      </c>
    </row>
    <row r="28" spans="3:21" x14ac:dyDescent="0.25">
      <c r="C28" s="338" t="s">
        <v>349</v>
      </c>
      <c r="D28" s="339"/>
      <c r="E28" s="144">
        <f>E27+E18</f>
        <v>0</v>
      </c>
      <c r="F28" s="144">
        <f t="shared" ref="F28:T28" si="2">F27+F18</f>
        <v>0</v>
      </c>
      <c r="G28" s="144">
        <f t="shared" si="2"/>
        <v>0</v>
      </c>
      <c r="H28" s="144">
        <f t="shared" si="2"/>
        <v>0</v>
      </c>
      <c r="I28" s="144">
        <f t="shared" si="2"/>
        <v>0</v>
      </c>
      <c r="J28" s="144">
        <f t="shared" si="2"/>
        <v>0</v>
      </c>
      <c r="K28" s="144">
        <f t="shared" si="2"/>
        <v>0</v>
      </c>
      <c r="L28" s="144">
        <f t="shared" si="2"/>
        <v>0</v>
      </c>
      <c r="M28" s="144">
        <f t="shared" si="2"/>
        <v>0</v>
      </c>
      <c r="N28" s="144">
        <f t="shared" si="2"/>
        <v>0</v>
      </c>
      <c r="O28" s="144">
        <f t="shared" si="2"/>
        <v>0</v>
      </c>
      <c r="P28" s="144">
        <f t="shared" si="2"/>
        <v>0</v>
      </c>
      <c r="Q28" s="144">
        <f t="shared" si="2"/>
        <v>0</v>
      </c>
      <c r="R28" s="144">
        <f t="shared" si="2"/>
        <v>0</v>
      </c>
      <c r="S28" s="144">
        <f t="shared" si="2"/>
        <v>0</v>
      </c>
      <c r="T28" s="144">
        <f t="shared" si="2"/>
        <v>0</v>
      </c>
      <c r="U28" s="124">
        <f>U18+U27</f>
        <v>0</v>
      </c>
    </row>
    <row r="29" spans="3:21" x14ac:dyDescent="0.25">
      <c r="C29" s="335" t="s">
        <v>352</v>
      </c>
      <c r="D29" s="336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</row>
    <row r="30" spans="3:21" x14ac:dyDescent="0.25">
      <c r="C30" s="319" t="s">
        <v>350</v>
      </c>
      <c r="D30" s="320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3:21" x14ac:dyDescent="0.25">
      <c r="C31" s="104" t="s">
        <v>705</v>
      </c>
      <c r="D31" s="101" t="s">
        <v>665</v>
      </c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3:21" x14ac:dyDescent="0.25">
      <c r="C32" s="104" t="s">
        <v>705</v>
      </c>
      <c r="D32" s="101" t="s">
        <v>666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04" t="s">
        <v>705</v>
      </c>
      <c r="D33" s="101" t="s">
        <v>667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04" t="s">
        <v>705</v>
      </c>
      <c r="D34" s="101" t="s">
        <v>668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04" t="s">
        <v>705</v>
      </c>
      <c r="D35" s="101" t="s">
        <v>669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04" t="s">
        <v>705</v>
      </c>
      <c r="D36" s="101" t="s">
        <v>670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04" t="s">
        <v>706</v>
      </c>
      <c r="D37" s="101" t="s">
        <v>671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04" t="s">
        <v>706</v>
      </c>
      <c r="D38" s="101" t="s">
        <v>672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04"/>
      <c r="D39" s="101" t="s">
        <v>673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04"/>
      <c r="D40" s="101" t="s">
        <v>674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04"/>
      <c r="D41" s="101" t="s">
        <v>675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04"/>
      <c r="D42" s="101" t="s">
        <v>676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8"/>
      <c r="D43" s="101" t="s">
        <v>677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4" t="s">
        <v>706</v>
      </c>
      <c r="D44" s="101" t="s">
        <v>678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338" t="s">
        <v>225</v>
      </c>
      <c r="D45" s="339"/>
      <c r="E45" s="144">
        <f>SUM(E31:E44)</f>
        <v>0</v>
      </c>
      <c r="F45" s="144">
        <f t="shared" ref="F45:T45" si="3">SUM(F31:F44)</f>
        <v>0</v>
      </c>
      <c r="G45" s="144">
        <f t="shared" si="3"/>
        <v>0</v>
      </c>
      <c r="H45" s="144">
        <f t="shared" si="3"/>
        <v>0</v>
      </c>
      <c r="I45" s="144">
        <f t="shared" si="3"/>
        <v>0</v>
      </c>
      <c r="J45" s="144">
        <f t="shared" si="3"/>
        <v>0</v>
      </c>
      <c r="K45" s="144">
        <f t="shared" si="3"/>
        <v>0</v>
      </c>
      <c r="L45" s="144">
        <f t="shared" si="3"/>
        <v>0</v>
      </c>
      <c r="M45" s="144">
        <f t="shared" si="3"/>
        <v>0</v>
      </c>
      <c r="N45" s="144">
        <f t="shared" si="3"/>
        <v>0</v>
      </c>
      <c r="O45" s="144">
        <f t="shared" si="3"/>
        <v>0</v>
      </c>
      <c r="P45" s="144">
        <f t="shared" si="3"/>
        <v>0</v>
      </c>
      <c r="Q45" s="144">
        <f t="shared" si="3"/>
        <v>0</v>
      </c>
      <c r="R45" s="144">
        <f t="shared" si="3"/>
        <v>0</v>
      </c>
      <c r="S45" s="144">
        <f t="shared" si="3"/>
        <v>0</v>
      </c>
      <c r="T45" s="144">
        <f t="shared" si="3"/>
        <v>0</v>
      </c>
      <c r="U45" s="124">
        <f>SUM(I45:T45)</f>
        <v>0</v>
      </c>
    </row>
    <row r="46" spans="3:21" x14ac:dyDescent="0.25">
      <c r="C46" s="319" t="s">
        <v>354</v>
      </c>
      <c r="D46" s="320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</row>
    <row r="47" spans="3:21" x14ac:dyDescent="0.25">
      <c r="C47" s="104" t="s">
        <v>707</v>
      </c>
      <c r="D47" s="101" t="s">
        <v>679</v>
      </c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04" t="s">
        <v>707</v>
      </c>
      <c r="D48" s="101" t="s">
        <v>680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04" t="s">
        <v>707</v>
      </c>
      <c r="D49" s="101" t="s">
        <v>681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04" t="s">
        <v>707</v>
      </c>
      <c r="D50" s="20" t="s">
        <v>682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04" t="s">
        <v>707</v>
      </c>
      <c r="D51" s="20" t="s">
        <v>683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338" t="s">
        <v>225</v>
      </c>
      <c r="D52" s="339"/>
      <c r="E52" s="144">
        <f>SUM(E47:E51)</f>
        <v>0</v>
      </c>
      <c r="F52" s="144">
        <f t="shared" ref="F52:T52" si="4">SUM(F47:F51)</f>
        <v>0</v>
      </c>
      <c r="G52" s="144">
        <f t="shared" si="4"/>
        <v>0</v>
      </c>
      <c r="H52" s="144">
        <f t="shared" si="4"/>
        <v>0</v>
      </c>
      <c r="I52" s="144">
        <f t="shared" si="4"/>
        <v>0</v>
      </c>
      <c r="J52" s="144">
        <f t="shared" si="4"/>
        <v>0</v>
      </c>
      <c r="K52" s="144">
        <f t="shared" si="4"/>
        <v>0</v>
      </c>
      <c r="L52" s="144">
        <f t="shared" si="4"/>
        <v>0</v>
      </c>
      <c r="M52" s="144">
        <f t="shared" si="4"/>
        <v>0</v>
      </c>
      <c r="N52" s="144">
        <f t="shared" si="4"/>
        <v>0</v>
      </c>
      <c r="O52" s="144">
        <f t="shared" si="4"/>
        <v>0</v>
      </c>
      <c r="P52" s="144">
        <f t="shared" si="4"/>
        <v>0</v>
      </c>
      <c r="Q52" s="144">
        <f t="shared" si="4"/>
        <v>0</v>
      </c>
      <c r="R52" s="144">
        <f t="shared" si="4"/>
        <v>0</v>
      </c>
      <c r="S52" s="144">
        <f t="shared" si="4"/>
        <v>0</v>
      </c>
      <c r="T52" s="144">
        <f t="shared" si="4"/>
        <v>0</v>
      </c>
      <c r="U52" s="124">
        <f>SUM(I52:T52)</f>
        <v>0</v>
      </c>
    </row>
    <row r="53" spans="3:21" x14ac:dyDescent="0.25">
      <c r="C53" s="338" t="s">
        <v>353</v>
      </c>
      <c r="D53" s="339"/>
      <c r="E53" s="144">
        <f>E52+E45</f>
        <v>0</v>
      </c>
      <c r="F53" s="144">
        <f t="shared" ref="F53:T53" si="5">F52+F45</f>
        <v>0</v>
      </c>
      <c r="G53" s="144">
        <f t="shared" si="5"/>
        <v>0</v>
      </c>
      <c r="H53" s="144">
        <f t="shared" si="5"/>
        <v>0</v>
      </c>
      <c r="I53" s="144">
        <f t="shared" si="5"/>
        <v>0</v>
      </c>
      <c r="J53" s="144">
        <f t="shared" si="5"/>
        <v>0</v>
      </c>
      <c r="K53" s="144">
        <f t="shared" si="5"/>
        <v>0</v>
      </c>
      <c r="L53" s="144">
        <f t="shared" si="5"/>
        <v>0</v>
      </c>
      <c r="M53" s="144">
        <f t="shared" si="5"/>
        <v>0</v>
      </c>
      <c r="N53" s="144">
        <f t="shared" si="5"/>
        <v>0</v>
      </c>
      <c r="O53" s="144">
        <f t="shared" si="5"/>
        <v>0</v>
      </c>
      <c r="P53" s="144">
        <f t="shared" si="5"/>
        <v>0</v>
      </c>
      <c r="Q53" s="144">
        <f t="shared" si="5"/>
        <v>0</v>
      </c>
      <c r="R53" s="144">
        <f t="shared" si="5"/>
        <v>0</v>
      </c>
      <c r="S53" s="144">
        <f t="shared" si="5"/>
        <v>0</v>
      </c>
      <c r="T53" s="144">
        <f t="shared" si="5"/>
        <v>0</v>
      </c>
      <c r="U53" s="124">
        <f>U45+U52</f>
        <v>0</v>
      </c>
    </row>
    <row r="54" spans="3:21" x14ac:dyDescent="0.25">
      <c r="C54" s="335" t="s">
        <v>358</v>
      </c>
      <c r="D54" s="336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</row>
    <row r="55" spans="3:21" x14ac:dyDescent="0.25">
      <c r="C55" s="18"/>
      <c r="D55" s="18" t="s">
        <v>684</v>
      </c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685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338" t="s">
        <v>355</v>
      </c>
      <c r="D57" s="339"/>
      <c r="E57" s="144">
        <f>SUM(E55:E56)</f>
        <v>0</v>
      </c>
      <c r="F57" s="144">
        <f t="shared" ref="F57:T57" si="6">SUM(F55:F56)</f>
        <v>0</v>
      </c>
      <c r="G57" s="144">
        <f t="shared" si="6"/>
        <v>0</v>
      </c>
      <c r="H57" s="144">
        <f t="shared" si="6"/>
        <v>0</v>
      </c>
      <c r="I57" s="144">
        <f t="shared" si="6"/>
        <v>0</v>
      </c>
      <c r="J57" s="144">
        <f t="shared" si="6"/>
        <v>0</v>
      </c>
      <c r="K57" s="144">
        <f t="shared" si="6"/>
        <v>0</v>
      </c>
      <c r="L57" s="144">
        <f t="shared" si="6"/>
        <v>0</v>
      </c>
      <c r="M57" s="144">
        <f t="shared" si="6"/>
        <v>0</v>
      </c>
      <c r="N57" s="144">
        <f t="shared" si="6"/>
        <v>0</v>
      </c>
      <c r="O57" s="144">
        <f t="shared" si="6"/>
        <v>0</v>
      </c>
      <c r="P57" s="144">
        <f t="shared" si="6"/>
        <v>0</v>
      </c>
      <c r="Q57" s="144">
        <f t="shared" si="6"/>
        <v>0</v>
      </c>
      <c r="R57" s="144">
        <f t="shared" si="6"/>
        <v>0</v>
      </c>
      <c r="S57" s="144">
        <f t="shared" si="6"/>
        <v>0</v>
      </c>
      <c r="T57" s="144">
        <f t="shared" si="6"/>
        <v>0</v>
      </c>
      <c r="U57" s="124">
        <f>SUM(I57:T57)</f>
        <v>0</v>
      </c>
    </row>
    <row r="58" spans="3:21" x14ac:dyDescent="0.25">
      <c r="C58" s="335" t="s">
        <v>357</v>
      </c>
      <c r="D58" s="336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18"/>
    </row>
    <row r="59" spans="3:21" x14ac:dyDescent="0.25">
      <c r="C59" s="96"/>
      <c r="D59" s="171" t="s">
        <v>686</v>
      </c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18"/>
    </row>
    <row r="60" spans="3:21" x14ac:dyDescent="0.25">
      <c r="C60" s="96"/>
      <c r="D60" s="171" t="s">
        <v>687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18"/>
    </row>
    <row r="61" spans="3:21" x14ac:dyDescent="0.25">
      <c r="C61" s="18"/>
      <c r="D61" s="171" t="s">
        <v>688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18"/>
    </row>
    <row r="62" spans="3:21" x14ac:dyDescent="0.25">
      <c r="C62" s="18"/>
      <c r="D62" s="166" t="s">
        <v>689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18"/>
    </row>
    <row r="63" spans="3:21" x14ac:dyDescent="0.25">
      <c r="C63" s="338" t="s">
        <v>356</v>
      </c>
      <c r="D63" s="339"/>
      <c r="E63" s="144">
        <f>SUM(E59:E62)</f>
        <v>0</v>
      </c>
      <c r="F63" s="144">
        <f t="shared" ref="F63:T63" si="7">SUM(F59:F62)</f>
        <v>0</v>
      </c>
      <c r="G63" s="144">
        <f t="shared" si="7"/>
        <v>0</v>
      </c>
      <c r="H63" s="144">
        <f t="shared" si="7"/>
        <v>0</v>
      </c>
      <c r="I63" s="144">
        <f t="shared" si="7"/>
        <v>0</v>
      </c>
      <c r="J63" s="144">
        <f t="shared" si="7"/>
        <v>0</v>
      </c>
      <c r="K63" s="144">
        <f t="shared" si="7"/>
        <v>0</v>
      </c>
      <c r="L63" s="144">
        <f t="shared" si="7"/>
        <v>0</v>
      </c>
      <c r="M63" s="144">
        <f t="shared" si="7"/>
        <v>0</v>
      </c>
      <c r="N63" s="144">
        <f t="shared" si="7"/>
        <v>0</v>
      </c>
      <c r="O63" s="144">
        <f t="shared" si="7"/>
        <v>0</v>
      </c>
      <c r="P63" s="144">
        <f t="shared" si="7"/>
        <v>0</v>
      </c>
      <c r="Q63" s="144">
        <f t="shared" si="7"/>
        <v>0</v>
      </c>
      <c r="R63" s="144">
        <f t="shared" si="7"/>
        <v>0</v>
      </c>
      <c r="S63" s="144">
        <f t="shared" si="7"/>
        <v>0</v>
      </c>
      <c r="T63" s="144">
        <f t="shared" si="7"/>
        <v>0</v>
      </c>
      <c r="U63" s="124">
        <f>SUM(I63:T63)</f>
        <v>0</v>
      </c>
    </row>
    <row r="64" spans="3:21" x14ac:dyDescent="0.25">
      <c r="C64" s="335" t="s">
        <v>361</v>
      </c>
      <c r="D64" s="336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18"/>
    </row>
    <row r="65" spans="3:21" x14ac:dyDescent="0.25">
      <c r="C65" s="105"/>
      <c r="D65" s="171" t="s">
        <v>691</v>
      </c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18"/>
    </row>
    <row r="66" spans="3:21" x14ac:dyDescent="0.25">
      <c r="C66" s="105"/>
      <c r="D66" s="171" t="s">
        <v>692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18"/>
    </row>
    <row r="67" spans="3:21" x14ac:dyDescent="0.25">
      <c r="C67" s="105"/>
      <c r="D67" s="171" t="s">
        <v>693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18"/>
    </row>
    <row r="68" spans="3:21" x14ac:dyDescent="0.25">
      <c r="C68" s="105"/>
      <c r="D68" s="171" t="s">
        <v>694</v>
      </c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18"/>
    </row>
    <row r="69" spans="3:21" x14ac:dyDescent="0.25">
      <c r="C69" s="105"/>
      <c r="D69" s="171" t="s">
        <v>695</v>
      </c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18"/>
    </row>
    <row r="70" spans="3:21" x14ac:dyDescent="0.25">
      <c r="C70" s="105"/>
      <c r="D70" s="171" t="s">
        <v>664</v>
      </c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18"/>
    </row>
    <row r="71" spans="3:21" x14ac:dyDescent="0.25">
      <c r="C71" s="104" t="s">
        <v>708</v>
      </c>
      <c r="D71" s="101" t="s">
        <v>696</v>
      </c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18"/>
    </row>
    <row r="72" spans="3:21" x14ac:dyDescent="0.25">
      <c r="C72" s="104" t="s">
        <v>708</v>
      </c>
      <c r="D72" s="101" t="s">
        <v>697</v>
      </c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18"/>
    </row>
    <row r="73" spans="3:21" x14ac:dyDescent="0.25">
      <c r="C73" s="104" t="s">
        <v>708</v>
      </c>
      <c r="D73" s="101" t="s">
        <v>698</v>
      </c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18"/>
    </row>
    <row r="74" spans="3:21" x14ac:dyDescent="0.25">
      <c r="C74" s="104" t="s">
        <v>708</v>
      </c>
      <c r="D74" s="101" t="s">
        <v>699</v>
      </c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18"/>
    </row>
    <row r="75" spans="3:21" x14ac:dyDescent="0.25">
      <c r="C75" s="104" t="s">
        <v>708</v>
      </c>
      <c r="D75" s="101" t="s">
        <v>700</v>
      </c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18"/>
    </row>
    <row r="76" spans="3:21" x14ac:dyDescent="0.25">
      <c r="C76" s="104" t="s">
        <v>708</v>
      </c>
      <c r="D76" s="101" t="s">
        <v>701</v>
      </c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18"/>
    </row>
    <row r="77" spans="3:21" x14ac:dyDescent="0.25">
      <c r="C77" s="104" t="s">
        <v>708</v>
      </c>
      <c r="D77" s="18" t="s">
        <v>702</v>
      </c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18"/>
    </row>
    <row r="78" spans="3:21" x14ac:dyDescent="0.25">
      <c r="C78" s="104" t="s">
        <v>708</v>
      </c>
      <c r="D78" s="18" t="s">
        <v>703</v>
      </c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18"/>
    </row>
    <row r="79" spans="3:21" x14ac:dyDescent="0.25">
      <c r="C79" s="340" t="s">
        <v>359</v>
      </c>
      <c r="D79" s="340"/>
      <c r="E79" s="144">
        <f>SUM(E65:E78)</f>
        <v>0</v>
      </c>
      <c r="F79" s="144">
        <f t="shared" ref="F79:T79" si="8">SUM(F65:F78)</f>
        <v>0</v>
      </c>
      <c r="G79" s="144">
        <f t="shared" si="8"/>
        <v>0</v>
      </c>
      <c r="H79" s="144">
        <f t="shared" si="8"/>
        <v>0</v>
      </c>
      <c r="I79" s="144">
        <f t="shared" si="8"/>
        <v>0</v>
      </c>
      <c r="J79" s="144">
        <f t="shared" si="8"/>
        <v>0</v>
      </c>
      <c r="K79" s="144">
        <f t="shared" si="8"/>
        <v>0</v>
      </c>
      <c r="L79" s="144">
        <f t="shared" si="8"/>
        <v>0</v>
      </c>
      <c r="M79" s="144">
        <f t="shared" si="8"/>
        <v>0</v>
      </c>
      <c r="N79" s="144">
        <f t="shared" si="8"/>
        <v>0</v>
      </c>
      <c r="O79" s="144">
        <f t="shared" si="8"/>
        <v>0</v>
      </c>
      <c r="P79" s="144">
        <f t="shared" si="8"/>
        <v>0</v>
      </c>
      <c r="Q79" s="144">
        <f t="shared" si="8"/>
        <v>0</v>
      </c>
      <c r="R79" s="144">
        <f t="shared" si="8"/>
        <v>0</v>
      </c>
      <c r="S79" s="144">
        <f t="shared" si="8"/>
        <v>0</v>
      </c>
      <c r="T79" s="144">
        <f t="shared" si="8"/>
        <v>0</v>
      </c>
      <c r="U79" s="124">
        <f>SUM(I79:T79)</f>
        <v>0</v>
      </c>
    </row>
    <row r="80" spans="3:21" x14ac:dyDescent="0.25">
      <c r="C80" s="341" t="s">
        <v>360</v>
      </c>
      <c r="D80" s="341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18"/>
    </row>
    <row r="81" spans="3:21" x14ac:dyDescent="0.25">
      <c r="C81" s="18"/>
      <c r="D81" s="166" t="s">
        <v>690</v>
      </c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18"/>
    </row>
    <row r="82" spans="3:21" x14ac:dyDescent="0.25">
      <c r="C82" s="18"/>
      <c r="D82" s="18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18"/>
    </row>
    <row r="83" spans="3:21" x14ac:dyDescent="0.25">
      <c r="C83" s="340" t="s">
        <v>362</v>
      </c>
      <c r="D83" s="340"/>
      <c r="E83" s="144">
        <f>SUM(E81:E82)</f>
        <v>0</v>
      </c>
      <c r="F83" s="144">
        <f t="shared" ref="F83:T83" si="9">SUM(F81:F82)</f>
        <v>0</v>
      </c>
      <c r="G83" s="144">
        <f t="shared" si="9"/>
        <v>0</v>
      </c>
      <c r="H83" s="144">
        <f t="shared" si="9"/>
        <v>0</v>
      </c>
      <c r="I83" s="144">
        <f t="shared" si="9"/>
        <v>0</v>
      </c>
      <c r="J83" s="144">
        <f t="shared" si="9"/>
        <v>0</v>
      </c>
      <c r="K83" s="144">
        <f t="shared" si="9"/>
        <v>0</v>
      </c>
      <c r="L83" s="144">
        <f t="shared" si="9"/>
        <v>0</v>
      </c>
      <c r="M83" s="144">
        <f t="shared" si="9"/>
        <v>0</v>
      </c>
      <c r="N83" s="144">
        <f t="shared" si="9"/>
        <v>0</v>
      </c>
      <c r="O83" s="144">
        <f t="shared" si="9"/>
        <v>0</v>
      </c>
      <c r="P83" s="144">
        <f t="shared" si="9"/>
        <v>0</v>
      </c>
      <c r="Q83" s="144">
        <f t="shared" si="9"/>
        <v>0</v>
      </c>
      <c r="R83" s="144">
        <f t="shared" si="9"/>
        <v>0</v>
      </c>
      <c r="S83" s="144">
        <f t="shared" si="9"/>
        <v>0</v>
      </c>
      <c r="T83" s="144">
        <f t="shared" si="9"/>
        <v>0</v>
      </c>
      <c r="U83" s="124">
        <f>SUM(I83:T83)</f>
        <v>0</v>
      </c>
    </row>
    <row r="84" spans="3:21" x14ac:dyDescent="0.25">
      <c r="C84" s="341" t="s">
        <v>363</v>
      </c>
      <c r="D84" s="341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18"/>
    </row>
    <row r="85" spans="3:21" x14ac:dyDescent="0.25">
      <c r="C85" s="18" t="s">
        <v>365</v>
      </c>
      <c r="D85" s="18" t="s">
        <v>366</v>
      </c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18"/>
    </row>
    <row r="86" spans="3:21" x14ac:dyDescent="0.25">
      <c r="C86" s="18" t="s">
        <v>365</v>
      </c>
      <c r="D86" s="18" t="s">
        <v>367</v>
      </c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18"/>
    </row>
    <row r="87" spans="3:21" x14ac:dyDescent="0.25">
      <c r="C87" s="338" t="s">
        <v>364</v>
      </c>
      <c r="D87" s="339"/>
      <c r="E87" s="144">
        <f>E85-E86</f>
        <v>0</v>
      </c>
      <c r="F87" s="144">
        <f t="shared" ref="F87:T87" si="10">F85-F86</f>
        <v>0</v>
      </c>
      <c r="G87" s="144">
        <f t="shared" si="10"/>
        <v>0</v>
      </c>
      <c r="H87" s="144">
        <f t="shared" si="10"/>
        <v>0</v>
      </c>
      <c r="I87" s="144">
        <f t="shared" si="10"/>
        <v>0</v>
      </c>
      <c r="J87" s="144">
        <f t="shared" si="10"/>
        <v>0</v>
      </c>
      <c r="K87" s="144">
        <f t="shared" si="10"/>
        <v>0</v>
      </c>
      <c r="L87" s="144">
        <f t="shared" si="10"/>
        <v>0</v>
      </c>
      <c r="M87" s="144">
        <f t="shared" si="10"/>
        <v>0</v>
      </c>
      <c r="N87" s="144">
        <f t="shared" si="10"/>
        <v>0</v>
      </c>
      <c r="O87" s="144">
        <f t="shared" si="10"/>
        <v>0</v>
      </c>
      <c r="P87" s="144">
        <f t="shared" si="10"/>
        <v>0</v>
      </c>
      <c r="Q87" s="144">
        <f t="shared" si="10"/>
        <v>0</v>
      </c>
      <c r="R87" s="144">
        <f t="shared" si="10"/>
        <v>0</v>
      </c>
      <c r="S87" s="144">
        <f t="shared" si="10"/>
        <v>0</v>
      </c>
      <c r="T87" s="144">
        <f t="shared" si="10"/>
        <v>0</v>
      </c>
      <c r="U87" s="124">
        <f>U85-U86</f>
        <v>0</v>
      </c>
    </row>
    <row r="88" spans="3:21" x14ac:dyDescent="0.25">
      <c r="C88" s="338" t="s">
        <v>261</v>
      </c>
      <c r="D88" s="339"/>
      <c r="E88" s="144">
        <f>E87+E83+E79+E63+E57+E53+E28</f>
        <v>0</v>
      </c>
      <c r="F88" s="144">
        <f t="shared" ref="F88:T88" si="11">F87+F83+F79+F63+F57+F53+F28</f>
        <v>0</v>
      </c>
      <c r="G88" s="144">
        <f t="shared" si="11"/>
        <v>0</v>
      </c>
      <c r="H88" s="144">
        <f t="shared" si="11"/>
        <v>0</v>
      </c>
      <c r="I88" s="144">
        <f t="shared" si="11"/>
        <v>0</v>
      </c>
      <c r="J88" s="144">
        <f t="shared" si="11"/>
        <v>0</v>
      </c>
      <c r="K88" s="144">
        <f t="shared" si="11"/>
        <v>0</v>
      </c>
      <c r="L88" s="144">
        <f t="shared" si="11"/>
        <v>0</v>
      </c>
      <c r="M88" s="144">
        <f t="shared" si="11"/>
        <v>0</v>
      </c>
      <c r="N88" s="144">
        <f t="shared" si="11"/>
        <v>0</v>
      </c>
      <c r="O88" s="144">
        <f t="shared" si="11"/>
        <v>0</v>
      </c>
      <c r="P88" s="144">
        <f t="shared" si="11"/>
        <v>0</v>
      </c>
      <c r="Q88" s="144">
        <f t="shared" si="11"/>
        <v>0</v>
      </c>
      <c r="R88" s="144">
        <f t="shared" si="11"/>
        <v>0</v>
      </c>
      <c r="S88" s="144">
        <f t="shared" si="11"/>
        <v>0</v>
      </c>
      <c r="T88" s="144">
        <f t="shared" si="11"/>
        <v>0</v>
      </c>
      <c r="U88" s="124">
        <f>U28+U53+U57+U63+U79+U83+U87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I5:U5"/>
    <mergeCell ref="C7:D7"/>
    <mergeCell ref="C5:C6"/>
    <mergeCell ref="D5:D6"/>
    <mergeCell ref="C8:D8"/>
    <mergeCell ref="E5:E6"/>
    <mergeCell ref="F5:F6"/>
    <mergeCell ref="G5:G6"/>
    <mergeCell ref="H5:H6"/>
    <mergeCell ref="C45:D45"/>
    <mergeCell ref="C46:D46"/>
    <mergeCell ref="C52:D52"/>
    <mergeCell ref="C53:D53"/>
    <mergeCell ref="C54:D54"/>
    <mergeCell ref="C18:D18"/>
    <mergeCell ref="C57:D57"/>
    <mergeCell ref="C87:D87"/>
    <mergeCell ref="C88:D88"/>
    <mergeCell ref="C63:D63"/>
    <mergeCell ref="C64:D64"/>
    <mergeCell ref="C79:D79"/>
    <mergeCell ref="C80:D80"/>
    <mergeCell ref="C83:D83"/>
    <mergeCell ref="C84:D84"/>
    <mergeCell ref="C58:D58"/>
    <mergeCell ref="C19:D19"/>
    <mergeCell ref="C27:D27"/>
    <mergeCell ref="C28:D28"/>
    <mergeCell ref="C29:D29"/>
    <mergeCell ref="C30:D30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U95"/>
  <sheetViews>
    <sheetView showGridLines="0" zoomScale="70" zoomScaleNormal="70" workbookViewId="0">
      <selection activeCell="E19" sqref="E19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7" width="16.453125" style="4" customWidth="1"/>
    <col min="8" max="8" width="16.81640625" style="4" customWidth="1"/>
    <col min="9" max="9" width="13.81640625" style="4" bestFit="1" customWidth="1"/>
    <col min="10" max="10" width="12.54296875" style="4" bestFit="1" customWidth="1"/>
    <col min="11" max="11" width="13.453125" style="4" bestFit="1" customWidth="1"/>
    <col min="12" max="12" width="13.81640625" style="4" bestFit="1" customWidth="1"/>
    <col min="13" max="13" width="12.54296875" style="4" bestFit="1" customWidth="1"/>
    <col min="14" max="14" width="14.81640625" style="4" customWidth="1"/>
    <col min="15" max="15" width="12.54296875" style="4" customWidth="1"/>
    <col min="16" max="16" width="11.81640625" style="4" bestFit="1" customWidth="1"/>
    <col min="17" max="17" width="13.81640625" style="4" bestFit="1" customWidth="1"/>
    <col min="18" max="20" width="11.81640625" style="4" bestFit="1" customWidth="1"/>
    <col min="21" max="21" width="11.453125" style="4" bestFit="1" customWidth="1"/>
    <col min="22" max="22" width="12.453125" style="4" customWidth="1"/>
    <col min="23" max="23" width="12.81640625" style="4" customWidth="1"/>
    <col min="24" max="16384" width="9.1796875" style="4"/>
  </cols>
  <sheetData>
    <row r="2" spans="2:21" x14ac:dyDescent="0.25">
      <c r="I2" s="25" t="s">
        <v>240</v>
      </c>
    </row>
    <row r="3" spans="2:21" x14ac:dyDescent="0.25">
      <c r="I3" s="27" t="s">
        <v>644</v>
      </c>
    </row>
    <row r="4" spans="2:21" x14ac:dyDescent="0.25">
      <c r="C4" s="15"/>
      <c r="U4" s="27" t="s">
        <v>109</v>
      </c>
    </row>
    <row r="5" spans="2:21" x14ac:dyDescent="0.25">
      <c r="C5" s="323" t="s">
        <v>343</v>
      </c>
      <c r="D5" s="323" t="s">
        <v>344</v>
      </c>
      <c r="E5" s="309" t="s">
        <v>345</v>
      </c>
      <c r="F5" s="309" t="s">
        <v>346</v>
      </c>
      <c r="G5" s="309" t="s">
        <v>347</v>
      </c>
      <c r="H5" s="309" t="s">
        <v>368</v>
      </c>
      <c r="I5" s="306" t="s">
        <v>159</v>
      </c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</row>
    <row r="6" spans="2:21" x14ac:dyDescent="0.25">
      <c r="C6" s="325"/>
      <c r="D6" s="325"/>
      <c r="E6" s="310"/>
      <c r="F6" s="310"/>
      <c r="G6" s="310"/>
      <c r="H6" s="310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x14ac:dyDescent="0.25">
      <c r="C7" s="327"/>
      <c r="D7" s="327"/>
      <c r="E7" s="322"/>
      <c r="F7" s="322"/>
      <c r="G7" s="322"/>
      <c r="H7" s="322"/>
      <c r="I7" s="14" t="s">
        <v>3</v>
      </c>
      <c r="J7" s="14" t="s">
        <v>3</v>
      </c>
      <c r="K7" s="14" t="s">
        <v>3</v>
      </c>
      <c r="L7" s="14" t="s">
        <v>3</v>
      </c>
      <c r="M7" s="14" t="s">
        <v>3</v>
      </c>
      <c r="N7" s="14" t="s">
        <v>3</v>
      </c>
      <c r="O7" s="14" t="s">
        <v>5</v>
      </c>
      <c r="P7" s="14" t="s">
        <v>5</v>
      </c>
      <c r="Q7" s="14" t="s">
        <v>5</v>
      </c>
      <c r="R7" s="14" t="s">
        <v>5</v>
      </c>
      <c r="S7" s="14" t="s">
        <v>5</v>
      </c>
      <c r="T7" s="14" t="s">
        <v>5</v>
      </c>
      <c r="U7" s="14" t="s">
        <v>5</v>
      </c>
    </row>
    <row r="8" spans="2:21" x14ac:dyDescent="0.25">
      <c r="B8" s="75"/>
      <c r="C8" s="335" t="s">
        <v>348</v>
      </c>
      <c r="D8" s="336"/>
      <c r="E8" s="74"/>
      <c r="F8" s="74"/>
      <c r="G8" s="73"/>
      <c r="H8" s="74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337" t="s">
        <v>350</v>
      </c>
      <c r="D9" s="337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04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04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04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04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04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04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04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5"/>
      <c r="C17" s="104" t="s">
        <v>704</v>
      </c>
      <c r="D17" s="101" t="s">
        <v>656</v>
      </c>
      <c r="E17" s="74"/>
      <c r="F17" s="74"/>
      <c r="G17" s="74"/>
      <c r="H17" s="74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04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340" t="s">
        <v>225</v>
      </c>
      <c r="D19" s="340"/>
      <c r="E19" s="144">
        <f>SUM(E10:E18)</f>
        <v>0</v>
      </c>
      <c r="F19" s="144">
        <f t="shared" ref="F19:T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44">
        <f t="shared" si="0"/>
        <v>0</v>
      </c>
      <c r="R19" s="144">
        <f t="shared" si="0"/>
        <v>0</v>
      </c>
      <c r="S19" s="144">
        <f t="shared" si="0"/>
        <v>0</v>
      </c>
      <c r="T19" s="144">
        <f t="shared" si="0"/>
        <v>0</v>
      </c>
      <c r="U19" s="124">
        <f>SUM(I19:T19)</f>
        <v>0</v>
      </c>
    </row>
    <row r="20" spans="2:21" x14ac:dyDescent="0.25">
      <c r="C20" s="337" t="s">
        <v>351</v>
      </c>
      <c r="D20" s="337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04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04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04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04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04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04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04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340" t="s">
        <v>225</v>
      </c>
      <c r="D28" s="340"/>
      <c r="E28" s="144">
        <f>SUM(E21:E27)</f>
        <v>0</v>
      </c>
      <c r="F28" s="144">
        <f t="shared" ref="F28:T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0</v>
      </c>
      <c r="U28" s="124">
        <f>SUM(I28:T28)</f>
        <v>0</v>
      </c>
    </row>
    <row r="29" spans="2:21" x14ac:dyDescent="0.25">
      <c r="C29" s="340" t="s">
        <v>349</v>
      </c>
      <c r="D29" s="340"/>
      <c r="E29" s="144">
        <f>E28+E19</f>
        <v>0</v>
      </c>
      <c r="F29" s="144">
        <f t="shared" ref="F29:T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44">
        <f t="shared" si="2"/>
        <v>0</v>
      </c>
      <c r="R29" s="144">
        <f t="shared" si="2"/>
        <v>0</v>
      </c>
      <c r="S29" s="144">
        <f t="shared" si="2"/>
        <v>0</v>
      </c>
      <c r="T29" s="144">
        <f t="shared" si="2"/>
        <v>0</v>
      </c>
      <c r="U29" s="124">
        <f>U19+U28</f>
        <v>0</v>
      </c>
    </row>
    <row r="30" spans="2:21" x14ac:dyDescent="0.25">
      <c r="C30" s="341" t="s">
        <v>352</v>
      </c>
      <c r="D30" s="341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337" t="s">
        <v>350</v>
      </c>
      <c r="D31" s="33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04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04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04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04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04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04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04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04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04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04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04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04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8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4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340" t="s">
        <v>225</v>
      </c>
      <c r="D46" s="340"/>
      <c r="E46" s="144">
        <f>SUM(E32:E45)</f>
        <v>0</v>
      </c>
      <c r="F46" s="144">
        <f t="shared" ref="F46:T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44">
        <f t="shared" si="3"/>
        <v>0</v>
      </c>
      <c r="R46" s="144">
        <f t="shared" si="3"/>
        <v>0</v>
      </c>
      <c r="S46" s="144">
        <f t="shared" si="3"/>
        <v>0</v>
      </c>
      <c r="T46" s="144">
        <f t="shared" si="3"/>
        <v>0</v>
      </c>
      <c r="U46" s="124">
        <f>SUM(I46:T46)</f>
        <v>0</v>
      </c>
    </row>
    <row r="47" spans="3:21" x14ac:dyDescent="0.25">
      <c r="C47" s="337" t="s">
        <v>354</v>
      </c>
      <c r="D47" s="337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04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04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04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04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04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340" t="s">
        <v>225</v>
      </c>
      <c r="D53" s="340"/>
      <c r="E53" s="144">
        <f>SUM(E48:E52)</f>
        <v>0</v>
      </c>
      <c r="F53" s="144">
        <f t="shared" ref="F53:T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44">
        <f t="shared" si="4"/>
        <v>0</v>
      </c>
      <c r="R53" s="144">
        <f t="shared" si="4"/>
        <v>0</v>
      </c>
      <c r="S53" s="144">
        <f t="shared" si="4"/>
        <v>0</v>
      </c>
      <c r="T53" s="144">
        <f t="shared" si="4"/>
        <v>0</v>
      </c>
      <c r="U53" s="124">
        <f>SUM(I53:T53)</f>
        <v>0</v>
      </c>
    </row>
    <row r="54" spans="3:21" x14ac:dyDescent="0.25">
      <c r="C54" s="340" t="s">
        <v>353</v>
      </c>
      <c r="D54" s="340"/>
      <c r="E54" s="144">
        <f>E53+E46</f>
        <v>0</v>
      </c>
      <c r="F54" s="144">
        <f t="shared" ref="F54:T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44">
        <f t="shared" si="5"/>
        <v>0</v>
      </c>
      <c r="R54" s="144">
        <f t="shared" si="5"/>
        <v>0</v>
      </c>
      <c r="S54" s="144">
        <f t="shared" si="5"/>
        <v>0</v>
      </c>
      <c r="T54" s="144">
        <f t="shared" si="5"/>
        <v>0</v>
      </c>
      <c r="U54" s="124">
        <f>U46+U53</f>
        <v>0</v>
      </c>
    </row>
    <row r="55" spans="3:21" x14ac:dyDescent="0.25">
      <c r="C55" s="341" t="s">
        <v>358</v>
      </c>
      <c r="D55" s="341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340" t="s">
        <v>355</v>
      </c>
      <c r="D58" s="340"/>
      <c r="E58" s="144">
        <f>SUM(E56:E57)</f>
        <v>0</v>
      </c>
      <c r="F58" s="144">
        <f t="shared" ref="F58:T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44">
        <f t="shared" si="6"/>
        <v>0</v>
      </c>
      <c r="R58" s="144">
        <f t="shared" si="6"/>
        <v>0</v>
      </c>
      <c r="S58" s="144">
        <f t="shared" si="6"/>
        <v>0</v>
      </c>
      <c r="T58" s="144">
        <f t="shared" si="6"/>
        <v>0</v>
      </c>
      <c r="U58" s="124">
        <f>SUM(I58:T58)</f>
        <v>0</v>
      </c>
    </row>
    <row r="59" spans="3:21" x14ac:dyDescent="0.25">
      <c r="C59" s="341" t="s">
        <v>357</v>
      </c>
      <c r="D59" s="341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18"/>
    </row>
    <row r="60" spans="3:21" x14ac:dyDescent="0.25">
      <c r="C60" s="105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18"/>
    </row>
    <row r="61" spans="3:21" x14ac:dyDescent="0.25">
      <c r="C61" s="105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18"/>
    </row>
    <row r="62" spans="3:21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18"/>
    </row>
    <row r="63" spans="3:21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18"/>
    </row>
    <row r="64" spans="3:21" x14ac:dyDescent="0.25">
      <c r="C64" s="340" t="s">
        <v>356</v>
      </c>
      <c r="D64" s="340"/>
      <c r="E64" s="144">
        <f>SUM(E60:E63)</f>
        <v>0</v>
      </c>
      <c r="F64" s="144">
        <f t="shared" ref="F64:T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44">
        <f t="shared" si="7"/>
        <v>0</v>
      </c>
      <c r="R64" s="144">
        <f t="shared" si="7"/>
        <v>0</v>
      </c>
      <c r="S64" s="144">
        <f t="shared" si="7"/>
        <v>0</v>
      </c>
      <c r="T64" s="144">
        <f t="shared" si="7"/>
        <v>0</v>
      </c>
      <c r="U64" s="124">
        <f>SUM(I64:T64)</f>
        <v>0</v>
      </c>
    </row>
    <row r="65" spans="3:21" x14ac:dyDescent="0.25">
      <c r="C65" s="341" t="s">
        <v>361</v>
      </c>
      <c r="D65" s="341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18"/>
    </row>
    <row r="66" spans="3:21" x14ac:dyDescent="0.25">
      <c r="C66" s="105"/>
      <c r="D66" s="101" t="s">
        <v>691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18"/>
    </row>
    <row r="67" spans="3:21" x14ac:dyDescent="0.25">
      <c r="C67" s="105"/>
      <c r="D67" s="101" t="s">
        <v>692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18"/>
    </row>
    <row r="68" spans="3:21" x14ac:dyDescent="0.25">
      <c r="C68" s="105"/>
      <c r="D68" s="101" t="s">
        <v>693</v>
      </c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18"/>
    </row>
    <row r="69" spans="3:21" x14ac:dyDescent="0.25">
      <c r="C69" s="105"/>
      <c r="D69" s="101" t="s">
        <v>694</v>
      </c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18"/>
    </row>
    <row r="70" spans="3:21" x14ac:dyDescent="0.25">
      <c r="C70" s="105"/>
      <c r="D70" s="101" t="s">
        <v>695</v>
      </c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18"/>
    </row>
    <row r="71" spans="3:21" x14ac:dyDescent="0.25">
      <c r="C71" s="105"/>
      <c r="D71" s="101" t="s">
        <v>664</v>
      </c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18"/>
    </row>
    <row r="72" spans="3:21" x14ac:dyDescent="0.25">
      <c r="C72" s="104" t="s">
        <v>708</v>
      </c>
      <c r="D72" s="101" t="s">
        <v>696</v>
      </c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18"/>
    </row>
    <row r="73" spans="3:21" x14ac:dyDescent="0.25">
      <c r="C73" s="104" t="s">
        <v>708</v>
      </c>
      <c r="D73" s="101" t="s">
        <v>697</v>
      </c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18"/>
    </row>
    <row r="74" spans="3:21" x14ac:dyDescent="0.25">
      <c r="C74" s="104" t="s">
        <v>708</v>
      </c>
      <c r="D74" s="101" t="s">
        <v>698</v>
      </c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18"/>
    </row>
    <row r="75" spans="3:21" x14ac:dyDescent="0.25">
      <c r="C75" s="104" t="s">
        <v>708</v>
      </c>
      <c r="D75" s="101" t="s">
        <v>699</v>
      </c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18"/>
    </row>
    <row r="76" spans="3:21" x14ac:dyDescent="0.25">
      <c r="C76" s="104" t="s">
        <v>708</v>
      </c>
      <c r="D76" s="101" t="s">
        <v>700</v>
      </c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18"/>
    </row>
    <row r="77" spans="3:21" x14ac:dyDescent="0.25">
      <c r="C77" s="104" t="s">
        <v>708</v>
      </c>
      <c r="D77" s="101" t="s">
        <v>701</v>
      </c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18"/>
    </row>
    <row r="78" spans="3:21" x14ac:dyDescent="0.25">
      <c r="C78" s="104" t="s">
        <v>708</v>
      </c>
      <c r="D78" s="18" t="s">
        <v>702</v>
      </c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18"/>
    </row>
    <row r="79" spans="3:21" x14ac:dyDescent="0.25">
      <c r="C79" s="104" t="s">
        <v>708</v>
      </c>
      <c r="D79" s="18" t="s">
        <v>703</v>
      </c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18"/>
    </row>
    <row r="80" spans="3:21" x14ac:dyDescent="0.25">
      <c r="C80" s="340" t="s">
        <v>359</v>
      </c>
      <c r="D80" s="340"/>
      <c r="E80" s="144">
        <f>SUM(E66:E79)</f>
        <v>0</v>
      </c>
      <c r="F80" s="144">
        <f t="shared" ref="F80:T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44">
        <f t="shared" si="8"/>
        <v>0</v>
      </c>
      <c r="R80" s="144">
        <f t="shared" si="8"/>
        <v>0</v>
      </c>
      <c r="S80" s="144">
        <f t="shared" si="8"/>
        <v>0</v>
      </c>
      <c r="T80" s="144">
        <f t="shared" si="8"/>
        <v>0</v>
      </c>
      <c r="U80" s="124">
        <f>SUM(I80:T80)</f>
        <v>0</v>
      </c>
    </row>
    <row r="81" spans="3:21" x14ac:dyDescent="0.25">
      <c r="C81" s="341" t="s">
        <v>360</v>
      </c>
      <c r="D81" s="341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18"/>
    </row>
    <row r="82" spans="3:21" x14ac:dyDescent="0.25">
      <c r="C82" s="18"/>
      <c r="D82" s="18" t="s">
        <v>690</v>
      </c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18"/>
    </row>
    <row r="83" spans="3:21" x14ac:dyDescent="0.25">
      <c r="C83" s="18"/>
      <c r="D83" s="18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18"/>
    </row>
    <row r="84" spans="3:21" x14ac:dyDescent="0.25">
      <c r="C84" s="338" t="s">
        <v>362</v>
      </c>
      <c r="D84" s="339"/>
      <c r="E84" s="144">
        <f>SUM(E82:E83)</f>
        <v>0</v>
      </c>
      <c r="F84" s="144">
        <f t="shared" ref="F84:T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44">
        <f t="shared" si="9"/>
        <v>0</v>
      </c>
      <c r="R84" s="144">
        <f t="shared" si="9"/>
        <v>0</v>
      </c>
      <c r="S84" s="144">
        <f t="shared" si="9"/>
        <v>0</v>
      </c>
      <c r="T84" s="144">
        <f t="shared" si="9"/>
        <v>0</v>
      </c>
      <c r="U84" s="124">
        <f>SUM(I84:T84)</f>
        <v>0</v>
      </c>
    </row>
    <row r="85" spans="3:21" x14ac:dyDescent="0.25">
      <c r="C85" s="335" t="s">
        <v>363</v>
      </c>
      <c r="D85" s="336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18"/>
    </row>
    <row r="86" spans="3:21" x14ac:dyDescent="0.25">
      <c r="C86" s="18" t="s">
        <v>365</v>
      </c>
      <c r="D86" s="18" t="s">
        <v>366</v>
      </c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18"/>
    </row>
    <row r="87" spans="3:21" x14ac:dyDescent="0.25">
      <c r="C87" s="18" t="s">
        <v>365</v>
      </c>
      <c r="D87" s="18" t="s">
        <v>367</v>
      </c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18"/>
    </row>
    <row r="88" spans="3:21" x14ac:dyDescent="0.25">
      <c r="C88" s="338" t="s">
        <v>364</v>
      </c>
      <c r="D88" s="339"/>
      <c r="E88" s="144">
        <f>E86-E87</f>
        <v>0</v>
      </c>
      <c r="F88" s="144">
        <f t="shared" ref="F88:T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44">
        <f t="shared" si="10"/>
        <v>0</v>
      </c>
      <c r="R88" s="144">
        <f t="shared" si="10"/>
        <v>0</v>
      </c>
      <c r="S88" s="144">
        <f t="shared" si="10"/>
        <v>0</v>
      </c>
      <c r="T88" s="144">
        <f t="shared" si="10"/>
        <v>0</v>
      </c>
      <c r="U88" s="124">
        <f>U86-U87</f>
        <v>0</v>
      </c>
    </row>
    <row r="89" spans="3:21" x14ac:dyDescent="0.25">
      <c r="C89" s="338" t="s">
        <v>261</v>
      </c>
      <c r="D89" s="339"/>
      <c r="E89" s="144">
        <f>E88+E84+E80+E64+E58+E54+E29</f>
        <v>0</v>
      </c>
      <c r="F89" s="144">
        <f t="shared" ref="F89:T89" si="11">F88+F84+F80+F64+F58+F54+F29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44">
        <f t="shared" si="11"/>
        <v>0</v>
      </c>
      <c r="R89" s="144">
        <f t="shared" si="11"/>
        <v>0</v>
      </c>
      <c r="S89" s="144">
        <f t="shared" si="11"/>
        <v>0</v>
      </c>
      <c r="T89" s="144">
        <f t="shared" si="11"/>
        <v>0</v>
      </c>
      <c r="U89" s="124">
        <f>U29+U54+U58+U64+U80+U84+U88</f>
        <v>0</v>
      </c>
    </row>
    <row r="92" spans="3:21" x14ac:dyDescent="0.25">
      <c r="D92" s="24"/>
      <c r="E92" s="24"/>
      <c r="F92" s="24"/>
      <c r="G92" s="24"/>
      <c r="H92" s="24"/>
      <c r="I92" s="24"/>
    </row>
    <row r="93" spans="3:21" x14ac:dyDescent="0.25">
      <c r="D93" s="26"/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  <row r="95" spans="3:21" x14ac:dyDescent="0.25">
      <c r="E95" s="26"/>
      <c r="F95" s="26"/>
      <c r="G95" s="26"/>
      <c r="H95" s="26"/>
      <c r="I95" s="26"/>
    </row>
  </sheetData>
  <mergeCells count="30">
    <mergeCell ref="C29:D29"/>
    <mergeCell ref="C30:D30"/>
    <mergeCell ref="C31:D31"/>
    <mergeCell ref="C28:D28"/>
    <mergeCell ref="C5:C7"/>
    <mergeCell ref="D5:D7"/>
    <mergeCell ref="C19:D19"/>
    <mergeCell ref="C20:D20"/>
    <mergeCell ref="E5:E7"/>
    <mergeCell ref="F5:F7"/>
    <mergeCell ref="I5:U5"/>
    <mergeCell ref="C8:D8"/>
    <mergeCell ref="C9:D9"/>
    <mergeCell ref="G5:G7"/>
    <mergeCell ref="H5:H7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U94"/>
  <sheetViews>
    <sheetView showGridLines="0" zoomScale="70" zoomScaleNormal="70" workbookViewId="0">
      <selection activeCell="E19" sqref="E19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7" width="16.453125" style="4" customWidth="1"/>
    <col min="8" max="8" width="16.81640625" style="4" customWidth="1"/>
    <col min="9" max="9" width="13.81640625" style="4" bestFit="1" customWidth="1"/>
    <col min="10" max="10" width="12.54296875" style="4" bestFit="1" customWidth="1"/>
    <col min="11" max="11" width="13.453125" style="4" bestFit="1" customWidth="1"/>
    <col min="12" max="12" width="13.81640625" style="4" bestFit="1" customWidth="1"/>
    <col min="13" max="13" width="12.54296875" style="4" bestFit="1" customWidth="1"/>
    <col min="14" max="14" width="14.81640625" style="4" customWidth="1"/>
    <col min="15" max="15" width="12.54296875" style="4" customWidth="1"/>
    <col min="16" max="16" width="11.81640625" style="4" bestFit="1" customWidth="1"/>
    <col min="17" max="17" width="13.81640625" style="4" bestFit="1" customWidth="1"/>
    <col min="18" max="20" width="11.81640625" style="4" bestFit="1" customWidth="1"/>
    <col min="21" max="21" width="11.453125" style="4" bestFit="1" customWidth="1"/>
    <col min="22" max="22" width="12.453125" style="4" customWidth="1"/>
    <col min="23" max="23" width="12.81640625" style="4" customWidth="1"/>
    <col min="24" max="16384" width="9.1796875" style="4"/>
  </cols>
  <sheetData>
    <row r="2" spans="2:21" x14ac:dyDescent="0.25">
      <c r="I2" s="25" t="s">
        <v>240</v>
      </c>
    </row>
    <row r="3" spans="2:21" x14ac:dyDescent="0.25">
      <c r="I3" s="27" t="s">
        <v>373</v>
      </c>
    </row>
    <row r="4" spans="2:21" x14ac:dyDescent="0.25">
      <c r="C4" s="15"/>
      <c r="U4" s="27" t="s">
        <v>109</v>
      </c>
    </row>
    <row r="5" spans="2:21" ht="15" customHeight="1" x14ac:dyDescent="0.25">
      <c r="C5" s="323" t="s">
        <v>343</v>
      </c>
      <c r="D5" s="323" t="s">
        <v>344</v>
      </c>
      <c r="E5" s="309" t="s">
        <v>345</v>
      </c>
      <c r="F5" s="309" t="s">
        <v>346</v>
      </c>
      <c r="G5" s="309" t="s">
        <v>347</v>
      </c>
      <c r="H5" s="309" t="s">
        <v>368</v>
      </c>
      <c r="I5" s="306" t="s">
        <v>322</v>
      </c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</row>
    <row r="6" spans="2:21" x14ac:dyDescent="0.25">
      <c r="C6" s="325"/>
      <c r="D6" s="325"/>
      <c r="E6" s="310"/>
      <c r="F6" s="310"/>
      <c r="G6" s="310"/>
      <c r="H6" s="310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ht="14.25" customHeight="1" x14ac:dyDescent="0.25">
      <c r="C7" s="327"/>
      <c r="D7" s="327"/>
      <c r="E7" s="322"/>
      <c r="F7" s="322"/>
      <c r="G7" s="322"/>
      <c r="H7" s="322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</row>
    <row r="8" spans="2:21" x14ac:dyDescent="0.25">
      <c r="B8" s="75"/>
      <c r="C8" s="335" t="s">
        <v>348</v>
      </c>
      <c r="D8" s="336"/>
      <c r="E8" s="74"/>
      <c r="F8" s="74"/>
      <c r="G8" s="73"/>
      <c r="H8" s="74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63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63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63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63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63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63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63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5"/>
      <c r="C17" s="163" t="s">
        <v>704</v>
      </c>
      <c r="D17" s="101" t="s">
        <v>656</v>
      </c>
      <c r="E17" s="74"/>
      <c r="F17" s="74"/>
      <c r="G17" s="74"/>
      <c r="H17" s="74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63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338" t="s">
        <v>225</v>
      </c>
      <c r="D19" s="339"/>
      <c r="E19" s="144">
        <f>SUM(E10:E18)</f>
        <v>0</v>
      </c>
      <c r="F19" s="144">
        <f t="shared" ref="F19:T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44">
        <f t="shared" si="0"/>
        <v>0</v>
      </c>
      <c r="R19" s="144">
        <f t="shared" si="0"/>
        <v>0</v>
      </c>
      <c r="S19" s="144">
        <f t="shared" si="0"/>
        <v>0</v>
      </c>
      <c r="T19" s="144">
        <f t="shared" si="0"/>
        <v>0</v>
      </c>
      <c r="U19" s="124">
        <f>SUM(I19:T19)</f>
        <v>0</v>
      </c>
    </row>
    <row r="20" spans="2:21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63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63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63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63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63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63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63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338" t="s">
        <v>225</v>
      </c>
      <c r="D28" s="339"/>
      <c r="E28" s="144">
        <f>SUM(E21:E27)</f>
        <v>0</v>
      </c>
      <c r="F28" s="144">
        <f t="shared" ref="F28:T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0</v>
      </c>
      <c r="U28" s="124">
        <f>SUM(I28:T28)</f>
        <v>0</v>
      </c>
    </row>
    <row r="29" spans="2:21" x14ac:dyDescent="0.25">
      <c r="C29" s="338" t="s">
        <v>349</v>
      </c>
      <c r="D29" s="339"/>
      <c r="E29" s="144">
        <f>E28+E19</f>
        <v>0</v>
      </c>
      <c r="F29" s="144">
        <f t="shared" ref="F29:T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44">
        <f t="shared" si="2"/>
        <v>0</v>
      </c>
      <c r="R29" s="144">
        <f t="shared" si="2"/>
        <v>0</v>
      </c>
      <c r="S29" s="144">
        <f t="shared" si="2"/>
        <v>0</v>
      </c>
      <c r="T29" s="144">
        <f t="shared" si="2"/>
        <v>0</v>
      </c>
      <c r="U29" s="124">
        <f>U19+U28</f>
        <v>0</v>
      </c>
    </row>
    <row r="30" spans="2:21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63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63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63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63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63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63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63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63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63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63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63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63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8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4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338" t="s">
        <v>225</v>
      </c>
      <c r="D46" s="339"/>
      <c r="E46" s="144">
        <f>SUM(E32:E45)</f>
        <v>0</v>
      </c>
      <c r="F46" s="144">
        <f t="shared" ref="F46:T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44">
        <f t="shared" si="3"/>
        <v>0</v>
      </c>
      <c r="R46" s="144">
        <f t="shared" si="3"/>
        <v>0</v>
      </c>
      <c r="S46" s="144">
        <f t="shared" si="3"/>
        <v>0</v>
      </c>
      <c r="T46" s="144">
        <f t="shared" si="3"/>
        <v>0</v>
      </c>
      <c r="U46" s="124">
        <f>SUM(I46:T46)</f>
        <v>0</v>
      </c>
    </row>
    <row r="47" spans="3:21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63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63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63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63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63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338" t="s">
        <v>225</v>
      </c>
      <c r="D53" s="339"/>
      <c r="E53" s="144">
        <f>SUM(E48:E52)</f>
        <v>0</v>
      </c>
      <c r="F53" s="144">
        <f t="shared" ref="F53:T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44">
        <f t="shared" si="4"/>
        <v>0</v>
      </c>
      <c r="R53" s="144">
        <f t="shared" si="4"/>
        <v>0</v>
      </c>
      <c r="S53" s="144">
        <f t="shared" si="4"/>
        <v>0</v>
      </c>
      <c r="T53" s="144">
        <f t="shared" si="4"/>
        <v>0</v>
      </c>
      <c r="U53" s="124">
        <f>SUM(I53:T53)</f>
        <v>0</v>
      </c>
    </row>
    <row r="54" spans="3:21" x14ac:dyDescent="0.25">
      <c r="C54" s="338" t="s">
        <v>353</v>
      </c>
      <c r="D54" s="339"/>
      <c r="E54" s="144">
        <f>E53+E46</f>
        <v>0</v>
      </c>
      <c r="F54" s="144">
        <f t="shared" ref="F54:T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44">
        <f t="shared" si="5"/>
        <v>0</v>
      </c>
      <c r="R54" s="144">
        <f t="shared" si="5"/>
        <v>0</v>
      </c>
      <c r="S54" s="144">
        <f t="shared" si="5"/>
        <v>0</v>
      </c>
      <c r="T54" s="144">
        <f t="shared" si="5"/>
        <v>0</v>
      </c>
      <c r="U54" s="124">
        <f>U46+U53</f>
        <v>0</v>
      </c>
    </row>
    <row r="55" spans="3:21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338" t="s">
        <v>355</v>
      </c>
      <c r="D58" s="339"/>
      <c r="E58" s="144">
        <f>SUM(E56:E57)</f>
        <v>0</v>
      </c>
      <c r="F58" s="144">
        <f t="shared" ref="F58:T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44">
        <f t="shared" si="6"/>
        <v>0</v>
      </c>
      <c r="R58" s="144">
        <f t="shared" si="6"/>
        <v>0</v>
      </c>
      <c r="S58" s="144">
        <f t="shared" si="6"/>
        <v>0</v>
      </c>
      <c r="T58" s="144">
        <f t="shared" si="6"/>
        <v>0</v>
      </c>
      <c r="U58" s="124">
        <f>SUM(I58:T58)</f>
        <v>0</v>
      </c>
    </row>
    <row r="59" spans="3:21" x14ac:dyDescent="0.25">
      <c r="C59" s="335" t="s">
        <v>357</v>
      </c>
      <c r="D59" s="336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18"/>
    </row>
    <row r="60" spans="3:21" x14ac:dyDescent="0.25">
      <c r="C60" s="96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18"/>
    </row>
    <row r="61" spans="3:21" x14ac:dyDescent="0.25">
      <c r="C61" s="96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18"/>
    </row>
    <row r="62" spans="3:21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18"/>
    </row>
    <row r="63" spans="3:21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18"/>
    </row>
    <row r="64" spans="3:21" x14ac:dyDescent="0.25">
      <c r="C64" s="338" t="s">
        <v>356</v>
      </c>
      <c r="D64" s="339"/>
      <c r="E64" s="144">
        <f>SUM(E60:E63)</f>
        <v>0</v>
      </c>
      <c r="F64" s="144">
        <f t="shared" ref="F64:T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44">
        <f t="shared" si="7"/>
        <v>0</v>
      </c>
      <c r="R64" s="144">
        <f t="shared" si="7"/>
        <v>0</v>
      </c>
      <c r="S64" s="144">
        <f t="shared" si="7"/>
        <v>0</v>
      </c>
      <c r="T64" s="144">
        <f t="shared" si="7"/>
        <v>0</v>
      </c>
      <c r="U64" s="124">
        <f>SUM(I64:T64)</f>
        <v>0</v>
      </c>
    </row>
    <row r="65" spans="3:21" x14ac:dyDescent="0.25">
      <c r="C65" s="335" t="s">
        <v>361</v>
      </c>
      <c r="D65" s="336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18"/>
    </row>
    <row r="66" spans="3:21" x14ac:dyDescent="0.25">
      <c r="C66" s="105"/>
      <c r="D66" s="101" t="s">
        <v>691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18"/>
    </row>
    <row r="67" spans="3:21" x14ac:dyDescent="0.25">
      <c r="C67" s="105"/>
      <c r="D67" s="101" t="s">
        <v>692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18"/>
    </row>
    <row r="68" spans="3:21" x14ac:dyDescent="0.25">
      <c r="C68" s="105"/>
      <c r="D68" s="101" t="s">
        <v>693</v>
      </c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18"/>
    </row>
    <row r="69" spans="3:21" x14ac:dyDescent="0.25">
      <c r="C69" s="105"/>
      <c r="D69" s="101" t="s">
        <v>694</v>
      </c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18"/>
    </row>
    <row r="70" spans="3:21" x14ac:dyDescent="0.25">
      <c r="C70" s="105"/>
      <c r="D70" s="101" t="s">
        <v>695</v>
      </c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18"/>
    </row>
    <row r="71" spans="3:21" x14ac:dyDescent="0.25">
      <c r="C71" s="105"/>
      <c r="D71" s="101" t="s">
        <v>664</v>
      </c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18"/>
    </row>
    <row r="72" spans="3:21" x14ac:dyDescent="0.25">
      <c r="C72" s="104" t="s">
        <v>708</v>
      </c>
      <c r="D72" s="101" t="s">
        <v>696</v>
      </c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18"/>
    </row>
    <row r="73" spans="3:21" x14ac:dyDescent="0.25">
      <c r="C73" s="104" t="s">
        <v>708</v>
      </c>
      <c r="D73" s="101" t="s">
        <v>697</v>
      </c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18"/>
    </row>
    <row r="74" spans="3:21" x14ac:dyDescent="0.25">
      <c r="C74" s="104" t="s">
        <v>708</v>
      </c>
      <c r="D74" s="101" t="s">
        <v>698</v>
      </c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18"/>
    </row>
    <row r="75" spans="3:21" x14ac:dyDescent="0.25">
      <c r="C75" s="104" t="s">
        <v>708</v>
      </c>
      <c r="D75" s="101" t="s">
        <v>699</v>
      </c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18"/>
    </row>
    <row r="76" spans="3:21" x14ac:dyDescent="0.25">
      <c r="C76" s="104" t="s">
        <v>708</v>
      </c>
      <c r="D76" s="101" t="s">
        <v>700</v>
      </c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18"/>
    </row>
    <row r="77" spans="3:21" x14ac:dyDescent="0.25">
      <c r="C77" s="104" t="s">
        <v>708</v>
      </c>
      <c r="D77" s="101" t="s">
        <v>701</v>
      </c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18"/>
    </row>
    <row r="78" spans="3:21" x14ac:dyDescent="0.25">
      <c r="C78" s="104" t="s">
        <v>708</v>
      </c>
      <c r="D78" s="18" t="s">
        <v>702</v>
      </c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18"/>
    </row>
    <row r="79" spans="3:21" x14ac:dyDescent="0.25">
      <c r="C79" s="104" t="s">
        <v>708</v>
      </c>
      <c r="D79" s="18" t="s">
        <v>703</v>
      </c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18"/>
    </row>
    <row r="80" spans="3:21" x14ac:dyDescent="0.25">
      <c r="C80" s="340" t="s">
        <v>359</v>
      </c>
      <c r="D80" s="340"/>
      <c r="E80" s="144">
        <f>SUM(E66:E79)</f>
        <v>0</v>
      </c>
      <c r="F80" s="144">
        <f t="shared" ref="F80:T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44">
        <f t="shared" si="8"/>
        <v>0</v>
      </c>
      <c r="R80" s="144">
        <f t="shared" si="8"/>
        <v>0</v>
      </c>
      <c r="S80" s="144">
        <f t="shared" si="8"/>
        <v>0</v>
      </c>
      <c r="T80" s="144">
        <f t="shared" si="8"/>
        <v>0</v>
      </c>
      <c r="U80" s="124">
        <f>SUM(I80:T80)</f>
        <v>0</v>
      </c>
    </row>
    <row r="81" spans="3:21" x14ac:dyDescent="0.25">
      <c r="C81" s="335" t="s">
        <v>360</v>
      </c>
      <c r="D81" s="336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18"/>
    </row>
    <row r="82" spans="3:21" x14ac:dyDescent="0.25">
      <c r="C82" s="18"/>
      <c r="D82" s="18" t="s">
        <v>690</v>
      </c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18"/>
    </row>
    <row r="83" spans="3:21" x14ac:dyDescent="0.25">
      <c r="C83" s="18"/>
      <c r="D83" s="18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18"/>
    </row>
    <row r="84" spans="3:21" x14ac:dyDescent="0.25">
      <c r="C84" s="338" t="s">
        <v>362</v>
      </c>
      <c r="D84" s="339"/>
      <c r="E84" s="144">
        <f>SUM(E82:E83)</f>
        <v>0</v>
      </c>
      <c r="F84" s="144">
        <f t="shared" ref="F84:T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44">
        <f t="shared" si="9"/>
        <v>0</v>
      </c>
      <c r="R84" s="144">
        <f t="shared" si="9"/>
        <v>0</v>
      </c>
      <c r="S84" s="144">
        <f t="shared" si="9"/>
        <v>0</v>
      </c>
      <c r="T84" s="144">
        <f t="shared" si="9"/>
        <v>0</v>
      </c>
      <c r="U84" s="124">
        <f>SUM(I84:T84)</f>
        <v>0</v>
      </c>
    </row>
    <row r="85" spans="3:21" x14ac:dyDescent="0.25">
      <c r="C85" s="335" t="s">
        <v>363</v>
      </c>
      <c r="D85" s="336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18"/>
    </row>
    <row r="86" spans="3:21" x14ac:dyDescent="0.25">
      <c r="C86" s="18" t="s">
        <v>365</v>
      </c>
      <c r="D86" s="18" t="s">
        <v>366</v>
      </c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18"/>
    </row>
    <row r="87" spans="3:21" x14ac:dyDescent="0.25">
      <c r="C87" s="18" t="s">
        <v>365</v>
      </c>
      <c r="D87" s="18" t="s">
        <v>367</v>
      </c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18"/>
    </row>
    <row r="88" spans="3:21" x14ac:dyDescent="0.25">
      <c r="C88" s="338" t="s">
        <v>364</v>
      </c>
      <c r="D88" s="339"/>
      <c r="E88" s="144">
        <f>E86-E87</f>
        <v>0</v>
      </c>
      <c r="F88" s="144">
        <f t="shared" ref="F88:T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44">
        <f t="shared" si="10"/>
        <v>0</v>
      </c>
      <c r="R88" s="144">
        <f t="shared" si="10"/>
        <v>0</v>
      </c>
      <c r="S88" s="144">
        <f t="shared" si="10"/>
        <v>0</v>
      </c>
      <c r="T88" s="144">
        <f t="shared" si="10"/>
        <v>0</v>
      </c>
      <c r="U88" s="124">
        <f>U86-U87</f>
        <v>0</v>
      </c>
    </row>
    <row r="89" spans="3:21" x14ac:dyDescent="0.25">
      <c r="C89" s="338" t="s">
        <v>261</v>
      </c>
      <c r="D89" s="339"/>
      <c r="E89" s="144">
        <f>E88+E84+E80+E64+E58+E54+E29</f>
        <v>0</v>
      </c>
      <c r="F89" s="144">
        <f t="shared" ref="F89:T89" si="11">F88+F84+F80+F64+F58+F54+F29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44">
        <f t="shared" si="11"/>
        <v>0</v>
      </c>
      <c r="R89" s="144">
        <f t="shared" si="11"/>
        <v>0</v>
      </c>
      <c r="S89" s="144">
        <f t="shared" si="11"/>
        <v>0</v>
      </c>
      <c r="T89" s="144">
        <f t="shared" si="11"/>
        <v>0</v>
      </c>
      <c r="U89" s="124">
        <f>U29+U54+U58+U64+U80+U84+U88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C29:D29"/>
    <mergeCell ref="C30:D30"/>
    <mergeCell ref="C31:D31"/>
    <mergeCell ref="C28:D28"/>
    <mergeCell ref="C5:C7"/>
    <mergeCell ref="D5:D7"/>
    <mergeCell ref="C19:D19"/>
    <mergeCell ref="C20:D20"/>
    <mergeCell ref="E5:E7"/>
    <mergeCell ref="F5:F7"/>
    <mergeCell ref="I5:U5"/>
    <mergeCell ref="C8:D8"/>
    <mergeCell ref="C9:D9"/>
    <mergeCell ref="G5:G7"/>
    <mergeCell ref="H5:H7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U94"/>
  <sheetViews>
    <sheetView showGridLines="0" zoomScale="70" zoomScaleNormal="70" workbookViewId="0">
      <selection activeCell="E19" sqref="E19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7" width="16.453125" style="4" customWidth="1"/>
    <col min="8" max="8" width="16.81640625" style="4" customWidth="1"/>
    <col min="9" max="9" width="13.81640625" style="4" bestFit="1" customWidth="1"/>
    <col min="10" max="10" width="12.54296875" style="4" bestFit="1" customWidth="1"/>
    <col min="11" max="11" width="13.453125" style="4" bestFit="1" customWidth="1"/>
    <col min="12" max="12" width="13.81640625" style="4" bestFit="1" customWidth="1"/>
    <col min="13" max="13" width="12.54296875" style="4" bestFit="1" customWidth="1"/>
    <col min="14" max="14" width="14.81640625" style="4" customWidth="1"/>
    <col min="15" max="15" width="12.54296875" style="4" customWidth="1"/>
    <col min="16" max="16" width="11.81640625" style="4" bestFit="1" customWidth="1"/>
    <col min="17" max="17" width="13.81640625" style="4" bestFit="1" customWidth="1"/>
    <col min="18" max="20" width="11.81640625" style="4" bestFit="1" customWidth="1"/>
    <col min="21" max="21" width="11.453125" style="4" bestFit="1" customWidth="1"/>
    <col min="22" max="22" width="12.453125" style="4" customWidth="1"/>
    <col min="23" max="23" width="12.81640625" style="4" customWidth="1"/>
    <col min="24" max="16384" width="9.1796875" style="4"/>
  </cols>
  <sheetData>
    <row r="2" spans="2:21" x14ac:dyDescent="0.25">
      <c r="I2" s="25" t="s">
        <v>240</v>
      </c>
    </row>
    <row r="3" spans="2:21" x14ac:dyDescent="0.25">
      <c r="I3" s="27" t="s">
        <v>374</v>
      </c>
    </row>
    <row r="4" spans="2:21" x14ac:dyDescent="0.25">
      <c r="C4" s="15"/>
      <c r="U4" s="27" t="s">
        <v>109</v>
      </c>
    </row>
    <row r="5" spans="2:21" ht="15" customHeight="1" x14ac:dyDescent="0.25">
      <c r="C5" s="323" t="s">
        <v>343</v>
      </c>
      <c r="D5" s="323" t="s">
        <v>344</v>
      </c>
      <c r="E5" s="309" t="s">
        <v>345</v>
      </c>
      <c r="F5" s="309" t="s">
        <v>346</v>
      </c>
      <c r="G5" s="309" t="s">
        <v>347</v>
      </c>
      <c r="H5" s="309" t="s">
        <v>368</v>
      </c>
      <c r="I5" s="306" t="s">
        <v>323</v>
      </c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</row>
    <row r="6" spans="2:21" x14ac:dyDescent="0.25">
      <c r="C6" s="325"/>
      <c r="D6" s="325"/>
      <c r="E6" s="310"/>
      <c r="F6" s="310"/>
      <c r="G6" s="310"/>
      <c r="H6" s="310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ht="14.25" customHeight="1" x14ac:dyDescent="0.25">
      <c r="C7" s="327"/>
      <c r="D7" s="327"/>
      <c r="E7" s="322"/>
      <c r="F7" s="322"/>
      <c r="G7" s="322"/>
      <c r="H7" s="322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</row>
    <row r="8" spans="2:21" x14ac:dyDescent="0.25">
      <c r="B8" s="75"/>
      <c r="C8" s="335" t="s">
        <v>348</v>
      </c>
      <c r="D8" s="336"/>
      <c r="E8" s="74"/>
      <c r="F8" s="74"/>
      <c r="G8" s="73"/>
      <c r="H8" s="74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63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63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63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63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63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63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63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5"/>
      <c r="C17" s="163" t="s">
        <v>704</v>
      </c>
      <c r="D17" s="101" t="s">
        <v>656</v>
      </c>
      <c r="E17" s="74"/>
      <c r="F17" s="74"/>
      <c r="G17" s="74"/>
      <c r="H17" s="74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63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338" t="s">
        <v>225</v>
      </c>
      <c r="D19" s="339"/>
      <c r="E19" s="144">
        <f>SUM(E10:E18)</f>
        <v>0</v>
      </c>
      <c r="F19" s="144">
        <f t="shared" ref="F19:T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44">
        <f t="shared" si="0"/>
        <v>0</v>
      </c>
      <c r="R19" s="144">
        <f t="shared" si="0"/>
        <v>0</v>
      </c>
      <c r="S19" s="144">
        <f t="shared" si="0"/>
        <v>0</v>
      </c>
      <c r="T19" s="144">
        <f t="shared" si="0"/>
        <v>0</v>
      </c>
      <c r="U19" s="124">
        <f>SUM(I19:T19)</f>
        <v>0</v>
      </c>
    </row>
    <row r="20" spans="2:21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63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63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63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63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63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63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63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338" t="s">
        <v>225</v>
      </c>
      <c r="D28" s="339"/>
      <c r="E28" s="144">
        <f>SUM(E21:E27)</f>
        <v>0</v>
      </c>
      <c r="F28" s="144">
        <f t="shared" ref="F28:T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0</v>
      </c>
      <c r="U28" s="124">
        <f>SUM(I28:T28)</f>
        <v>0</v>
      </c>
    </row>
    <row r="29" spans="2:21" x14ac:dyDescent="0.25">
      <c r="C29" s="338" t="s">
        <v>349</v>
      </c>
      <c r="D29" s="339"/>
      <c r="E29" s="144">
        <f>E28+E19</f>
        <v>0</v>
      </c>
      <c r="F29" s="144">
        <f t="shared" ref="F29:T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44">
        <f t="shared" si="2"/>
        <v>0</v>
      </c>
      <c r="R29" s="144">
        <f t="shared" si="2"/>
        <v>0</v>
      </c>
      <c r="S29" s="144">
        <f t="shared" si="2"/>
        <v>0</v>
      </c>
      <c r="T29" s="144">
        <f t="shared" si="2"/>
        <v>0</v>
      </c>
      <c r="U29" s="124">
        <f>U19+U28</f>
        <v>0</v>
      </c>
    </row>
    <row r="30" spans="2:21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63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63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63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63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63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63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63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63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63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63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63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63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63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63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338" t="s">
        <v>225</v>
      </c>
      <c r="D46" s="339"/>
      <c r="E46" s="144">
        <f>SUM(E32:E45)</f>
        <v>0</v>
      </c>
      <c r="F46" s="144">
        <f t="shared" ref="F46:T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44">
        <f t="shared" si="3"/>
        <v>0</v>
      </c>
      <c r="R46" s="144">
        <f t="shared" si="3"/>
        <v>0</v>
      </c>
      <c r="S46" s="144">
        <f t="shared" si="3"/>
        <v>0</v>
      </c>
      <c r="T46" s="144">
        <f t="shared" si="3"/>
        <v>0</v>
      </c>
      <c r="U46" s="124">
        <f>SUM(I46:T46)</f>
        <v>0</v>
      </c>
    </row>
    <row r="47" spans="3:21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63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63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63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63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63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338" t="s">
        <v>225</v>
      </c>
      <c r="D53" s="339"/>
      <c r="E53" s="144">
        <f>SUM(E48:E52)</f>
        <v>0</v>
      </c>
      <c r="F53" s="144">
        <f t="shared" ref="F53:T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44">
        <f t="shared" si="4"/>
        <v>0</v>
      </c>
      <c r="R53" s="144">
        <f t="shared" si="4"/>
        <v>0</v>
      </c>
      <c r="S53" s="144">
        <f t="shared" si="4"/>
        <v>0</v>
      </c>
      <c r="T53" s="144">
        <f t="shared" si="4"/>
        <v>0</v>
      </c>
      <c r="U53" s="124">
        <f>SUM(I53:T53)</f>
        <v>0</v>
      </c>
    </row>
    <row r="54" spans="3:21" x14ac:dyDescent="0.25">
      <c r="C54" s="338" t="s">
        <v>353</v>
      </c>
      <c r="D54" s="339"/>
      <c r="E54" s="144">
        <f>E53+E46</f>
        <v>0</v>
      </c>
      <c r="F54" s="144">
        <f t="shared" ref="F54:T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44">
        <f t="shared" si="5"/>
        <v>0</v>
      </c>
      <c r="R54" s="144">
        <f t="shared" si="5"/>
        <v>0</v>
      </c>
      <c r="S54" s="144">
        <f t="shared" si="5"/>
        <v>0</v>
      </c>
      <c r="T54" s="144">
        <f t="shared" si="5"/>
        <v>0</v>
      </c>
      <c r="U54" s="124">
        <f>U46+U53</f>
        <v>0</v>
      </c>
    </row>
    <row r="55" spans="3:21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338" t="s">
        <v>355</v>
      </c>
      <c r="D58" s="339"/>
      <c r="E58" s="144">
        <f>SUM(E56:E57)</f>
        <v>0</v>
      </c>
      <c r="F58" s="144">
        <f t="shared" ref="F58:T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44">
        <f t="shared" si="6"/>
        <v>0</v>
      </c>
      <c r="R58" s="144">
        <f t="shared" si="6"/>
        <v>0</v>
      </c>
      <c r="S58" s="144">
        <f t="shared" si="6"/>
        <v>0</v>
      </c>
      <c r="T58" s="144">
        <f t="shared" si="6"/>
        <v>0</v>
      </c>
      <c r="U58" s="124">
        <f>SUM(I58:T58)</f>
        <v>0</v>
      </c>
    </row>
    <row r="59" spans="3:21" x14ac:dyDescent="0.25">
      <c r="C59" s="335" t="s">
        <v>357</v>
      </c>
      <c r="D59" s="336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18"/>
    </row>
    <row r="60" spans="3:21" x14ac:dyDescent="0.25">
      <c r="C60" s="96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18"/>
    </row>
    <row r="61" spans="3:21" x14ac:dyDescent="0.25">
      <c r="C61" s="96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18"/>
    </row>
    <row r="62" spans="3:21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18"/>
    </row>
    <row r="63" spans="3:21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18"/>
    </row>
    <row r="64" spans="3:21" x14ac:dyDescent="0.25">
      <c r="C64" s="338" t="s">
        <v>356</v>
      </c>
      <c r="D64" s="339"/>
      <c r="E64" s="144">
        <f>SUM(E60:E63)</f>
        <v>0</v>
      </c>
      <c r="F64" s="144">
        <f t="shared" ref="F64:T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44">
        <f t="shared" si="7"/>
        <v>0</v>
      </c>
      <c r="R64" s="144">
        <f t="shared" si="7"/>
        <v>0</v>
      </c>
      <c r="S64" s="144">
        <f t="shared" si="7"/>
        <v>0</v>
      </c>
      <c r="T64" s="144">
        <f t="shared" si="7"/>
        <v>0</v>
      </c>
      <c r="U64" s="124">
        <f>SUM(I64:T64)</f>
        <v>0</v>
      </c>
    </row>
    <row r="65" spans="3:21" x14ac:dyDescent="0.25">
      <c r="C65" s="335" t="s">
        <v>361</v>
      </c>
      <c r="D65" s="336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18"/>
    </row>
    <row r="66" spans="3:21" x14ac:dyDescent="0.25">
      <c r="C66" s="96"/>
      <c r="D66" s="101" t="s">
        <v>691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18"/>
    </row>
    <row r="67" spans="3:21" x14ac:dyDescent="0.25">
      <c r="C67" s="96"/>
      <c r="D67" s="101" t="s">
        <v>692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18"/>
    </row>
    <row r="68" spans="3:21" x14ac:dyDescent="0.25">
      <c r="C68" s="96"/>
      <c r="D68" s="101" t="s">
        <v>693</v>
      </c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18"/>
    </row>
    <row r="69" spans="3:21" x14ac:dyDescent="0.25">
      <c r="C69" s="96"/>
      <c r="D69" s="101" t="s">
        <v>694</v>
      </c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18"/>
    </row>
    <row r="70" spans="3:21" x14ac:dyDescent="0.25">
      <c r="C70" s="96"/>
      <c r="D70" s="101" t="s">
        <v>695</v>
      </c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18"/>
    </row>
    <row r="71" spans="3:21" x14ac:dyDescent="0.25">
      <c r="C71" s="96"/>
      <c r="D71" s="101" t="s">
        <v>664</v>
      </c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18"/>
    </row>
    <row r="72" spans="3:21" x14ac:dyDescent="0.25">
      <c r="C72" s="163" t="s">
        <v>708</v>
      </c>
      <c r="D72" s="101" t="s">
        <v>696</v>
      </c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18"/>
    </row>
    <row r="73" spans="3:21" x14ac:dyDescent="0.25">
      <c r="C73" s="163" t="s">
        <v>708</v>
      </c>
      <c r="D73" s="101" t="s">
        <v>697</v>
      </c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18"/>
    </row>
    <row r="74" spans="3:21" x14ac:dyDescent="0.25">
      <c r="C74" s="163" t="s">
        <v>708</v>
      </c>
      <c r="D74" s="101" t="s">
        <v>698</v>
      </c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18"/>
    </row>
    <row r="75" spans="3:21" x14ac:dyDescent="0.25">
      <c r="C75" s="163" t="s">
        <v>708</v>
      </c>
      <c r="D75" s="101" t="s">
        <v>699</v>
      </c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18"/>
    </row>
    <row r="76" spans="3:21" x14ac:dyDescent="0.25">
      <c r="C76" s="163" t="s">
        <v>708</v>
      </c>
      <c r="D76" s="101" t="s">
        <v>700</v>
      </c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18"/>
    </row>
    <row r="77" spans="3:21" x14ac:dyDescent="0.25">
      <c r="C77" s="163" t="s">
        <v>708</v>
      </c>
      <c r="D77" s="101" t="s">
        <v>701</v>
      </c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18"/>
    </row>
    <row r="78" spans="3:21" x14ac:dyDescent="0.25">
      <c r="C78" s="163" t="s">
        <v>708</v>
      </c>
      <c r="D78" s="18" t="s">
        <v>702</v>
      </c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18"/>
    </row>
    <row r="79" spans="3:21" x14ac:dyDescent="0.25">
      <c r="C79" s="163" t="s">
        <v>708</v>
      </c>
      <c r="D79" s="18" t="s">
        <v>703</v>
      </c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18"/>
    </row>
    <row r="80" spans="3:21" x14ac:dyDescent="0.25">
      <c r="C80" s="338" t="s">
        <v>359</v>
      </c>
      <c r="D80" s="339"/>
      <c r="E80" s="144">
        <f>SUM(E66:E79)</f>
        <v>0</v>
      </c>
      <c r="F80" s="144">
        <f t="shared" ref="F80:T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44">
        <f t="shared" si="8"/>
        <v>0</v>
      </c>
      <c r="R80" s="144">
        <f t="shared" si="8"/>
        <v>0</v>
      </c>
      <c r="S80" s="144">
        <f t="shared" si="8"/>
        <v>0</v>
      </c>
      <c r="T80" s="144">
        <f t="shared" si="8"/>
        <v>0</v>
      </c>
      <c r="U80" s="124">
        <f>SUM(I80:T80)</f>
        <v>0</v>
      </c>
    </row>
    <row r="81" spans="3:21" x14ac:dyDescent="0.25">
      <c r="C81" s="335" t="s">
        <v>360</v>
      </c>
      <c r="D81" s="336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18"/>
    </row>
    <row r="82" spans="3:21" x14ac:dyDescent="0.25">
      <c r="C82" s="18"/>
      <c r="D82" s="18" t="s">
        <v>690</v>
      </c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18"/>
    </row>
    <row r="83" spans="3:21" x14ac:dyDescent="0.25">
      <c r="C83" s="18"/>
      <c r="D83" s="18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18"/>
    </row>
    <row r="84" spans="3:21" x14ac:dyDescent="0.25">
      <c r="C84" s="338" t="s">
        <v>362</v>
      </c>
      <c r="D84" s="339"/>
      <c r="E84" s="144">
        <f>SUM(E82:E83)</f>
        <v>0</v>
      </c>
      <c r="F84" s="144">
        <f t="shared" ref="F84:T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44">
        <f t="shared" si="9"/>
        <v>0</v>
      </c>
      <c r="R84" s="144">
        <f t="shared" si="9"/>
        <v>0</v>
      </c>
      <c r="S84" s="144">
        <f t="shared" si="9"/>
        <v>0</v>
      </c>
      <c r="T84" s="144">
        <f t="shared" si="9"/>
        <v>0</v>
      </c>
      <c r="U84" s="124">
        <f>SUM(I84:T84)</f>
        <v>0</v>
      </c>
    </row>
    <row r="85" spans="3:21" x14ac:dyDescent="0.25">
      <c r="C85" s="335" t="s">
        <v>363</v>
      </c>
      <c r="D85" s="336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18"/>
    </row>
    <row r="86" spans="3:21" x14ac:dyDescent="0.25">
      <c r="C86" s="18" t="s">
        <v>365</v>
      </c>
      <c r="D86" s="18" t="s">
        <v>366</v>
      </c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18"/>
    </row>
    <row r="87" spans="3:21" x14ac:dyDescent="0.25">
      <c r="C87" s="18" t="s">
        <v>365</v>
      </c>
      <c r="D87" s="18" t="s">
        <v>367</v>
      </c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18"/>
    </row>
    <row r="88" spans="3:21" x14ac:dyDescent="0.25">
      <c r="C88" s="338" t="s">
        <v>364</v>
      </c>
      <c r="D88" s="339"/>
      <c r="E88" s="144">
        <f>E86-E87</f>
        <v>0</v>
      </c>
      <c r="F88" s="144">
        <f t="shared" ref="F88:T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44">
        <f t="shared" si="10"/>
        <v>0</v>
      </c>
      <c r="R88" s="144">
        <f t="shared" si="10"/>
        <v>0</v>
      </c>
      <c r="S88" s="144">
        <f t="shared" si="10"/>
        <v>0</v>
      </c>
      <c r="T88" s="144">
        <f t="shared" si="10"/>
        <v>0</v>
      </c>
      <c r="U88" s="124">
        <f>U86-U87</f>
        <v>0</v>
      </c>
    </row>
    <row r="89" spans="3:21" x14ac:dyDescent="0.25">
      <c r="C89" s="338" t="s">
        <v>261</v>
      </c>
      <c r="D89" s="339"/>
      <c r="E89" s="144">
        <f>E88+E84+E80+E64+E58+E54+E29</f>
        <v>0</v>
      </c>
      <c r="F89" s="144">
        <f t="shared" ref="F89:T89" si="11">F88+F84+F80+F64+F58+F54+F29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44">
        <f t="shared" si="11"/>
        <v>0</v>
      </c>
      <c r="R89" s="144">
        <f t="shared" si="11"/>
        <v>0</v>
      </c>
      <c r="S89" s="144">
        <f t="shared" si="11"/>
        <v>0</v>
      </c>
      <c r="T89" s="144">
        <f t="shared" si="11"/>
        <v>0</v>
      </c>
      <c r="U89" s="124">
        <f>U29+U54+U58+U64+U80+U84+U88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C29:D29"/>
    <mergeCell ref="C30:D30"/>
    <mergeCell ref="C31:D31"/>
    <mergeCell ref="C28:D28"/>
    <mergeCell ref="C5:C7"/>
    <mergeCell ref="D5:D7"/>
    <mergeCell ref="C19:D19"/>
    <mergeCell ref="C20:D20"/>
    <mergeCell ref="E5:E7"/>
    <mergeCell ref="F5:F7"/>
    <mergeCell ref="I5:U5"/>
    <mergeCell ref="C8:D8"/>
    <mergeCell ref="C9:D9"/>
    <mergeCell ref="G5:G7"/>
    <mergeCell ref="H5:H7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U94"/>
  <sheetViews>
    <sheetView showGridLines="0" zoomScale="70" zoomScaleNormal="70" workbookViewId="0">
      <selection activeCell="E19" sqref="E19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7" width="16.453125" style="4" customWidth="1"/>
    <col min="8" max="8" width="16.81640625" style="4" customWidth="1"/>
    <col min="9" max="9" width="13.81640625" style="4" bestFit="1" customWidth="1"/>
    <col min="10" max="10" width="12.54296875" style="4" bestFit="1" customWidth="1"/>
    <col min="11" max="11" width="13.453125" style="4" bestFit="1" customWidth="1"/>
    <col min="12" max="12" width="13.81640625" style="4" bestFit="1" customWidth="1"/>
    <col min="13" max="13" width="12.54296875" style="4" bestFit="1" customWidth="1"/>
    <col min="14" max="14" width="14.81640625" style="4" customWidth="1"/>
    <col min="15" max="15" width="12.54296875" style="4" customWidth="1"/>
    <col min="16" max="16" width="11.81640625" style="4" bestFit="1" customWidth="1"/>
    <col min="17" max="17" width="13.81640625" style="4" bestFit="1" customWidth="1"/>
    <col min="18" max="20" width="11.81640625" style="4" bestFit="1" customWidth="1"/>
    <col min="21" max="21" width="11.453125" style="4" bestFit="1" customWidth="1"/>
    <col min="22" max="22" width="12.453125" style="4" customWidth="1"/>
    <col min="23" max="23" width="12.81640625" style="4" customWidth="1"/>
    <col min="24" max="16384" width="9.1796875" style="4"/>
  </cols>
  <sheetData>
    <row r="2" spans="2:21" x14ac:dyDescent="0.25">
      <c r="I2" s="25" t="s">
        <v>240</v>
      </c>
    </row>
    <row r="3" spans="2:21" x14ac:dyDescent="0.25">
      <c r="I3" s="27" t="s">
        <v>375</v>
      </c>
    </row>
    <row r="4" spans="2:21" x14ac:dyDescent="0.25">
      <c r="C4" s="15"/>
      <c r="U4" s="27" t="s">
        <v>109</v>
      </c>
    </row>
    <row r="5" spans="2:21" ht="15" customHeight="1" x14ac:dyDescent="0.25">
      <c r="C5" s="323" t="s">
        <v>343</v>
      </c>
      <c r="D5" s="323" t="s">
        <v>344</v>
      </c>
      <c r="E5" s="309" t="s">
        <v>345</v>
      </c>
      <c r="F5" s="309" t="s">
        <v>346</v>
      </c>
      <c r="G5" s="309" t="s">
        <v>347</v>
      </c>
      <c r="H5" s="309" t="s">
        <v>368</v>
      </c>
      <c r="I5" s="306" t="s">
        <v>324</v>
      </c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</row>
    <row r="6" spans="2:21" x14ac:dyDescent="0.25">
      <c r="C6" s="325"/>
      <c r="D6" s="325"/>
      <c r="E6" s="310"/>
      <c r="F6" s="310"/>
      <c r="G6" s="310"/>
      <c r="H6" s="310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ht="14.25" customHeight="1" x14ac:dyDescent="0.25">
      <c r="C7" s="327"/>
      <c r="D7" s="327"/>
      <c r="E7" s="322"/>
      <c r="F7" s="322"/>
      <c r="G7" s="322"/>
      <c r="H7" s="322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</row>
    <row r="8" spans="2:21" x14ac:dyDescent="0.25">
      <c r="B8" s="75"/>
      <c r="C8" s="335" t="s">
        <v>348</v>
      </c>
      <c r="D8" s="336"/>
      <c r="E8" s="74"/>
      <c r="F8" s="74"/>
      <c r="G8" s="73"/>
      <c r="H8" s="74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63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63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63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63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63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63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63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5"/>
      <c r="C17" s="163" t="s">
        <v>704</v>
      </c>
      <c r="D17" s="101" t="s">
        <v>656</v>
      </c>
      <c r="E17" s="74"/>
      <c r="F17" s="74"/>
      <c r="G17" s="74"/>
      <c r="H17" s="74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63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338" t="s">
        <v>225</v>
      </c>
      <c r="D19" s="339"/>
      <c r="E19" s="144">
        <f>SUM(E10:E18)</f>
        <v>0</v>
      </c>
      <c r="F19" s="144">
        <f t="shared" ref="F19:T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44">
        <f t="shared" si="0"/>
        <v>0</v>
      </c>
      <c r="R19" s="144">
        <f t="shared" si="0"/>
        <v>0</v>
      </c>
      <c r="S19" s="144">
        <f t="shared" si="0"/>
        <v>0</v>
      </c>
      <c r="T19" s="144">
        <f t="shared" si="0"/>
        <v>0</v>
      </c>
      <c r="U19" s="124">
        <f>SUM(I19:T19)</f>
        <v>0</v>
      </c>
    </row>
    <row r="20" spans="2:21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63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63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63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63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63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63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63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338" t="s">
        <v>225</v>
      </c>
      <c r="D28" s="339"/>
      <c r="E28" s="144">
        <f>SUM(E21:E27)</f>
        <v>0</v>
      </c>
      <c r="F28" s="144">
        <f t="shared" ref="F28:T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0</v>
      </c>
      <c r="U28" s="124">
        <f>SUM(I28:T28)</f>
        <v>0</v>
      </c>
    </row>
    <row r="29" spans="2:21" x14ac:dyDescent="0.25">
      <c r="C29" s="338" t="s">
        <v>349</v>
      </c>
      <c r="D29" s="339"/>
      <c r="E29" s="144">
        <f>E28+E19</f>
        <v>0</v>
      </c>
      <c r="F29" s="144">
        <f t="shared" ref="F29:T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44">
        <f t="shared" si="2"/>
        <v>0</v>
      </c>
      <c r="R29" s="144">
        <f t="shared" si="2"/>
        <v>0</v>
      </c>
      <c r="S29" s="144">
        <f t="shared" si="2"/>
        <v>0</v>
      </c>
      <c r="T29" s="144">
        <f t="shared" si="2"/>
        <v>0</v>
      </c>
      <c r="U29" s="124">
        <f>U19+U28</f>
        <v>0</v>
      </c>
    </row>
    <row r="30" spans="2:21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63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63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63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63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63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63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63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63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63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63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63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63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63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63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338" t="s">
        <v>225</v>
      </c>
      <c r="D46" s="339"/>
      <c r="E46" s="144">
        <f>SUM(E32:E45)</f>
        <v>0</v>
      </c>
      <c r="F46" s="144">
        <f t="shared" ref="F46:T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44">
        <f t="shared" si="3"/>
        <v>0</v>
      </c>
      <c r="R46" s="144">
        <f t="shared" si="3"/>
        <v>0</v>
      </c>
      <c r="S46" s="144">
        <f t="shared" si="3"/>
        <v>0</v>
      </c>
      <c r="T46" s="144">
        <f t="shared" si="3"/>
        <v>0</v>
      </c>
      <c r="U46" s="124">
        <f>SUM(I46:T46)</f>
        <v>0</v>
      </c>
    </row>
    <row r="47" spans="3:21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63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63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63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63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63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338" t="s">
        <v>225</v>
      </c>
      <c r="D53" s="339"/>
      <c r="E53" s="144">
        <f>SUM(E48:E52)</f>
        <v>0</v>
      </c>
      <c r="F53" s="144">
        <f t="shared" ref="F53:T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44">
        <f t="shared" si="4"/>
        <v>0</v>
      </c>
      <c r="R53" s="144">
        <f t="shared" si="4"/>
        <v>0</v>
      </c>
      <c r="S53" s="144">
        <f t="shared" si="4"/>
        <v>0</v>
      </c>
      <c r="T53" s="144">
        <f t="shared" si="4"/>
        <v>0</v>
      </c>
      <c r="U53" s="124">
        <f>SUM(I53:T53)</f>
        <v>0</v>
      </c>
    </row>
    <row r="54" spans="3:21" x14ac:dyDescent="0.25">
      <c r="C54" s="338" t="s">
        <v>353</v>
      </c>
      <c r="D54" s="339"/>
      <c r="E54" s="144">
        <f>E53+E46</f>
        <v>0</v>
      </c>
      <c r="F54" s="144">
        <f t="shared" ref="F54:T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44">
        <f t="shared" si="5"/>
        <v>0</v>
      </c>
      <c r="R54" s="144">
        <f t="shared" si="5"/>
        <v>0</v>
      </c>
      <c r="S54" s="144">
        <f t="shared" si="5"/>
        <v>0</v>
      </c>
      <c r="T54" s="144">
        <f t="shared" si="5"/>
        <v>0</v>
      </c>
      <c r="U54" s="124">
        <f>U46+U53</f>
        <v>0</v>
      </c>
    </row>
    <row r="55" spans="3:21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338" t="s">
        <v>355</v>
      </c>
      <c r="D58" s="339"/>
      <c r="E58" s="144">
        <f>SUM(E56:E57)</f>
        <v>0</v>
      </c>
      <c r="F58" s="144">
        <f t="shared" ref="F58:T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44">
        <f t="shared" si="6"/>
        <v>0</v>
      </c>
      <c r="R58" s="144">
        <f t="shared" si="6"/>
        <v>0</v>
      </c>
      <c r="S58" s="144">
        <f t="shared" si="6"/>
        <v>0</v>
      </c>
      <c r="T58" s="144">
        <f t="shared" si="6"/>
        <v>0</v>
      </c>
      <c r="U58" s="124">
        <f>SUM(I58:T58)</f>
        <v>0</v>
      </c>
    </row>
    <row r="59" spans="3:21" x14ac:dyDescent="0.25">
      <c r="C59" s="335" t="s">
        <v>357</v>
      </c>
      <c r="D59" s="336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18"/>
    </row>
    <row r="60" spans="3:21" x14ac:dyDescent="0.25">
      <c r="C60" s="96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18"/>
    </row>
    <row r="61" spans="3:21" x14ac:dyDescent="0.25">
      <c r="C61" s="96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18"/>
    </row>
    <row r="62" spans="3:21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18"/>
    </row>
    <row r="63" spans="3:21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18"/>
    </row>
    <row r="64" spans="3:21" x14ac:dyDescent="0.25">
      <c r="C64" s="338" t="s">
        <v>356</v>
      </c>
      <c r="D64" s="339"/>
      <c r="E64" s="144">
        <f>SUM(E60:E63)</f>
        <v>0</v>
      </c>
      <c r="F64" s="144">
        <f t="shared" ref="F64:T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44">
        <f t="shared" si="7"/>
        <v>0</v>
      </c>
      <c r="R64" s="144">
        <f t="shared" si="7"/>
        <v>0</v>
      </c>
      <c r="S64" s="144">
        <f t="shared" si="7"/>
        <v>0</v>
      </c>
      <c r="T64" s="144">
        <f t="shared" si="7"/>
        <v>0</v>
      </c>
      <c r="U64" s="124">
        <f>SUM(I64:T64)</f>
        <v>0</v>
      </c>
    </row>
    <row r="65" spans="3:21" x14ac:dyDescent="0.25">
      <c r="C65" s="335" t="s">
        <v>361</v>
      </c>
      <c r="D65" s="336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18"/>
    </row>
    <row r="66" spans="3:21" x14ac:dyDescent="0.25">
      <c r="C66" s="96"/>
      <c r="D66" s="101" t="s">
        <v>691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18"/>
    </row>
    <row r="67" spans="3:21" x14ac:dyDescent="0.25">
      <c r="C67" s="96"/>
      <c r="D67" s="101" t="s">
        <v>692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18"/>
    </row>
    <row r="68" spans="3:21" x14ac:dyDescent="0.25">
      <c r="C68" s="96"/>
      <c r="D68" s="101" t="s">
        <v>693</v>
      </c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18"/>
    </row>
    <row r="69" spans="3:21" x14ac:dyDescent="0.25">
      <c r="C69" s="96"/>
      <c r="D69" s="101" t="s">
        <v>694</v>
      </c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18"/>
    </row>
    <row r="70" spans="3:21" x14ac:dyDescent="0.25">
      <c r="C70" s="96"/>
      <c r="D70" s="101" t="s">
        <v>695</v>
      </c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18"/>
    </row>
    <row r="71" spans="3:21" x14ac:dyDescent="0.25">
      <c r="C71" s="96"/>
      <c r="D71" s="101" t="s">
        <v>664</v>
      </c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18"/>
    </row>
    <row r="72" spans="3:21" x14ac:dyDescent="0.25">
      <c r="C72" s="163" t="s">
        <v>708</v>
      </c>
      <c r="D72" s="101" t="s">
        <v>696</v>
      </c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18"/>
    </row>
    <row r="73" spans="3:21" x14ac:dyDescent="0.25">
      <c r="C73" s="163" t="s">
        <v>708</v>
      </c>
      <c r="D73" s="101" t="s">
        <v>697</v>
      </c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18"/>
    </row>
    <row r="74" spans="3:21" x14ac:dyDescent="0.25">
      <c r="C74" s="163" t="s">
        <v>708</v>
      </c>
      <c r="D74" s="101" t="s">
        <v>698</v>
      </c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18"/>
    </row>
    <row r="75" spans="3:21" x14ac:dyDescent="0.25">
      <c r="C75" s="163" t="s">
        <v>708</v>
      </c>
      <c r="D75" s="101" t="s">
        <v>699</v>
      </c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18"/>
    </row>
    <row r="76" spans="3:21" x14ac:dyDescent="0.25">
      <c r="C76" s="163" t="s">
        <v>708</v>
      </c>
      <c r="D76" s="101" t="s">
        <v>700</v>
      </c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18"/>
    </row>
    <row r="77" spans="3:21" x14ac:dyDescent="0.25">
      <c r="C77" s="163" t="s">
        <v>708</v>
      </c>
      <c r="D77" s="101" t="s">
        <v>701</v>
      </c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18"/>
    </row>
    <row r="78" spans="3:21" x14ac:dyDescent="0.25">
      <c r="C78" s="163" t="s">
        <v>708</v>
      </c>
      <c r="D78" s="18" t="s">
        <v>702</v>
      </c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18"/>
    </row>
    <row r="79" spans="3:21" x14ac:dyDescent="0.25">
      <c r="C79" s="163" t="s">
        <v>708</v>
      </c>
      <c r="D79" s="18" t="s">
        <v>703</v>
      </c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18"/>
    </row>
    <row r="80" spans="3:21" x14ac:dyDescent="0.25">
      <c r="C80" s="338" t="s">
        <v>359</v>
      </c>
      <c r="D80" s="339"/>
      <c r="E80" s="144">
        <f>SUM(E66:E79)</f>
        <v>0</v>
      </c>
      <c r="F80" s="144">
        <f t="shared" ref="F80:T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44">
        <f t="shared" si="8"/>
        <v>0</v>
      </c>
      <c r="R80" s="144">
        <f t="shared" si="8"/>
        <v>0</v>
      </c>
      <c r="S80" s="144">
        <f t="shared" si="8"/>
        <v>0</v>
      </c>
      <c r="T80" s="144">
        <f t="shared" si="8"/>
        <v>0</v>
      </c>
      <c r="U80" s="124">
        <f>SUM(I80:T80)</f>
        <v>0</v>
      </c>
    </row>
    <row r="81" spans="3:21" x14ac:dyDescent="0.25">
      <c r="C81" s="335" t="s">
        <v>360</v>
      </c>
      <c r="D81" s="336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18"/>
    </row>
    <row r="82" spans="3:21" x14ac:dyDescent="0.25">
      <c r="C82" s="18"/>
      <c r="D82" s="18" t="s">
        <v>690</v>
      </c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18"/>
    </row>
    <row r="83" spans="3:21" x14ac:dyDescent="0.25">
      <c r="C83" s="18"/>
      <c r="D83" s="18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18"/>
    </row>
    <row r="84" spans="3:21" x14ac:dyDescent="0.25">
      <c r="C84" s="338" t="s">
        <v>362</v>
      </c>
      <c r="D84" s="339"/>
      <c r="E84" s="144">
        <f>SUM(E82:E83)</f>
        <v>0</v>
      </c>
      <c r="F84" s="144">
        <f t="shared" ref="F84:T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44">
        <f t="shared" si="9"/>
        <v>0</v>
      </c>
      <c r="R84" s="144">
        <f t="shared" si="9"/>
        <v>0</v>
      </c>
      <c r="S84" s="144">
        <f t="shared" si="9"/>
        <v>0</v>
      </c>
      <c r="T84" s="144">
        <f t="shared" si="9"/>
        <v>0</v>
      </c>
      <c r="U84" s="124">
        <f>SUM(I84:T84)</f>
        <v>0</v>
      </c>
    </row>
    <row r="85" spans="3:21" x14ac:dyDescent="0.25">
      <c r="C85" s="335" t="s">
        <v>363</v>
      </c>
      <c r="D85" s="336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18"/>
    </row>
    <row r="86" spans="3:21" x14ac:dyDescent="0.25">
      <c r="C86" s="18" t="s">
        <v>365</v>
      </c>
      <c r="D86" s="18" t="s">
        <v>366</v>
      </c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18"/>
    </row>
    <row r="87" spans="3:21" x14ac:dyDescent="0.25">
      <c r="C87" s="18" t="s">
        <v>365</v>
      </c>
      <c r="D87" s="18" t="s">
        <v>367</v>
      </c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18"/>
    </row>
    <row r="88" spans="3:21" x14ac:dyDescent="0.25">
      <c r="C88" s="338" t="s">
        <v>364</v>
      </c>
      <c r="D88" s="339"/>
      <c r="E88" s="144">
        <f>E86-E87</f>
        <v>0</v>
      </c>
      <c r="F88" s="144">
        <f t="shared" ref="F88:T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44">
        <f t="shared" si="10"/>
        <v>0</v>
      </c>
      <c r="R88" s="144">
        <f t="shared" si="10"/>
        <v>0</v>
      </c>
      <c r="S88" s="144">
        <f t="shared" si="10"/>
        <v>0</v>
      </c>
      <c r="T88" s="144">
        <f t="shared" si="10"/>
        <v>0</v>
      </c>
      <c r="U88" s="124">
        <f>U86-U87</f>
        <v>0</v>
      </c>
    </row>
    <row r="89" spans="3:21" x14ac:dyDescent="0.25">
      <c r="C89" s="338" t="s">
        <v>261</v>
      </c>
      <c r="D89" s="339"/>
      <c r="E89" s="144">
        <f>E88+E84+E80+E64+E58+E54+E29</f>
        <v>0</v>
      </c>
      <c r="F89" s="144">
        <f t="shared" ref="F89:T89" si="11">F88+F84+F80+F64+F58+F54+F29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44">
        <f t="shared" si="11"/>
        <v>0</v>
      </c>
      <c r="R89" s="144">
        <f t="shared" si="11"/>
        <v>0</v>
      </c>
      <c r="S89" s="144">
        <f t="shared" si="11"/>
        <v>0</v>
      </c>
      <c r="T89" s="144">
        <f t="shared" si="11"/>
        <v>0</v>
      </c>
      <c r="U89" s="124">
        <f>U29+U54+U58+U64+U80+U84+U88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C29:D29"/>
    <mergeCell ref="C30:D30"/>
    <mergeCell ref="C31:D31"/>
    <mergeCell ref="C28:D28"/>
    <mergeCell ref="C5:C7"/>
    <mergeCell ref="D5:D7"/>
    <mergeCell ref="C19:D19"/>
    <mergeCell ref="C20:D20"/>
    <mergeCell ref="E5:E7"/>
    <mergeCell ref="F5:F7"/>
    <mergeCell ref="I5:U5"/>
    <mergeCell ref="C8:D8"/>
    <mergeCell ref="C9:D9"/>
    <mergeCell ref="G5:G7"/>
    <mergeCell ref="H5:H7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U94"/>
  <sheetViews>
    <sheetView showGridLines="0" zoomScale="70" zoomScaleNormal="70" workbookViewId="0">
      <selection activeCell="E19" sqref="E19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7" width="16.453125" style="4" customWidth="1"/>
    <col min="8" max="8" width="16.81640625" style="4" customWidth="1"/>
    <col min="9" max="9" width="13.81640625" style="4" bestFit="1" customWidth="1"/>
    <col min="10" max="10" width="12.54296875" style="4" bestFit="1" customWidth="1"/>
    <col min="11" max="11" width="13.453125" style="4" bestFit="1" customWidth="1"/>
    <col min="12" max="12" width="13.81640625" style="4" bestFit="1" customWidth="1"/>
    <col min="13" max="13" width="12.54296875" style="4" bestFit="1" customWidth="1"/>
    <col min="14" max="14" width="14.81640625" style="4" customWidth="1"/>
    <col min="15" max="15" width="12.54296875" style="4" customWidth="1"/>
    <col min="16" max="16" width="11.81640625" style="4" bestFit="1" customWidth="1"/>
    <col min="17" max="17" width="13.81640625" style="4" bestFit="1" customWidth="1"/>
    <col min="18" max="20" width="11.81640625" style="4" bestFit="1" customWidth="1"/>
    <col min="21" max="21" width="11.453125" style="4" bestFit="1" customWidth="1"/>
    <col min="22" max="22" width="12.453125" style="4" customWidth="1"/>
    <col min="23" max="23" width="12.81640625" style="4" customWidth="1"/>
    <col min="24" max="16384" width="9.1796875" style="4"/>
  </cols>
  <sheetData>
    <row r="2" spans="2:21" x14ac:dyDescent="0.25">
      <c r="I2" s="25" t="s">
        <v>240</v>
      </c>
    </row>
    <row r="3" spans="2:21" x14ac:dyDescent="0.25">
      <c r="I3" s="27" t="s">
        <v>376</v>
      </c>
    </row>
    <row r="4" spans="2:21" x14ac:dyDescent="0.25">
      <c r="C4" s="15"/>
      <c r="U4" s="27" t="s">
        <v>109</v>
      </c>
    </row>
    <row r="5" spans="2:21" ht="15" customHeight="1" x14ac:dyDescent="0.25">
      <c r="C5" s="323" t="s">
        <v>343</v>
      </c>
      <c r="D5" s="323" t="s">
        <v>344</v>
      </c>
      <c r="E5" s="309" t="s">
        <v>345</v>
      </c>
      <c r="F5" s="309" t="s">
        <v>346</v>
      </c>
      <c r="G5" s="309" t="s">
        <v>347</v>
      </c>
      <c r="H5" s="309" t="s">
        <v>368</v>
      </c>
      <c r="I5" s="306" t="s">
        <v>325</v>
      </c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</row>
    <row r="6" spans="2:21" x14ac:dyDescent="0.25">
      <c r="C6" s="325"/>
      <c r="D6" s="325"/>
      <c r="E6" s="310"/>
      <c r="F6" s="310"/>
      <c r="G6" s="310"/>
      <c r="H6" s="310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ht="14.25" customHeight="1" x14ac:dyDescent="0.25">
      <c r="C7" s="327"/>
      <c r="D7" s="327"/>
      <c r="E7" s="322"/>
      <c r="F7" s="322"/>
      <c r="G7" s="322"/>
      <c r="H7" s="322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</row>
    <row r="8" spans="2:21" x14ac:dyDescent="0.25">
      <c r="B8" s="75"/>
      <c r="C8" s="335" t="s">
        <v>348</v>
      </c>
      <c r="D8" s="336"/>
      <c r="E8" s="74"/>
      <c r="F8" s="74"/>
      <c r="G8" s="73"/>
      <c r="H8" s="74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63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63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63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63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63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63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63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5"/>
      <c r="C17" s="163" t="s">
        <v>704</v>
      </c>
      <c r="D17" s="101" t="s">
        <v>656</v>
      </c>
      <c r="E17" s="74"/>
      <c r="F17" s="74"/>
      <c r="G17" s="74"/>
      <c r="H17" s="74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63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338" t="s">
        <v>225</v>
      </c>
      <c r="D19" s="339"/>
      <c r="E19" s="144">
        <f>SUM(E10:E18)</f>
        <v>0</v>
      </c>
      <c r="F19" s="144">
        <f t="shared" ref="F19:T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44">
        <f t="shared" si="0"/>
        <v>0</v>
      </c>
      <c r="R19" s="144">
        <f t="shared" si="0"/>
        <v>0</v>
      </c>
      <c r="S19" s="144">
        <f t="shared" si="0"/>
        <v>0</v>
      </c>
      <c r="T19" s="144">
        <f t="shared" si="0"/>
        <v>0</v>
      </c>
      <c r="U19" s="124">
        <f>SUM(I19:T19)</f>
        <v>0</v>
      </c>
    </row>
    <row r="20" spans="2:21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63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63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63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63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63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63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63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338" t="s">
        <v>225</v>
      </c>
      <c r="D28" s="339"/>
      <c r="E28" s="144">
        <f>SUM(E21:E27)</f>
        <v>0</v>
      </c>
      <c r="F28" s="144">
        <f t="shared" ref="F28:T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0</v>
      </c>
      <c r="U28" s="124">
        <f>SUM(I28:T28)</f>
        <v>0</v>
      </c>
    </row>
    <row r="29" spans="2:21" x14ac:dyDescent="0.25">
      <c r="C29" s="338" t="s">
        <v>349</v>
      </c>
      <c r="D29" s="339"/>
      <c r="E29" s="144">
        <f>E28+E19</f>
        <v>0</v>
      </c>
      <c r="F29" s="144">
        <f t="shared" ref="F29:T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44">
        <f t="shared" si="2"/>
        <v>0</v>
      </c>
      <c r="R29" s="144">
        <f t="shared" si="2"/>
        <v>0</v>
      </c>
      <c r="S29" s="144">
        <f t="shared" si="2"/>
        <v>0</v>
      </c>
      <c r="T29" s="144">
        <f t="shared" si="2"/>
        <v>0</v>
      </c>
      <c r="U29" s="124">
        <f>U19+U28</f>
        <v>0</v>
      </c>
    </row>
    <row r="30" spans="2:21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63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63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63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63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63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63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63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63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63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63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63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63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8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4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338" t="s">
        <v>225</v>
      </c>
      <c r="D46" s="339"/>
      <c r="E46" s="144">
        <f>SUM(E32:E45)</f>
        <v>0</v>
      </c>
      <c r="F46" s="144">
        <f t="shared" ref="F46:T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44">
        <f t="shared" si="3"/>
        <v>0</v>
      </c>
      <c r="R46" s="144">
        <f t="shared" si="3"/>
        <v>0</v>
      </c>
      <c r="S46" s="144">
        <f t="shared" si="3"/>
        <v>0</v>
      </c>
      <c r="T46" s="144">
        <f t="shared" si="3"/>
        <v>0</v>
      </c>
      <c r="U46" s="124">
        <f>SUM(I46:T46)</f>
        <v>0</v>
      </c>
    </row>
    <row r="47" spans="3:21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63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63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63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63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63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338" t="s">
        <v>225</v>
      </c>
      <c r="D53" s="339"/>
      <c r="E53" s="144">
        <f>SUM(E48:E52)</f>
        <v>0</v>
      </c>
      <c r="F53" s="144">
        <f t="shared" ref="F53:T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44">
        <f t="shared" si="4"/>
        <v>0</v>
      </c>
      <c r="R53" s="144">
        <f t="shared" si="4"/>
        <v>0</v>
      </c>
      <c r="S53" s="144">
        <f t="shared" si="4"/>
        <v>0</v>
      </c>
      <c r="T53" s="144">
        <f t="shared" si="4"/>
        <v>0</v>
      </c>
      <c r="U53" s="124">
        <f>SUM(I53:T53)</f>
        <v>0</v>
      </c>
    </row>
    <row r="54" spans="3:21" x14ac:dyDescent="0.25">
      <c r="C54" s="338" t="s">
        <v>353</v>
      </c>
      <c r="D54" s="339"/>
      <c r="E54" s="144">
        <f>E53+E46</f>
        <v>0</v>
      </c>
      <c r="F54" s="144">
        <f t="shared" ref="F54:T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44">
        <f t="shared" si="5"/>
        <v>0</v>
      </c>
      <c r="R54" s="144">
        <f t="shared" si="5"/>
        <v>0</v>
      </c>
      <c r="S54" s="144">
        <f t="shared" si="5"/>
        <v>0</v>
      </c>
      <c r="T54" s="144">
        <f t="shared" si="5"/>
        <v>0</v>
      </c>
      <c r="U54" s="124">
        <f>U46+U53</f>
        <v>0</v>
      </c>
    </row>
    <row r="55" spans="3:21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338" t="s">
        <v>355</v>
      </c>
      <c r="D58" s="339"/>
      <c r="E58" s="144">
        <f>SUM(E56:E57)</f>
        <v>0</v>
      </c>
      <c r="F58" s="144">
        <f t="shared" ref="F58:T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44">
        <f t="shared" si="6"/>
        <v>0</v>
      </c>
      <c r="R58" s="144">
        <f t="shared" si="6"/>
        <v>0</v>
      </c>
      <c r="S58" s="144">
        <f t="shared" si="6"/>
        <v>0</v>
      </c>
      <c r="T58" s="144">
        <f t="shared" si="6"/>
        <v>0</v>
      </c>
      <c r="U58" s="124">
        <f>SUM(I58:T58)</f>
        <v>0</v>
      </c>
    </row>
    <row r="59" spans="3:21" x14ac:dyDescent="0.25">
      <c r="C59" s="335" t="s">
        <v>357</v>
      </c>
      <c r="D59" s="336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18"/>
    </row>
    <row r="60" spans="3:21" x14ac:dyDescent="0.25">
      <c r="C60" s="96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18"/>
    </row>
    <row r="61" spans="3:21" x14ac:dyDescent="0.25">
      <c r="C61" s="96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18"/>
    </row>
    <row r="62" spans="3:21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18"/>
    </row>
    <row r="63" spans="3:21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18"/>
    </row>
    <row r="64" spans="3:21" x14ac:dyDescent="0.25">
      <c r="C64" s="338" t="s">
        <v>356</v>
      </c>
      <c r="D64" s="339"/>
      <c r="E64" s="144">
        <f>SUM(E60:E63)</f>
        <v>0</v>
      </c>
      <c r="F64" s="144">
        <f t="shared" ref="F64:T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44">
        <f t="shared" si="7"/>
        <v>0</v>
      </c>
      <c r="R64" s="144">
        <f t="shared" si="7"/>
        <v>0</v>
      </c>
      <c r="S64" s="144">
        <f t="shared" si="7"/>
        <v>0</v>
      </c>
      <c r="T64" s="144">
        <f t="shared" si="7"/>
        <v>0</v>
      </c>
      <c r="U64" s="124">
        <f>SUM(I64:T64)</f>
        <v>0</v>
      </c>
    </row>
    <row r="65" spans="3:21" x14ac:dyDescent="0.25">
      <c r="C65" s="335" t="s">
        <v>361</v>
      </c>
      <c r="D65" s="336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18"/>
    </row>
    <row r="66" spans="3:21" x14ac:dyDescent="0.25">
      <c r="C66" s="96"/>
      <c r="D66" s="101" t="s">
        <v>691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18"/>
    </row>
    <row r="67" spans="3:21" x14ac:dyDescent="0.25">
      <c r="C67" s="96"/>
      <c r="D67" s="101" t="s">
        <v>692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18"/>
    </row>
    <row r="68" spans="3:21" x14ac:dyDescent="0.25">
      <c r="C68" s="96"/>
      <c r="D68" s="101" t="s">
        <v>693</v>
      </c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18"/>
    </row>
    <row r="69" spans="3:21" x14ac:dyDescent="0.25">
      <c r="C69" s="96"/>
      <c r="D69" s="101" t="s">
        <v>694</v>
      </c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18"/>
    </row>
    <row r="70" spans="3:21" x14ac:dyDescent="0.25">
      <c r="C70" s="96"/>
      <c r="D70" s="101" t="s">
        <v>695</v>
      </c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18"/>
    </row>
    <row r="71" spans="3:21" x14ac:dyDescent="0.25">
      <c r="C71" s="96"/>
      <c r="D71" s="101" t="s">
        <v>664</v>
      </c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18"/>
    </row>
    <row r="72" spans="3:21" x14ac:dyDescent="0.25">
      <c r="C72" s="163" t="s">
        <v>708</v>
      </c>
      <c r="D72" s="101" t="s">
        <v>696</v>
      </c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18"/>
    </row>
    <row r="73" spans="3:21" x14ac:dyDescent="0.25">
      <c r="C73" s="163" t="s">
        <v>708</v>
      </c>
      <c r="D73" s="101" t="s">
        <v>697</v>
      </c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18"/>
    </row>
    <row r="74" spans="3:21" x14ac:dyDescent="0.25">
      <c r="C74" s="163" t="s">
        <v>708</v>
      </c>
      <c r="D74" s="101" t="s">
        <v>698</v>
      </c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18"/>
    </row>
    <row r="75" spans="3:21" x14ac:dyDescent="0.25">
      <c r="C75" s="163" t="s">
        <v>708</v>
      </c>
      <c r="D75" s="101" t="s">
        <v>699</v>
      </c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18"/>
    </row>
    <row r="76" spans="3:21" x14ac:dyDescent="0.25">
      <c r="C76" s="163" t="s">
        <v>708</v>
      </c>
      <c r="D76" s="101" t="s">
        <v>700</v>
      </c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18"/>
    </row>
    <row r="77" spans="3:21" x14ac:dyDescent="0.25">
      <c r="C77" s="163" t="s">
        <v>708</v>
      </c>
      <c r="D77" s="101" t="s">
        <v>701</v>
      </c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18"/>
    </row>
    <row r="78" spans="3:21" x14ac:dyDescent="0.25">
      <c r="C78" s="163" t="s">
        <v>708</v>
      </c>
      <c r="D78" s="18" t="s">
        <v>702</v>
      </c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18"/>
    </row>
    <row r="79" spans="3:21" x14ac:dyDescent="0.25">
      <c r="C79" s="163" t="s">
        <v>708</v>
      </c>
      <c r="D79" s="18" t="s">
        <v>703</v>
      </c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18"/>
    </row>
    <row r="80" spans="3:21" x14ac:dyDescent="0.25">
      <c r="C80" s="338" t="s">
        <v>359</v>
      </c>
      <c r="D80" s="339"/>
      <c r="E80" s="144">
        <f>SUM(E66:E79)</f>
        <v>0</v>
      </c>
      <c r="F80" s="144">
        <f t="shared" ref="F80:T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44">
        <f t="shared" si="8"/>
        <v>0</v>
      </c>
      <c r="R80" s="144">
        <f t="shared" si="8"/>
        <v>0</v>
      </c>
      <c r="S80" s="144">
        <f t="shared" si="8"/>
        <v>0</v>
      </c>
      <c r="T80" s="144">
        <f t="shared" si="8"/>
        <v>0</v>
      </c>
      <c r="U80" s="124">
        <f>SUM(I80:T80)</f>
        <v>0</v>
      </c>
    </row>
    <row r="81" spans="3:21" x14ac:dyDescent="0.25">
      <c r="C81" s="335" t="s">
        <v>360</v>
      </c>
      <c r="D81" s="336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18"/>
    </row>
    <row r="82" spans="3:21" x14ac:dyDescent="0.25">
      <c r="C82" s="18"/>
      <c r="D82" s="166" t="s">
        <v>690</v>
      </c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18"/>
    </row>
    <row r="83" spans="3:21" x14ac:dyDescent="0.25">
      <c r="C83" s="18"/>
      <c r="D83" s="18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18"/>
    </row>
    <row r="84" spans="3:21" x14ac:dyDescent="0.25">
      <c r="C84" s="338" t="s">
        <v>362</v>
      </c>
      <c r="D84" s="339"/>
      <c r="E84" s="144">
        <f>SUM(E82:E83)</f>
        <v>0</v>
      </c>
      <c r="F84" s="144">
        <f t="shared" ref="F84:T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44">
        <f t="shared" si="9"/>
        <v>0</v>
      </c>
      <c r="R84" s="144">
        <f t="shared" si="9"/>
        <v>0</v>
      </c>
      <c r="S84" s="144">
        <f t="shared" si="9"/>
        <v>0</v>
      </c>
      <c r="T84" s="144">
        <f t="shared" si="9"/>
        <v>0</v>
      </c>
      <c r="U84" s="124">
        <f>SUM(I84:T84)</f>
        <v>0</v>
      </c>
    </row>
    <row r="85" spans="3:21" x14ac:dyDescent="0.25">
      <c r="C85" s="335" t="s">
        <v>363</v>
      </c>
      <c r="D85" s="336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18"/>
    </row>
    <row r="86" spans="3:21" x14ac:dyDescent="0.25">
      <c r="C86" s="18" t="s">
        <v>365</v>
      </c>
      <c r="D86" s="18" t="s">
        <v>366</v>
      </c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18"/>
    </row>
    <row r="87" spans="3:21" x14ac:dyDescent="0.25">
      <c r="C87" s="18" t="s">
        <v>365</v>
      </c>
      <c r="D87" s="18" t="s">
        <v>367</v>
      </c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18"/>
    </row>
    <row r="88" spans="3:21" x14ac:dyDescent="0.25">
      <c r="C88" s="338" t="s">
        <v>364</v>
      </c>
      <c r="D88" s="339"/>
      <c r="E88" s="144">
        <f>E86-E87</f>
        <v>0</v>
      </c>
      <c r="F88" s="144">
        <f t="shared" ref="F88:T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44">
        <f t="shared" si="10"/>
        <v>0</v>
      </c>
      <c r="R88" s="144">
        <f t="shared" si="10"/>
        <v>0</v>
      </c>
      <c r="S88" s="144">
        <f t="shared" si="10"/>
        <v>0</v>
      </c>
      <c r="T88" s="144">
        <f t="shared" si="10"/>
        <v>0</v>
      </c>
      <c r="U88" s="124">
        <f>U86-U87</f>
        <v>0</v>
      </c>
    </row>
    <row r="89" spans="3:21" x14ac:dyDescent="0.25">
      <c r="C89" s="338" t="s">
        <v>261</v>
      </c>
      <c r="D89" s="339"/>
      <c r="E89" s="144">
        <f>E88+E84+E80+E64+E58+E54+E29</f>
        <v>0</v>
      </c>
      <c r="F89" s="144">
        <f t="shared" ref="F89:T89" si="11">F88+F84+F80+F64+F58+F54+F29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44">
        <f t="shared" si="11"/>
        <v>0</v>
      </c>
      <c r="R89" s="144">
        <f t="shared" si="11"/>
        <v>0</v>
      </c>
      <c r="S89" s="144">
        <f t="shared" si="11"/>
        <v>0</v>
      </c>
      <c r="T89" s="144">
        <f t="shared" si="11"/>
        <v>0</v>
      </c>
      <c r="U89" s="124">
        <f>U29+U54+U58+U64+U80+U84+U88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C29:D29"/>
    <mergeCell ref="C30:D30"/>
    <mergeCell ref="C31:D31"/>
    <mergeCell ref="C28:D28"/>
    <mergeCell ref="C5:C7"/>
    <mergeCell ref="D5:D7"/>
    <mergeCell ref="C19:D19"/>
    <mergeCell ref="C20:D20"/>
    <mergeCell ref="E5:E7"/>
    <mergeCell ref="F5:F7"/>
    <mergeCell ref="I5:U5"/>
    <mergeCell ref="C8:D8"/>
    <mergeCell ref="C9:D9"/>
    <mergeCell ref="G5:G7"/>
    <mergeCell ref="H5:H7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U94"/>
  <sheetViews>
    <sheetView showGridLines="0" zoomScale="70" zoomScaleNormal="70" workbookViewId="0">
      <selection activeCell="E19" sqref="E19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7" width="16.453125" style="4" customWidth="1"/>
    <col min="8" max="8" width="16.81640625" style="4" customWidth="1"/>
    <col min="9" max="9" width="13.81640625" style="4" bestFit="1" customWidth="1"/>
    <col min="10" max="10" width="12.54296875" style="4" bestFit="1" customWidth="1"/>
    <col min="11" max="11" width="13.453125" style="4" bestFit="1" customWidth="1"/>
    <col min="12" max="12" width="13.81640625" style="4" bestFit="1" customWidth="1"/>
    <col min="13" max="13" width="12.54296875" style="4" bestFit="1" customWidth="1"/>
    <col min="14" max="14" width="14.81640625" style="4" customWidth="1"/>
    <col min="15" max="15" width="12.54296875" style="4" customWidth="1"/>
    <col min="16" max="16" width="11.81640625" style="4" bestFit="1" customWidth="1"/>
    <col min="17" max="17" width="13.81640625" style="4" bestFit="1" customWidth="1"/>
    <col min="18" max="20" width="11.81640625" style="4" bestFit="1" customWidth="1"/>
    <col min="21" max="21" width="11.453125" style="4" bestFit="1" customWidth="1"/>
    <col min="22" max="22" width="12.453125" style="4" customWidth="1"/>
    <col min="23" max="23" width="12.81640625" style="4" customWidth="1"/>
    <col min="24" max="16384" width="9.1796875" style="4"/>
  </cols>
  <sheetData>
    <row r="2" spans="2:21" x14ac:dyDescent="0.25">
      <c r="I2" s="25" t="s">
        <v>240</v>
      </c>
    </row>
    <row r="3" spans="2:21" x14ac:dyDescent="0.25">
      <c r="I3" s="27" t="s">
        <v>377</v>
      </c>
    </row>
    <row r="4" spans="2:21" x14ac:dyDescent="0.25">
      <c r="C4" s="15"/>
      <c r="U4" s="27" t="s">
        <v>109</v>
      </c>
    </row>
    <row r="5" spans="2:21" ht="15" customHeight="1" x14ac:dyDescent="0.25">
      <c r="C5" s="323" t="s">
        <v>343</v>
      </c>
      <c r="D5" s="323" t="s">
        <v>344</v>
      </c>
      <c r="E5" s="309" t="s">
        <v>345</v>
      </c>
      <c r="F5" s="309" t="s">
        <v>346</v>
      </c>
      <c r="G5" s="309" t="s">
        <v>347</v>
      </c>
      <c r="H5" s="309" t="s">
        <v>368</v>
      </c>
      <c r="I5" s="306" t="s">
        <v>325</v>
      </c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</row>
    <row r="6" spans="2:21" x14ac:dyDescent="0.25">
      <c r="C6" s="325"/>
      <c r="D6" s="325"/>
      <c r="E6" s="310"/>
      <c r="F6" s="310"/>
      <c r="G6" s="310"/>
      <c r="H6" s="310"/>
      <c r="I6" s="14" t="s">
        <v>110</v>
      </c>
      <c r="J6" s="14" t="s">
        <v>111</v>
      </c>
      <c r="K6" s="14" t="s">
        <v>112</v>
      </c>
      <c r="L6" s="14" t="s">
        <v>113</v>
      </c>
      <c r="M6" s="14" t="s">
        <v>114</v>
      </c>
      <c r="N6" s="14" t="s">
        <v>115</v>
      </c>
      <c r="O6" s="14" t="s">
        <v>116</v>
      </c>
      <c r="P6" s="14" t="s">
        <v>117</v>
      </c>
      <c r="Q6" s="14" t="s">
        <v>118</v>
      </c>
      <c r="R6" s="14" t="s">
        <v>119</v>
      </c>
      <c r="S6" s="14" t="s">
        <v>120</v>
      </c>
      <c r="T6" s="14" t="s">
        <v>121</v>
      </c>
      <c r="U6" s="14" t="s">
        <v>108</v>
      </c>
    </row>
    <row r="7" spans="2:21" ht="14.25" customHeight="1" x14ac:dyDescent="0.25">
      <c r="C7" s="327"/>
      <c r="D7" s="327"/>
      <c r="E7" s="322"/>
      <c r="F7" s="322"/>
      <c r="G7" s="322"/>
      <c r="H7" s="322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</row>
    <row r="8" spans="2:21" x14ac:dyDescent="0.25">
      <c r="B8" s="75"/>
      <c r="C8" s="335" t="s">
        <v>348</v>
      </c>
      <c r="D8" s="336"/>
      <c r="E8" s="74"/>
      <c r="F8" s="74"/>
      <c r="G8" s="73"/>
      <c r="H8" s="74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x14ac:dyDescent="0.25">
      <c r="C10" s="163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x14ac:dyDescent="0.25">
      <c r="C11" s="163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x14ac:dyDescent="0.25">
      <c r="C12" s="163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2:21" x14ac:dyDescent="0.25">
      <c r="C13" s="163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2:21" x14ac:dyDescent="0.25">
      <c r="C14" s="163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2:21" x14ac:dyDescent="0.25">
      <c r="C15" s="163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2:21" x14ac:dyDescent="0.25">
      <c r="C16" s="163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2:21" ht="14.25" customHeight="1" x14ac:dyDescent="0.25">
      <c r="B17" s="75"/>
      <c r="C17" s="163" t="s">
        <v>704</v>
      </c>
      <c r="D17" s="101" t="s">
        <v>656</v>
      </c>
      <c r="E17" s="74"/>
      <c r="F17" s="74"/>
      <c r="G17" s="74"/>
      <c r="H17" s="74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x14ac:dyDescent="0.25">
      <c r="C18" s="163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x14ac:dyDescent="0.25">
      <c r="C19" s="338" t="s">
        <v>225</v>
      </c>
      <c r="D19" s="339"/>
      <c r="E19" s="144">
        <f>SUM(E10:E18)</f>
        <v>0</v>
      </c>
      <c r="F19" s="144">
        <f t="shared" ref="F19:T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44">
        <f t="shared" si="0"/>
        <v>0</v>
      </c>
      <c r="R19" s="144">
        <f t="shared" si="0"/>
        <v>0</v>
      </c>
      <c r="S19" s="144">
        <f t="shared" si="0"/>
        <v>0</v>
      </c>
      <c r="T19" s="144">
        <f t="shared" si="0"/>
        <v>0</v>
      </c>
      <c r="U19" s="124">
        <f>SUM(I19:T19)</f>
        <v>0</v>
      </c>
    </row>
    <row r="20" spans="2:21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x14ac:dyDescent="0.25">
      <c r="C21" s="163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x14ac:dyDescent="0.25">
      <c r="C22" s="163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x14ac:dyDescent="0.25">
      <c r="C23" s="163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x14ac:dyDescent="0.25">
      <c r="C24" s="163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x14ac:dyDescent="0.25">
      <c r="C25" s="163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x14ac:dyDescent="0.25">
      <c r="C26" s="163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25">
      <c r="C27" s="163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x14ac:dyDescent="0.25">
      <c r="C28" s="338" t="s">
        <v>225</v>
      </c>
      <c r="D28" s="339"/>
      <c r="E28" s="144">
        <f>SUM(E21:E27)</f>
        <v>0</v>
      </c>
      <c r="F28" s="144">
        <f t="shared" ref="F28:T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0</v>
      </c>
      <c r="U28" s="124">
        <f>SUM(I28:T28)</f>
        <v>0</v>
      </c>
    </row>
    <row r="29" spans="2:21" x14ac:dyDescent="0.25">
      <c r="C29" s="338" t="s">
        <v>349</v>
      </c>
      <c r="D29" s="339"/>
      <c r="E29" s="144">
        <f>E28+E19</f>
        <v>0</v>
      </c>
      <c r="F29" s="144">
        <f t="shared" ref="F29:T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44">
        <f t="shared" si="2"/>
        <v>0</v>
      </c>
      <c r="R29" s="144">
        <f t="shared" si="2"/>
        <v>0</v>
      </c>
      <c r="S29" s="144">
        <f t="shared" si="2"/>
        <v>0</v>
      </c>
      <c r="T29" s="144">
        <f t="shared" si="2"/>
        <v>0</v>
      </c>
      <c r="U29" s="124">
        <f>U19+U28</f>
        <v>0</v>
      </c>
    </row>
    <row r="30" spans="2:21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x14ac:dyDescent="0.25">
      <c r="C32" s="163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3:21" x14ac:dyDescent="0.25">
      <c r="C33" s="163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3:21" x14ac:dyDescent="0.25">
      <c r="C34" s="163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3:21" x14ac:dyDescent="0.25">
      <c r="C35" s="163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3:21" x14ac:dyDescent="0.25">
      <c r="C36" s="163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3:21" x14ac:dyDescent="0.25">
      <c r="C37" s="163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3:21" x14ac:dyDescent="0.25">
      <c r="C38" s="163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3:21" x14ac:dyDescent="0.25">
      <c r="C39" s="163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3:21" x14ac:dyDescent="0.25">
      <c r="C40" s="163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3:21" x14ac:dyDescent="0.25">
      <c r="C41" s="163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3:21" x14ac:dyDescent="0.25">
      <c r="C42" s="163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3:21" x14ac:dyDescent="0.25">
      <c r="C43" s="163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3:21" x14ac:dyDescent="0.25">
      <c r="C44" s="163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3:21" x14ac:dyDescent="0.25">
      <c r="C45" s="163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3:21" x14ac:dyDescent="0.25">
      <c r="C46" s="338" t="s">
        <v>225</v>
      </c>
      <c r="D46" s="339"/>
      <c r="E46" s="144">
        <f>SUM(E32:E45)</f>
        <v>0</v>
      </c>
      <c r="F46" s="144">
        <f t="shared" ref="F46:T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44">
        <f t="shared" si="3"/>
        <v>0</v>
      </c>
      <c r="R46" s="144">
        <f t="shared" si="3"/>
        <v>0</v>
      </c>
      <c r="S46" s="144">
        <f t="shared" si="3"/>
        <v>0</v>
      </c>
      <c r="T46" s="144">
        <f t="shared" si="3"/>
        <v>0</v>
      </c>
      <c r="U46" s="124">
        <f>SUM(I46:T46)</f>
        <v>0</v>
      </c>
    </row>
    <row r="47" spans="3:21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3:21" x14ac:dyDescent="0.25">
      <c r="C48" s="163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3:21" x14ac:dyDescent="0.25">
      <c r="C49" s="163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3:21" x14ac:dyDescent="0.25">
      <c r="C50" s="163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3:21" x14ac:dyDescent="0.25">
      <c r="C51" s="163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3:21" x14ac:dyDescent="0.25">
      <c r="C52" s="163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3:21" x14ac:dyDescent="0.25">
      <c r="C53" s="338" t="s">
        <v>225</v>
      </c>
      <c r="D53" s="339"/>
      <c r="E53" s="144">
        <f>SUM(E48:E52)</f>
        <v>0</v>
      </c>
      <c r="F53" s="144">
        <f t="shared" ref="F53:T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44">
        <f t="shared" si="4"/>
        <v>0</v>
      </c>
      <c r="R53" s="144">
        <f t="shared" si="4"/>
        <v>0</v>
      </c>
      <c r="S53" s="144">
        <f t="shared" si="4"/>
        <v>0</v>
      </c>
      <c r="T53" s="144">
        <f t="shared" si="4"/>
        <v>0</v>
      </c>
      <c r="U53" s="124">
        <f>SUM(I53:T53)</f>
        <v>0</v>
      </c>
    </row>
    <row r="54" spans="3:21" x14ac:dyDescent="0.25">
      <c r="C54" s="338" t="s">
        <v>353</v>
      </c>
      <c r="D54" s="339"/>
      <c r="E54" s="144">
        <f>E53+E46</f>
        <v>0</v>
      </c>
      <c r="F54" s="144">
        <f t="shared" ref="F54:T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44">
        <f t="shared" si="5"/>
        <v>0</v>
      </c>
      <c r="R54" s="144">
        <f t="shared" si="5"/>
        <v>0</v>
      </c>
      <c r="S54" s="144">
        <f t="shared" si="5"/>
        <v>0</v>
      </c>
      <c r="T54" s="144">
        <f t="shared" si="5"/>
        <v>0</v>
      </c>
      <c r="U54" s="124">
        <f>U46+U53</f>
        <v>0</v>
      </c>
    </row>
    <row r="55" spans="3:21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3:21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3:21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3:21" x14ac:dyDescent="0.25">
      <c r="C58" s="338" t="s">
        <v>355</v>
      </c>
      <c r="D58" s="339"/>
      <c r="E58" s="144">
        <f>SUM(E56:E57)</f>
        <v>0</v>
      </c>
      <c r="F58" s="144">
        <f t="shared" ref="F58:T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44">
        <f t="shared" si="6"/>
        <v>0</v>
      </c>
      <c r="R58" s="144">
        <f t="shared" si="6"/>
        <v>0</v>
      </c>
      <c r="S58" s="144">
        <f t="shared" si="6"/>
        <v>0</v>
      </c>
      <c r="T58" s="144">
        <f t="shared" si="6"/>
        <v>0</v>
      </c>
      <c r="U58" s="124">
        <f>SUM(I58:T58)</f>
        <v>0</v>
      </c>
    </row>
    <row r="59" spans="3:21" x14ac:dyDescent="0.25">
      <c r="C59" s="335" t="s">
        <v>357</v>
      </c>
      <c r="D59" s="336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18"/>
    </row>
    <row r="60" spans="3:21" x14ac:dyDescent="0.25">
      <c r="C60" s="96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18"/>
    </row>
    <row r="61" spans="3:21" x14ac:dyDescent="0.25">
      <c r="C61" s="96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18"/>
    </row>
    <row r="62" spans="3:21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18"/>
    </row>
    <row r="63" spans="3:21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18"/>
    </row>
    <row r="64" spans="3:21" x14ac:dyDescent="0.25">
      <c r="C64" s="338" t="s">
        <v>356</v>
      </c>
      <c r="D64" s="339"/>
      <c r="E64" s="144">
        <f>SUM(E60:E63)</f>
        <v>0</v>
      </c>
      <c r="F64" s="144">
        <f t="shared" ref="F64:T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44">
        <f t="shared" si="7"/>
        <v>0</v>
      </c>
      <c r="R64" s="144">
        <f t="shared" si="7"/>
        <v>0</v>
      </c>
      <c r="S64" s="144">
        <f t="shared" si="7"/>
        <v>0</v>
      </c>
      <c r="T64" s="144">
        <f t="shared" si="7"/>
        <v>0</v>
      </c>
      <c r="U64" s="124">
        <f>SUM(I64:T64)</f>
        <v>0</v>
      </c>
    </row>
    <row r="65" spans="3:21" x14ac:dyDescent="0.25">
      <c r="C65" s="335" t="s">
        <v>361</v>
      </c>
      <c r="D65" s="336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18"/>
    </row>
    <row r="66" spans="3:21" x14ac:dyDescent="0.25">
      <c r="C66" s="96"/>
      <c r="D66" s="101" t="s">
        <v>691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18"/>
    </row>
    <row r="67" spans="3:21" x14ac:dyDescent="0.25">
      <c r="C67" s="96"/>
      <c r="D67" s="101" t="s">
        <v>692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18"/>
    </row>
    <row r="68" spans="3:21" x14ac:dyDescent="0.25">
      <c r="C68" s="96"/>
      <c r="D68" s="101" t="s">
        <v>693</v>
      </c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18"/>
    </row>
    <row r="69" spans="3:21" x14ac:dyDescent="0.25">
      <c r="C69" s="96"/>
      <c r="D69" s="101" t="s">
        <v>694</v>
      </c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18"/>
    </row>
    <row r="70" spans="3:21" x14ac:dyDescent="0.25">
      <c r="C70" s="96"/>
      <c r="D70" s="101" t="s">
        <v>695</v>
      </c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18"/>
    </row>
    <row r="71" spans="3:21" x14ac:dyDescent="0.25">
      <c r="C71" s="96"/>
      <c r="D71" s="101" t="s">
        <v>664</v>
      </c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18"/>
    </row>
    <row r="72" spans="3:21" x14ac:dyDescent="0.25">
      <c r="C72" s="163" t="s">
        <v>708</v>
      </c>
      <c r="D72" s="101" t="s">
        <v>696</v>
      </c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18"/>
    </row>
    <row r="73" spans="3:21" x14ac:dyDescent="0.25">
      <c r="C73" s="163" t="s">
        <v>708</v>
      </c>
      <c r="D73" s="101" t="s">
        <v>697</v>
      </c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18"/>
    </row>
    <row r="74" spans="3:21" x14ac:dyDescent="0.25">
      <c r="C74" s="163" t="s">
        <v>708</v>
      </c>
      <c r="D74" s="101" t="s">
        <v>698</v>
      </c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18"/>
    </row>
    <row r="75" spans="3:21" x14ac:dyDescent="0.25">
      <c r="C75" s="163" t="s">
        <v>708</v>
      </c>
      <c r="D75" s="101" t="s">
        <v>699</v>
      </c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18"/>
    </row>
    <row r="76" spans="3:21" x14ac:dyDescent="0.25">
      <c r="C76" s="163" t="s">
        <v>708</v>
      </c>
      <c r="D76" s="101" t="s">
        <v>700</v>
      </c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18"/>
    </row>
    <row r="77" spans="3:21" x14ac:dyDescent="0.25">
      <c r="C77" s="163" t="s">
        <v>708</v>
      </c>
      <c r="D77" s="101" t="s">
        <v>701</v>
      </c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18"/>
    </row>
    <row r="78" spans="3:21" x14ac:dyDescent="0.25">
      <c r="C78" s="163" t="s">
        <v>708</v>
      </c>
      <c r="D78" s="18" t="s">
        <v>702</v>
      </c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18"/>
    </row>
    <row r="79" spans="3:21" x14ac:dyDescent="0.25">
      <c r="C79" s="163" t="s">
        <v>708</v>
      </c>
      <c r="D79" s="18" t="s">
        <v>703</v>
      </c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18"/>
    </row>
    <row r="80" spans="3:21" x14ac:dyDescent="0.25">
      <c r="C80" s="338" t="s">
        <v>359</v>
      </c>
      <c r="D80" s="339"/>
      <c r="E80" s="144">
        <f>SUM(E66:E79)</f>
        <v>0</v>
      </c>
      <c r="F80" s="144">
        <f t="shared" ref="F80:T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44">
        <f t="shared" si="8"/>
        <v>0</v>
      </c>
      <c r="R80" s="144">
        <f t="shared" si="8"/>
        <v>0</v>
      </c>
      <c r="S80" s="144">
        <f t="shared" si="8"/>
        <v>0</v>
      </c>
      <c r="T80" s="144">
        <f t="shared" si="8"/>
        <v>0</v>
      </c>
      <c r="U80" s="124">
        <f>SUM(I80:T80)</f>
        <v>0</v>
      </c>
    </row>
    <row r="81" spans="3:21" x14ac:dyDescent="0.25">
      <c r="C81" s="335" t="s">
        <v>360</v>
      </c>
      <c r="D81" s="336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18"/>
    </row>
    <row r="82" spans="3:21" x14ac:dyDescent="0.25">
      <c r="C82" s="18"/>
      <c r="D82" s="166" t="s">
        <v>690</v>
      </c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18"/>
    </row>
    <row r="83" spans="3:21" x14ac:dyDescent="0.25">
      <c r="C83" s="18"/>
      <c r="D83" s="18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18"/>
    </row>
    <row r="84" spans="3:21" x14ac:dyDescent="0.25">
      <c r="C84" s="338" t="s">
        <v>362</v>
      </c>
      <c r="D84" s="339"/>
      <c r="E84" s="144">
        <f>SUM(E82:E83)</f>
        <v>0</v>
      </c>
      <c r="F84" s="144">
        <f t="shared" ref="F84:T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44">
        <f t="shared" si="9"/>
        <v>0</v>
      </c>
      <c r="R84" s="144">
        <f t="shared" si="9"/>
        <v>0</v>
      </c>
      <c r="S84" s="144">
        <f t="shared" si="9"/>
        <v>0</v>
      </c>
      <c r="T84" s="144">
        <f t="shared" si="9"/>
        <v>0</v>
      </c>
      <c r="U84" s="124">
        <f>SUM(I84:T84)</f>
        <v>0</v>
      </c>
    </row>
    <row r="85" spans="3:21" x14ac:dyDescent="0.25">
      <c r="C85" s="335" t="s">
        <v>363</v>
      </c>
      <c r="D85" s="336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18"/>
    </row>
    <row r="86" spans="3:21" x14ac:dyDescent="0.25">
      <c r="C86" s="18" t="s">
        <v>365</v>
      </c>
      <c r="D86" s="18" t="s">
        <v>366</v>
      </c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18"/>
    </row>
    <row r="87" spans="3:21" x14ac:dyDescent="0.25">
      <c r="C87" s="18" t="s">
        <v>365</v>
      </c>
      <c r="D87" s="18" t="s">
        <v>367</v>
      </c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18"/>
    </row>
    <row r="88" spans="3:21" x14ac:dyDescent="0.25">
      <c r="C88" s="338" t="s">
        <v>364</v>
      </c>
      <c r="D88" s="339"/>
      <c r="E88" s="144">
        <f>E86-E87</f>
        <v>0</v>
      </c>
      <c r="F88" s="144">
        <f t="shared" ref="F88:T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44">
        <f t="shared" si="10"/>
        <v>0</v>
      </c>
      <c r="R88" s="144">
        <f t="shared" si="10"/>
        <v>0</v>
      </c>
      <c r="S88" s="144">
        <f t="shared" si="10"/>
        <v>0</v>
      </c>
      <c r="T88" s="144">
        <f t="shared" si="10"/>
        <v>0</v>
      </c>
      <c r="U88" s="124">
        <f>U86-U87</f>
        <v>0</v>
      </c>
    </row>
    <row r="89" spans="3:21" x14ac:dyDescent="0.25">
      <c r="C89" s="338" t="s">
        <v>261</v>
      </c>
      <c r="D89" s="339"/>
      <c r="E89" s="144">
        <f>E88+E84+E80+E64+E58+E54+E29</f>
        <v>0</v>
      </c>
      <c r="F89" s="144">
        <f t="shared" ref="F89:T89" si="11">F88+F84+F80+F64+F58+F54+F29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44">
        <f t="shared" si="11"/>
        <v>0</v>
      </c>
      <c r="R89" s="144">
        <f t="shared" si="11"/>
        <v>0</v>
      </c>
      <c r="S89" s="144">
        <f t="shared" si="11"/>
        <v>0</v>
      </c>
      <c r="T89" s="144">
        <f t="shared" si="11"/>
        <v>0</v>
      </c>
      <c r="U89" s="124">
        <f>U29+U54+U58+U64+U80+U84+U88</f>
        <v>0</v>
      </c>
    </row>
    <row r="91" spans="3:21" x14ac:dyDescent="0.25">
      <c r="D91" s="24"/>
      <c r="E91" s="24"/>
      <c r="F91" s="24"/>
      <c r="G91" s="24"/>
      <c r="H91" s="24"/>
      <c r="I91" s="24"/>
    </row>
    <row r="92" spans="3:21" x14ac:dyDescent="0.25">
      <c r="D92" s="26"/>
      <c r="E92" s="26"/>
      <c r="F92" s="26"/>
      <c r="G92" s="26"/>
      <c r="H92" s="26"/>
      <c r="I92" s="26"/>
    </row>
    <row r="93" spans="3:21" x14ac:dyDescent="0.25">
      <c r="E93" s="26"/>
      <c r="F93" s="26"/>
      <c r="G93" s="26"/>
      <c r="H93" s="26"/>
      <c r="I93" s="26"/>
    </row>
    <row r="94" spans="3:21" x14ac:dyDescent="0.25">
      <c r="E94" s="26"/>
      <c r="F94" s="26"/>
      <c r="G94" s="26"/>
      <c r="H94" s="26"/>
      <c r="I94" s="26"/>
    </row>
  </sheetData>
  <mergeCells count="30">
    <mergeCell ref="C29:D29"/>
    <mergeCell ref="C30:D30"/>
    <mergeCell ref="C31:D31"/>
    <mergeCell ref="C28:D28"/>
    <mergeCell ref="C5:C7"/>
    <mergeCell ref="D5:D7"/>
    <mergeCell ref="C19:D19"/>
    <mergeCell ref="C20:D20"/>
    <mergeCell ref="E5:E7"/>
    <mergeCell ref="F5:F7"/>
    <mergeCell ref="I5:U5"/>
    <mergeCell ref="C8:D8"/>
    <mergeCell ref="C9:D9"/>
    <mergeCell ref="G5:G7"/>
    <mergeCell ref="H5:H7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  <mergeCell ref="C53:D5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O1048576"/>
  <sheetViews>
    <sheetView showGridLines="0" zoomScale="80" zoomScaleNormal="80" zoomScaleSheetLayoutView="80" workbookViewId="0">
      <selection activeCell="E23" sqref="E23"/>
    </sheetView>
  </sheetViews>
  <sheetFormatPr defaultColWidth="9.1796875" defaultRowHeight="14" x14ac:dyDescent="0.25"/>
  <cols>
    <col min="1" max="1" width="6.1796875" style="5" customWidth="1"/>
    <col min="2" max="2" width="9.1796875" style="5" customWidth="1"/>
    <col min="3" max="3" width="16.1796875" style="5" customWidth="1"/>
    <col min="4" max="4" width="80.81640625" style="5" customWidth="1"/>
    <col min="5" max="5" width="17.81640625" style="5" customWidth="1"/>
    <col min="6" max="6" width="20.81640625" style="5" customWidth="1"/>
    <col min="7" max="15" width="18.81640625" style="5" customWidth="1"/>
    <col min="16" max="16384" width="9.1796875" style="5"/>
  </cols>
  <sheetData>
    <row r="2" spans="2:15" x14ac:dyDescent="0.25">
      <c r="D2" s="25" t="s">
        <v>240</v>
      </c>
      <c r="E2" s="4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2:15" s="3" customFormat="1" ht="15.75" customHeight="1" x14ac:dyDescent="0.3">
      <c r="C3" s="108"/>
      <c r="D3" s="50" t="s">
        <v>289</v>
      </c>
      <c r="E3" s="107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2:15" x14ac:dyDescent="0.25">
      <c r="D4" s="25" t="s">
        <v>227</v>
      </c>
    </row>
    <row r="5" spans="2:15" x14ac:dyDescent="0.25">
      <c r="N5" s="17"/>
    </row>
    <row r="6" spans="2:15" x14ac:dyDescent="0.25">
      <c r="B6" s="97" t="s">
        <v>140</v>
      </c>
      <c r="C6" s="97" t="s">
        <v>226</v>
      </c>
      <c r="D6" s="6" t="s">
        <v>7</v>
      </c>
      <c r="E6" s="6" t="s">
        <v>228</v>
      </c>
    </row>
    <row r="7" spans="2:15" hidden="1" x14ac:dyDescent="0.25">
      <c r="B7" s="1">
        <v>1</v>
      </c>
      <c r="C7" s="1" t="s">
        <v>6</v>
      </c>
      <c r="D7" s="2" t="s">
        <v>32</v>
      </c>
      <c r="E7" s="8"/>
    </row>
    <row r="8" spans="2:15" hidden="1" x14ac:dyDescent="0.25">
      <c r="B8" s="1">
        <f t="shared" ref="B8:B13" si="0">B7+1</f>
        <v>2</v>
      </c>
      <c r="C8" s="1" t="s">
        <v>206</v>
      </c>
      <c r="D8" s="2" t="s">
        <v>399</v>
      </c>
      <c r="E8" s="8"/>
    </row>
    <row r="9" spans="2:15" hidden="1" x14ac:dyDescent="0.25">
      <c r="B9" s="1">
        <f t="shared" si="0"/>
        <v>3</v>
      </c>
      <c r="C9" s="1" t="s">
        <v>22</v>
      </c>
      <c r="D9" s="2" t="s">
        <v>400</v>
      </c>
      <c r="E9" s="8"/>
    </row>
    <row r="10" spans="2:15" hidden="1" x14ac:dyDescent="0.25">
      <c r="B10" s="1">
        <f t="shared" si="0"/>
        <v>4</v>
      </c>
      <c r="C10" s="1" t="s">
        <v>23</v>
      </c>
      <c r="D10" s="2" t="s">
        <v>401</v>
      </c>
      <c r="E10" s="8"/>
    </row>
    <row r="11" spans="2:15" hidden="1" x14ac:dyDescent="0.25">
      <c r="B11" s="1">
        <f t="shared" si="0"/>
        <v>5</v>
      </c>
      <c r="C11" s="1" t="s">
        <v>402</v>
      </c>
      <c r="D11" s="2" t="s">
        <v>404</v>
      </c>
      <c r="E11" s="8"/>
    </row>
    <row r="12" spans="2:15" hidden="1" x14ac:dyDescent="0.25">
      <c r="B12" s="1">
        <f t="shared" si="0"/>
        <v>6</v>
      </c>
      <c r="C12" s="1" t="s">
        <v>403</v>
      </c>
      <c r="D12" s="2" t="s">
        <v>405</v>
      </c>
      <c r="E12" s="8"/>
    </row>
    <row r="13" spans="2:15" hidden="1" x14ac:dyDescent="0.25">
      <c r="B13" s="1">
        <f t="shared" si="0"/>
        <v>7</v>
      </c>
      <c r="C13" s="1" t="s">
        <v>24</v>
      </c>
      <c r="D13" s="2" t="s">
        <v>406</v>
      </c>
      <c r="E13" s="8"/>
    </row>
    <row r="14" spans="2:15" hidden="1" x14ac:dyDescent="0.25">
      <c r="B14" s="1">
        <f t="shared" ref="B14:B50" si="1">B13+1</f>
        <v>8</v>
      </c>
      <c r="C14" s="1" t="s">
        <v>25</v>
      </c>
      <c r="D14" s="2" t="s">
        <v>407</v>
      </c>
      <c r="E14" s="8"/>
    </row>
    <row r="15" spans="2:15" hidden="1" x14ac:dyDescent="0.25">
      <c r="B15" s="1">
        <f t="shared" si="1"/>
        <v>9</v>
      </c>
      <c r="C15" s="1" t="s">
        <v>26</v>
      </c>
      <c r="D15" s="2" t="s">
        <v>408</v>
      </c>
      <c r="E15" s="8"/>
    </row>
    <row r="16" spans="2:15" hidden="1" x14ac:dyDescent="0.25">
      <c r="B16" s="1">
        <f t="shared" si="1"/>
        <v>10</v>
      </c>
      <c r="C16" s="1" t="s">
        <v>27</v>
      </c>
      <c r="D16" s="10" t="s">
        <v>409</v>
      </c>
      <c r="E16" s="8"/>
    </row>
    <row r="17" spans="2:5" hidden="1" x14ac:dyDescent="0.25">
      <c r="B17" s="1">
        <f t="shared" si="1"/>
        <v>11</v>
      </c>
      <c r="C17" s="1" t="s">
        <v>28</v>
      </c>
      <c r="D17" s="10" t="s">
        <v>410</v>
      </c>
      <c r="E17" s="8"/>
    </row>
    <row r="18" spans="2:5" hidden="1" x14ac:dyDescent="0.25">
      <c r="B18" s="1">
        <f t="shared" si="1"/>
        <v>12</v>
      </c>
      <c r="C18" s="1" t="s">
        <v>29</v>
      </c>
      <c r="D18" s="2" t="s">
        <v>411</v>
      </c>
      <c r="E18" s="8"/>
    </row>
    <row r="19" spans="2:5" hidden="1" x14ac:dyDescent="0.25">
      <c r="B19" s="1">
        <f t="shared" si="1"/>
        <v>13</v>
      </c>
      <c r="C19" s="1" t="s">
        <v>389</v>
      </c>
      <c r="D19" s="10" t="s">
        <v>412</v>
      </c>
      <c r="E19" s="8"/>
    </row>
    <row r="20" spans="2:5" hidden="1" x14ac:dyDescent="0.25">
      <c r="B20" s="1">
        <f t="shared" si="1"/>
        <v>14</v>
      </c>
      <c r="C20" s="1" t="s">
        <v>390</v>
      </c>
      <c r="D20" s="10" t="s">
        <v>422</v>
      </c>
      <c r="E20" s="8"/>
    </row>
    <row r="21" spans="2:5" hidden="1" x14ac:dyDescent="0.25">
      <c r="B21" s="1">
        <f t="shared" si="1"/>
        <v>15</v>
      </c>
      <c r="C21" s="1" t="s">
        <v>391</v>
      </c>
      <c r="D21" s="10" t="s">
        <v>421</v>
      </c>
      <c r="E21" s="8"/>
    </row>
    <row r="22" spans="2:5" hidden="1" x14ac:dyDescent="0.25">
      <c r="B22" s="1">
        <f t="shared" si="1"/>
        <v>16</v>
      </c>
      <c r="C22" s="1" t="s">
        <v>392</v>
      </c>
      <c r="D22" s="10" t="s">
        <v>436</v>
      </c>
      <c r="E22" s="8"/>
    </row>
    <row r="23" spans="2:5" x14ac:dyDescent="0.25">
      <c r="B23" s="1">
        <f t="shared" si="1"/>
        <v>17</v>
      </c>
      <c r="C23" s="1" t="s">
        <v>393</v>
      </c>
      <c r="D23" s="10" t="s">
        <v>229</v>
      </c>
      <c r="E23" s="287" t="s">
        <v>777</v>
      </c>
    </row>
    <row r="24" spans="2:5" x14ac:dyDescent="0.25">
      <c r="B24" s="1">
        <f t="shared" si="1"/>
        <v>18</v>
      </c>
      <c r="C24" s="1" t="s">
        <v>441</v>
      </c>
      <c r="D24" s="10" t="s">
        <v>230</v>
      </c>
      <c r="E24" s="287" t="s">
        <v>777</v>
      </c>
    </row>
    <row r="25" spans="2:5" x14ac:dyDescent="0.25">
      <c r="B25" s="1">
        <f t="shared" si="1"/>
        <v>19</v>
      </c>
      <c r="C25" s="1" t="s">
        <v>442</v>
      </c>
      <c r="D25" s="10" t="s">
        <v>231</v>
      </c>
      <c r="E25" s="287" t="s">
        <v>777</v>
      </c>
    </row>
    <row r="26" spans="2:5" x14ac:dyDescent="0.25">
      <c r="B26" s="1">
        <f t="shared" si="1"/>
        <v>20</v>
      </c>
      <c r="C26" s="1" t="s">
        <v>443</v>
      </c>
      <c r="D26" s="10" t="s">
        <v>232</v>
      </c>
      <c r="E26" s="287" t="s">
        <v>777</v>
      </c>
    </row>
    <row r="27" spans="2:5" x14ac:dyDescent="0.25">
      <c r="B27" s="1">
        <f t="shared" si="1"/>
        <v>21</v>
      </c>
      <c r="C27" s="1" t="s">
        <v>394</v>
      </c>
      <c r="D27" s="10" t="s">
        <v>147</v>
      </c>
      <c r="E27" s="287" t="s">
        <v>777</v>
      </c>
    </row>
    <row r="28" spans="2:5" hidden="1" x14ac:dyDescent="0.25">
      <c r="B28" s="1">
        <f t="shared" si="1"/>
        <v>22</v>
      </c>
      <c r="C28" s="1" t="s">
        <v>238</v>
      </c>
      <c r="D28" s="10" t="s">
        <v>241</v>
      </c>
      <c r="E28" s="8"/>
    </row>
    <row r="29" spans="2:5" hidden="1" x14ac:dyDescent="0.25">
      <c r="B29" s="1">
        <f t="shared" si="1"/>
        <v>23</v>
      </c>
      <c r="C29" s="1" t="s">
        <v>239</v>
      </c>
      <c r="D29" s="10" t="s">
        <v>242</v>
      </c>
      <c r="E29" s="8"/>
    </row>
    <row r="30" spans="2:5" x14ac:dyDescent="0.25">
      <c r="B30" s="1">
        <f t="shared" si="1"/>
        <v>24</v>
      </c>
      <c r="C30" s="1" t="s">
        <v>395</v>
      </c>
      <c r="D30" s="2" t="s">
        <v>233</v>
      </c>
      <c r="E30" s="287" t="s">
        <v>777</v>
      </c>
    </row>
    <row r="31" spans="2:5" x14ac:dyDescent="0.25">
      <c r="B31" s="1">
        <f t="shared" si="1"/>
        <v>25</v>
      </c>
      <c r="C31" s="1" t="s">
        <v>396</v>
      </c>
      <c r="D31" s="2" t="s">
        <v>166</v>
      </c>
      <c r="E31" s="287" t="s">
        <v>777</v>
      </c>
    </row>
    <row r="32" spans="2:5" x14ac:dyDescent="0.25">
      <c r="B32" s="1">
        <f t="shared" si="1"/>
        <v>26</v>
      </c>
      <c r="C32" s="1" t="s">
        <v>397</v>
      </c>
      <c r="D32" s="10" t="s">
        <v>218</v>
      </c>
      <c r="E32" s="287" t="s">
        <v>777</v>
      </c>
    </row>
    <row r="33" spans="2:5" x14ac:dyDescent="0.25">
      <c r="B33" s="1">
        <f t="shared" si="1"/>
        <v>27</v>
      </c>
      <c r="C33" s="1" t="s">
        <v>398</v>
      </c>
      <c r="D33" s="10" t="s">
        <v>167</v>
      </c>
      <c r="E33" s="287" t="s">
        <v>777</v>
      </c>
    </row>
    <row r="34" spans="2:5" x14ac:dyDescent="0.25">
      <c r="B34" s="1">
        <f t="shared" si="1"/>
        <v>28</v>
      </c>
      <c r="C34" s="1" t="s">
        <v>453</v>
      </c>
      <c r="D34" s="10" t="s">
        <v>122</v>
      </c>
      <c r="E34" s="287" t="s">
        <v>777</v>
      </c>
    </row>
    <row r="35" spans="2:5" x14ac:dyDescent="0.25">
      <c r="B35" s="1">
        <f t="shared" si="1"/>
        <v>29</v>
      </c>
      <c r="C35" s="1" t="s">
        <v>454</v>
      </c>
      <c r="D35" s="10" t="s">
        <v>468</v>
      </c>
      <c r="E35" s="287" t="s">
        <v>777</v>
      </c>
    </row>
    <row r="36" spans="2:5" x14ac:dyDescent="0.25">
      <c r="B36" s="1">
        <f t="shared" si="1"/>
        <v>30</v>
      </c>
      <c r="C36" s="1" t="s">
        <v>467</v>
      </c>
      <c r="D36" s="87" t="s">
        <v>466</v>
      </c>
      <c r="E36" s="287" t="s">
        <v>777</v>
      </c>
    </row>
    <row r="37" spans="2:5" hidden="1" x14ac:dyDescent="0.25">
      <c r="B37" s="1">
        <f t="shared" si="1"/>
        <v>31</v>
      </c>
      <c r="C37" s="1" t="s">
        <v>528</v>
      </c>
      <c r="D37" s="10" t="s">
        <v>529</v>
      </c>
      <c r="E37" s="8"/>
    </row>
    <row r="38" spans="2:5" hidden="1" x14ac:dyDescent="0.25">
      <c r="B38" s="1">
        <f t="shared" si="1"/>
        <v>32</v>
      </c>
      <c r="C38" s="1" t="s">
        <v>530</v>
      </c>
      <c r="D38" s="10" t="s">
        <v>538</v>
      </c>
      <c r="E38" s="8"/>
    </row>
    <row r="39" spans="2:5" hidden="1" x14ac:dyDescent="0.25">
      <c r="B39" s="1">
        <f t="shared" si="1"/>
        <v>33</v>
      </c>
      <c r="C39" s="1" t="s">
        <v>531</v>
      </c>
      <c r="D39" s="10" t="s">
        <v>539</v>
      </c>
      <c r="E39" s="8"/>
    </row>
    <row r="40" spans="2:5" hidden="1" x14ac:dyDescent="0.25">
      <c r="B40" s="1">
        <f t="shared" si="1"/>
        <v>34</v>
      </c>
      <c r="C40" s="1" t="s">
        <v>532</v>
      </c>
      <c r="D40" s="10" t="s">
        <v>540</v>
      </c>
      <c r="E40" s="8"/>
    </row>
    <row r="41" spans="2:5" hidden="1" x14ac:dyDescent="0.25">
      <c r="B41" s="1">
        <f t="shared" si="1"/>
        <v>35</v>
      </c>
      <c r="C41" s="1" t="s">
        <v>533</v>
      </c>
      <c r="D41" s="10" t="s">
        <v>541</v>
      </c>
      <c r="E41" s="8"/>
    </row>
    <row r="42" spans="2:5" hidden="1" x14ac:dyDescent="0.25">
      <c r="B42" s="1">
        <f t="shared" si="1"/>
        <v>36</v>
      </c>
      <c r="C42" s="1" t="s">
        <v>534</v>
      </c>
      <c r="D42" s="87" t="s">
        <v>562</v>
      </c>
      <c r="E42" s="8"/>
    </row>
    <row r="43" spans="2:5" hidden="1" x14ac:dyDescent="0.25">
      <c r="B43" s="1">
        <f t="shared" si="1"/>
        <v>37</v>
      </c>
      <c r="C43" s="1" t="s">
        <v>535</v>
      </c>
      <c r="D43" s="10" t="s">
        <v>563</v>
      </c>
      <c r="E43" s="8"/>
    </row>
    <row r="44" spans="2:5" hidden="1" x14ac:dyDescent="0.25">
      <c r="B44" s="1">
        <f t="shared" si="1"/>
        <v>38</v>
      </c>
      <c r="C44" s="1" t="s">
        <v>536</v>
      </c>
      <c r="D44" s="10" t="s">
        <v>564</v>
      </c>
      <c r="E44" s="8"/>
    </row>
    <row r="45" spans="2:5" hidden="1" x14ac:dyDescent="0.25">
      <c r="B45" s="1">
        <f t="shared" si="1"/>
        <v>39</v>
      </c>
      <c r="C45" s="1" t="s">
        <v>537</v>
      </c>
      <c r="D45" s="10" t="s">
        <v>565</v>
      </c>
      <c r="E45" s="8"/>
    </row>
    <row r="46" spans="2:5" hidden="1" x14ac:dyDescent="0.25">
      <c r="B46" s="1">
        <f t="shared" si="1"/>
        <v>40</v>
      </c>
      <c r="C46" s="1" t="s">
        <v>542</v>
      </c>
      <c r="D46" s="10" t="s">
        <v>561</v>
      </c>
      <c r="E46" s="8"/>
    </row>
    <row r="47" spans="2:5" hidden="1" x14ac:dyDescent="0.25">
      <c r="B47" s="1">
        <f t="shared" si="1"/>
        <v>41</v>
      </c>
      <c r="C47" s="1" t="s">
        <v>566</v>
      </c>
      <c r="D47" s="10" t="s">
        <v>567</v>
      </c>
      <c r="E47" s="8"/>
    </row>
    <row r="48" spans="2:5" hidden="1" x14ac:dyDescent="0.25">
      <c r="B48" s="1">
        <f t="shared" si="1"/>
        <v>42</v>
      </c>
      <c r="C48" s="1" t="s">
        <v>571</v>
      </c>
      <c r="D48" s="10" t="s">
        <v>572</v>
      </c>
      <c r="E48" s="8"/>
    </row>
    <row r="49" spans="2:5" hidden="1" x14ac:dyDescent="0.25">
      <c r="B49" s="1">
        <f t="shared" si="1"/>
        <v>43</v>
      </c>
      <c r="C49" s="1" t="s">
        <v>576</v>
      </c>
      <c r="D49" s="10" t="s">
        <v>592</v>
      </c>
      <c r="E49" s="8"/>
    </row>
    <row r="50" spans="2:5" hidden="1" x14ac:dyDescent="0.25">
      <c r="B50" s="1">
        <f t="shared" si="1"/>
        <v>44</v>
      </c>
      <c r="C50" s="1" t="s">
        <v>577</v>
      </c>
      <c r="D50" s="10" t="s">
        <v>591</v>
      </c>
      <c r="E50" s="8"/>
    </row>
    <row r="1048576" spans="5:5" x14ac:dyDescent="0.25">
      <c r="E1048576" s="287"/>
    </row>
  </sheetData>
  <phoneticPr fontId="9" type="noConversion"/>
  <pageMargins left="0.55000000000000004" right="0.23622047244094491" top="1.1023622047244095" bottom="0.98425196850393704" header="0.23622047244094491" footer="0.23622047244094491"/>
  <pageSetup paperSize="9" scale="74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W96"/>
  <sheetViews>
    <sheetView showGridLines="0" zoomScale="70" zoomScaleNormal="70" workbookViewId="0">
      <selection activeCell="F43" sqref="F43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7" width="16.453125" style="4" customWidth="1"/>
    <col min="8" max="8" width="16.81640625" style="4" customWidth="1"/>
    <col min="9" max="9" width="13.81640625" style="4" bestFit="1" customWidth="1"/>
    <col min="10" max="10" width="12.54296875" style="4" bestFit="1" customWidth="1"/>
    <col min="11" max="11" width="13.453125" style="4" bestFit="1" customWidth="1"/>
    <col min="12" max="12" width="13.81640625" style="4" bestFit="1" customWidth="1"/>
    <col min="13" max="13" width="12.54296875" style="4" bestFit="1" customWidth="1"/>
    <col min="14" max="14" width="14.81640625" style="4" customWidth="1"/>
    <col min="15" max="15" width="12.54296875" style="4" customWidth="1"/>
    <col min="16" max="16" width="11.81640625" style="4" bestFit="1" customWidth="1"/>
    <col min="17" max="17" width="13.81640625" style="4" bestFit="1" customWidth="1"/>
    <col min="18" max="20" width="11.81640625" style="4" bestFit="1" customWidth="1"/>
    <col min="21" max="21" width="11.453125" style="4" bestFit="1" customWidth="1"/>
    <col min="22" max="22" width="12.453125" style="4" customWidth="1"/>
    <col min="23" max="23" width="12.81640625" style="4" customWidth="1"/>
    <col min="24" max="16384" width="9.1796875" style="4"/>
  </cols>
  <sheetData>
    <row r="2" spans="2:23" x14ac:dyDescent="0.25">
      <c r="I2" s="25" t="s">
        <v>240</v>
      </c>
    </row>
    <row r="3" spans="2:23" x14ac:dyDescent="0.25">
      <c r="I3" s="27" t="s">
        <v>378</v>
      </c>
    </row>
    <row r="4" spans="2:23" x14ac:dyDescent="0.25">
      <c r="B4" s="15"/>
      <c r="C4" s="15"/>
      <c r="D4" s="72"/>
      <c r="E4" s="72"/>
      <c r="F4" s="72"/>
      <c r="G4" s="72"/>
      <c r="H4" s="72"/>
      <c r="I4" s="72"/>
      <c r="J4" s="72"/>
      <c r="K4" s="72"/>
      <c r="P4" s="16" t="s">
        <v>109</v>
      </c>
      <c r="W4" s="27" t="s">
        <v>109</v>
      </c>
    </row>
    <row r="5" spans="2:23" x14ac:dyDescent="0.25">
      <c r="B5" s="75"/>
      <c r="C5" s="323" t="s">
        <v>343</v>
      </c>
      <c r="D5" s="323" t="s">
        <v>344</v>
      </c>
      <c r="E5" s="314" t="s">
        <v>160</v>
      </c>
      <c r="F5" s="315"/>
      <c r="G5" s="316"/>
      <c r="H5" s="314" t="s">
        <v>642</v>
      </c>
      <c r="I5" s="315"/>
      <c r="J5" s="315"/>
      <c r="K5" s="315"/>
      <c r="L5" s="306" t="s">
        <v>153</v>
      </c>
      <c r="M5" s="306"/>
      <c r="N5" s="306"/>
      <c r="O5" s="306"/>
      <c r="P5" s="306"/>
    </row>
    <row r="6" spans="2:23" ht="28" x14ac:dyDescent="0.25">
      <c r="B6" s="75"/>
      <c r="C6" s="325"/>
      <c r="D6" s="325"/>
      <c r="E6" s="7" t="s">
        <v>224</v>
      </c>
      <c r="F6" s="7" t="s">
        <v>169</v>
      </c>
      <c r="G6" s="7" t="s">
        <v>141</v>
      </c>
      <c r="H6" s="7" t="s">
        <v>224</v>
      </c>
      <c r="I6" s="7" t="s">
        <v>163</v>
      </c>
      <c r="J6" s="7" t="s">
        <v>164</v>
      </c>
      <c r="K6" s="7" t="s">
        <v>168</v>
      </c>
      <c r="L6" s="7" t="s">
        <v>154</v>
      </c>
      <c r="M6" s="7" t="s">
        <v>155</v>
      </c>
      <c r="N6" s="7" t="s">
        <v>156</v>
      </c>
      <c r="O6" s="7" t="s">
        <v>157</v>
      </c>
      <c r="P6" s="7" t="s">
        <v>158</v>
      </c>
    </row>
    <row r="7" spans="2:23" ht="15" customHeight="1" x14ac:dyDescent="0.25">
      <c r="B7" s="75"/>
      <c r="C7" s="327"/>
      <c r="D7" s="327"/>
      <c r="E7" s="7" t="s">
        <v>10</v>
      </c>
      <c r="F7" s="7" t="s">
        <v>12</v>
      </c>
      <c r="G7" s="7" t="s">
        <v>162</v>
      </c>
      <c r="H7" s="7" t="s">
        <v>10</v>
      </c>
      <c r="I7" s="7" t="s">
        <v>3</v>
      </c>
      <c r="J7" s="7" t="s">
        <v>5</v>
      </c>
      <c r="K7" s="7" t="s">
        <v>5</v>
      </c>
      <c r="L7" s="7" t="s">
        <v>8</v>
      </c>
      <c r="M7" s="7" t="s">
        <v>8</v>
      </c>
      <c r="N7" s="7" t="s">
        <v>8</v>
      </c>
      <c r="O7" s="7" t="s">
        <v>8</v>
      </c>
      <c r="P7" s="7" t="s">
        <v>8</v>
      </c>
    </row>
    <row r="8" spans="2:23" x14ac:dyDescent="0.25">
      <c r="B8" s="75"/>
      <c r="C8" s="335" t="s">
        <v>348</v>
      </c>
      <c r="D8" s="336"/>
      <c r="E8" s="74"/>
      <c r="F8" s="74"/>
      <c r="G8" s="73"/>
      <c r="H8" s="74"/>
      <c r="I8" s="18"/>
      <c r="J8" s="18"/>
      <c r="K8" s="18"/>
      <c r="L8" s="18"/>
      <c r="M8" s="18"/>
      <c r="N8" s="18"/>
      <c r="O8" s="18"/>
      <c r="P8" s="18"/>
    </row>
    <row r="9" spans="2:23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</row>
    <row r="10" spans="2:23" x14ac:dyDescent="0.25">
      <c r="C10" s="163" t="s">
        <v>704</v>
      </c>
      <c r="D10" s="101" t="s">
        <v>649</v>
      </c>
      <c r="E10" s="18"/>
      <c r="F10" s="83">
        <f>'F11-Year(n-1)'!Q9</f>
        <v>0</v>
      </c>
      <c r="G10" s="83">
        <f>F10-E10</f>
        <v>0</v>
      </c>
      <c r="H10" s="18"/>
      <c r="I10" s="83">
        <f>SUM('F11-Year(n)'!E10:J10)</f>
        <v>0</v>
      </c>
      <c r="J10" s="83">
        <f>SUM('F11-Year(n)'!K10:P10)</f>
        <v>0</v>
      </c>
      <c r="K10" s="83">
        <f>I10+J10</f>
        <v>0</v>
      </c>
      <c r="L10" s="83">
        <f>'F11-Year(n+1)'!Q9</f>
        <v>0</v>
      </c>
      <c r="M10" s="83">
        <f>'F11-Year(n+2)'!Q9</f>
        <v>0</v>
      </c>
      <c r="N10" s="83">
        <f>'F11-Year(n+3)'!Q9</f>
        <v>0</v>
      </c>
      <c r="O10" s="83">
        <f>'F11-Year(n+4)'!Q9</f>
        <v>0</v>
      </c>
      <c r="P10" s="83">
        <f>'F11-Year(n+5)'!Q9</f>
        <v>0</v>
      </c>
    </row>
    <row r="11" spans="2:23" x14ac:dyDescent="0.25">
      <c r="C11" s="163" t="s">
        <v>704</v>
      </c>
      <c r="D11" s="101" t="s">
        <v>650</v>
      </c>
      <c r="E11" s="18"/>
      <c r="F11" s="83">
        <f>'F11-Year(n-1)'!Q10</f>
        <v>0</v>
      </c>
      <c r="G11" s="83">
        <f t="shared" ref="G11:G18" si="0">F11-E11</f>
        <v>0</v>
      </c>
      <c r="H11" s="18"/>
      <c r="I11" s="83">
        <f>SUM('F11-Year(n)'!E11:J11)</f>
        <v>0</v>
      </c>
      <c r="J11" s="83">
        <f>SUM('F11-Year(n)'!K11:P11)</f>
        <v>0</v>
      </c>
      <c r="K11" s="83">
        <f t="shared" ref="K11:K18" si="1">I11+J11</f>
        <v>0</v>
      </c>
      <c r="L11" s="83">
        <f>'F11-Year(n+1)'!Q10</f>
        <v>0</v>
      </c>
      <c r="M11" s="83">
        <f>'F11-Year(n+2)'!Q10</f>
        <v>0</v>
      </c>
      <c r="N11" s="83">
        <f>'F11-Year(n+3)'!Q10</f>
        <v>0</v>
      </c>
      <c r="O11" s="83">
        <f>'F11-Year(n+4)'!Q10</f>
        <v>0</v>
      </c>
      <c r="P11" s="83">
        <f>'F11-Year(n+5)'!Q10</f>
        <v>0</v>
      </c>
    </row>
    <row r="12" spans="2:23" x14ac:dyDescent="0.25">
      <c r="C12" s="163" t="s">
        <v>704</v>
      </c>
      <c r="D12" s="101" t="s">
        <v>651</v>
      </c>
      <c r="E12" s="18"/>
      <c r="F12" s="83">
        <f>'F11-Year(n-1)'!Q11</f>
        <v>0</v>
      </c>
      <c r="G12" s="83">
        <f t="shared" si="0"/>
        <v>0</v>
      </c>
      <c r="H12" s="18"/>
      <c r="I12" s="83">
        <f>SUM('F11-Year(n)'!E12:J12)</f>
        <v>0</v>
      </c>
      <c r="J12" s="83">
        <f>SUM('F11-Year(n)'!K12:P12)</f>
        <v>0</v>
      </c>
      <c r="K12" s="83">
        <f t="shared" si="1"/>
        <v>0</v>
      </c>
      <c r="L12" s="83">
        <f>'F11-Year(n+1)'!Q11</f>
        <v>0</v>
      </c>
      <c r="M12" s="83">
        <f>'F11-Year(n+2)'!Q11</f>
        <v>0</v>
      </c>
      <c r="N12" s="83">
        <f>'F11-Year(n+3)'!Q11</f>
        <v>0</v>
      </c>
      <c r="O12" s="83">
        <f>'F11-Year(n+4)'!Q11</f>
        <v>0</v>
      </c>
      <c r="P12" s="83">
        <f>'F11-Year(n+5)'!Q11</f>
        <v>0</v>
      </c>
    </row>
    <row r="13" spans="2:23" x14ac:dyDescent="0.25">
      <c r="C13" s="163" t="s">
        <v>704</v>
      </c>
      <c r="D13" s="101" t="s">
        <v>652</v>
      </c>
      <c r="E13" s="18"/>
      <c r="F13" s="83">
        <f>'F11-Year(n-1)'!Q12</f>
        <v>0</v>
      </c>
      <c r="G13" s="83">
        <f t="shared" si="0"/>
        <v>0</v>
      </c>
      <c r="H13" s="18"/>
      <c r="I13" s="83">
        <f>SUM('F11-Year(n)'!E13:J13)</f>
        <v>0</v>
      </c>
      <c r="J13" s="83">
        <f>SUM('F11-Year(n)'!K13:P13)</f>
        <v>0</v>
      </c>
      <c r="K13" s="83">
        <f t="shared" si="1"/>
        <v>0</v>
      </c>
      <c r="L13" s="83">
        <f>'F11-Year(n+1)'!Q12</f>
        <v>0</v>
      </c>
      <c r="M13" s="83">
        <f>'F11-Year(n+2)'!Q12</f>
        <v>0</v>
      </c>
      <c r="N13" s="83">
        <f>'F11-Year(n+3)'!Q12</f>
        <v>0</v>
      </c>
      <c r="O13" s="83">
        <f>'F11-Year(n+4)'!Q12</f>
        <v>0</v>
      </c>
      <c r="P13" s="83">
        <f>'F11-Year(n+5)'!Q12</f>
        <v>0</v>
      </c>
    </row>
    <row r="14" spans="2:23" x14ac:dyDescent="0.25">
      <c r="C14" s="163" t="s">
        <v>704</v>
      </c>
      <c r="D14" s="101" t="s">
        <v>653</v>
      </c>
      <c r="E14" s="18"/>
      <c r="F14" s="83">
        <f>'F11-Year(n-1)'!Q13</f>
        <v>0</v>
      </c>
      <c r="G14" s="83">
        <f t="shared" si="0"/>
        <v>0</v>
      </c>
      <c r="H14" s="18"/>
      <c r="I14" s="83">
        <f>SUM('F11-Year(n)'!E14:J14)</f>
        <v>0</v>
      </c>
      <c r="J14" s="83">
        <f>SUM('F11-Year(n)'!K14:P14)</f>
        <v>0</v>
      </c>
      <c r="K14" s="83">
        <f t="shared" si="1"/>
        <v>0</v>
      </c>
      <c r="L14" s="83">
        <f>'F11-Year(n+1)'!Q13</f>
        <v>0</v>
      </c>
      <c r="M14" s="83">
        <f>'F11-Year(n+2)'!Q13</f>
        <v>0</v>
      </c>
      <c r="N14" s="83">
        <f>'F11-Year(n+3)'!Q13</f>
        <v>0</v>
      </c>
      <c r="O14" s="83">
        <f>'F11-Year(n+4)'!Q13</f>
        <v>0</v>
      </c>
      <c r="P14" s="83">
        <f>'F11-Year(n+5)'!Q13</f>
        <v>0</v>
      </c>
    </row>
    <row r="15" spans="2:23" x14ac:dyDescent="0.25">
      <c r="C15" s="163" t="s">
        <v>704</v>
      </c>
      <c r="D15" s="101" t="s">
        <v>654</v>
      </c>
      <c r="E15" s="18"/>
      <c r="F15" s="83">
        <f>'F11-Year(n-1)'!Q14</f>
        <v>0</v>
      </c>
      <c r="G15" s="83">
        <f t="shared" si="0"/>
        <v>0</v>
      </c>
      <c r="H15" s="18"/>
      <c r="I15" s="83">
        <f>SUM('F11-Year(n)'!E15:J15)</f>
        <v>0</v>
      </c>
      <c r="J15" s="83">
        <f>SUM('F11-Year(n)'!K15:P15)</f>
        <v>0</v>
      </c>
      <c r="K15" s="83">
        <f t="shared" si="1"/>
        <v>0</v>
      </c>
      <c r="L15" s="83">
        <f>'F11-Year(n+1)'!Q14</f>
        <v>0</v>
      </c>
      <c r="M15" s="83">
        <f>'F11-Year(n+2)'!Q14</f>
        <v>0</v>
      </c>
      <c r="N15" s="83">
        <f>'F11-Year(n+3)'!Q14</f>
        <v>0</v>
      </c>
      <c r="O15" s="83">
        <f>'F11-Year(n+4)'!Q14</f>
        <v>0</v>
      </c>
      <c r="P15" s="83">
        <f>'F11-Year(n+5)'!Q14</f>
        <v>0</v>
      </c>
    </row>
    <row r="16" spans="2:23" x14ac:dyDescent="0.25">
      <c r="C16" s="163" t="s">
        <v>704</v>
      </c>
      <c r="D16" s="101" t="s">
        <v>655</v>
      </c>
      <c r="E16" s="18"/>
      <c r="F16" s="83">
        <f>'F11-Year(n-1)'!Q15</f>
        <v>0</v>
      </c>
      <c r="G16" s="83">
        <f t="shared" si="0"/>
        <v>0</v>
      </c>
      <c r="H16" s="18"/>
      <c r="I16" s="83">
        <f>SUM('F11-Year(n)'!E16:J16)</f>
        <v>0</v>
      </c>
      <c r="J16" s="83">
        <f>SUM('F11-Year(n)'!K16:P16)</f>
        <v>0</v>
      </c>
      <c r="K16" s="83">
        <f t="shared" si="1"/>
        <v>0</v>
      </c>
      <c r="L16" s="83">
        <f>'F11-Year(n+1)'!Q15</f>
        <v>0</v>
      </c>
      <c r="M16" s="83">
        <f>'F11-Year(n+2)'!Q15</f>
        <v>0</v>
      </c>
      <c r="N16" s="83">
        <f>'F11-Year(n+3)'!Q15</f>
        <v>0</v>
      </c>
      <c r="O16" s="83">
        <f>'F11-Year(n+4)'!Q15</f>
        <v>0</v>
      </c>
      <c r="P16" s="83">
        <f>'F11-Year(n+5)'!Q15</f>
        <v>0</v>
      </c>
    </row>
    <row r="17" spans="2:16" ht="14.25" customHeight="1" x14ac:dyDescent="0.25">
      <c r="B17" s="75"/>
      <c r="C17" s="163" t="s">
        <v>704</v>
      </c>
      <c r="D17" s="101" t="s">
        <v>656</v>
      </c>
      <c r="E17" s="74"/>
      <c r="F17" s="83">
        <f>'F11-Year(n-1)'!Q16</f>
        <v>0</v>
      </c>
      <c r="G17" s="83">
        <f t="shared" si="0"/>
        <v>0</v>
      </c>
      <c r="H17" s="18"/>
      <c r="I17" s="83">
        <f>SUM('F11-Year(n)'!E17:J17)</f>
        <v>0</v>
      </c>
      <c r="J17" s="83">
        <f>SUM('F11-Year(n)'!K17:P17)</f>
        <v>0</v>
      </c>
      <c r="K17" s="83">
        <f t="shared" si="1"/>
        <v>0</v>
      </c>
      <c r="L17" s="83">
        <f>'F11-Year(n+1)'!Q16</f>
        <v>0</v>
      </c>
      <c r="M17" s="83">
        <f>'F11-Year(n+2)'!Q16</f>
        <v>0</v>
      </c>
      <c r="N17" s="83">
        <f>'F11-Year(n+3)'!Q16</f>
        <v>0</v>
      </c>
      <c r="O17" s="83">
        <f>'F11-Year(n+4)'!Q16</f>
        <v>0</v>
      </c>
      <c r="P17" s="83">
        <f>'F11-Year(n+5)'!Q16</f>
        <v>0</v>
      </c>
    </row>
    <row r="18" spans="2:16" x14ac:dyDescent="0.25">
      <c r="C18" s="163" t="s">
        <v>704</v>
      </c>
      <c r="D18" s="20" t="s">
        <v>657</v>
      </c>
      <c r="E18" s="18"/>
      <c r="F18" s="83">
        <f>'F11-Year(n-1)'!Q17</f>
        <v>0</v>
      </c>
      <c r="G18" s="83">
        <f t="shared" si="0"/>
        <v>0</v>
      </c>
      <c r="H18" s="18"/>
      <c r="I18" s="83">
        <f>SUM('F11-Year(n)'!E18:J18)</f>
        <v>0</v>
      </c>
      <c r="J18" s="83">
        <f>SUM('F11-Year(n)'!K18:P18)</f>
        <v>0</v>
      </c>
      <c r="K18" s="83">
        <f t="shared" si="1"/>
        <v>0</v>
      </c>
      <c r="L18" s="83">
        <f>'F11-Year(n+1)'!Q17</f>
        <v>0</v>
      </c>
      <c r="M18" s="83">
        <f>'F11-Year(n+2)'!Q17</f>
        <v>0</v>
      </c>
      <c r="N18" s="83">
        <f>'F11-Year(n+3)'!Q17</f>
        <v>0</v>
      </c>
      <c r="O18" s="83">
        <f>'F11-Year(n+4)'!Q17</f>
        <v>0</v>
      </c>
      <c r="P18" s="83">
        <f>'F11-Year(n+5)'!Q17</f>
        <v>0</v>
      </c>
    </row>
    <row r="19" spans="2:16" x14ac:dyDescent="0.25">
      <c r="C19" s="317" t="s">
        <v>225</v>
      </c>
      <c r="D19" s="318"/>
      <c r="E19" s="124">
        <f>SUM(E17:E18)</f>
        <v>0</v>
      </c>
      <c r="F19" s="124">
        <f>'F11-Year(n-1)'!Q18</f>
        <v>0</v>
      </c>
      <c r="G19" s="124">
        <f>F19-E19</f>
        <v>0</v>
      </c>
      <c r="H19" s="124">
        <f>SUM(H17:H18)</f>
        <v>0</v>
      </c>
      <c r="I19" s="124">
        <f>SUM('F11-Year(n)'!E19:J19)</f>
        <v>0</v>
      </c>
      <c r="J19" s="124">
        <f>SUM('F11-Year(n)'!K19:P19)</f>
        <v>0</v>
      </c>
      <c r="K19" s="124">
        <f>I19+J19</f>
        <v>0</v>
      </c>
      <c r="L19" s="124">
        <f>'F11-Year(n+1)'!Q19</f>
        <v>0</v>
      </c>
      <c r="M19" s="124">
        <f>'F11-Year(n+2)'!Q19</f>
        <v>0</v>
      </c>
      <c r="N19" s="124">
        <f>'F11-Year(n+3)'!Q19</f>
        <v>0</v>
      </c>
      <c r="O19" s="124">
        <f>'F11-Year(n+4)'!Q19</f>
        <v>0</v>
      </c>
      <c r="P19" s="124">
        <f>'F11-Year(n+5)'!Q19</f>
        <v>0</v>
      </c>
    </row>
    <row r="20" spans="2:16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6" x14ac:dyDescent="0.25">
      <c r="C21" s="163" t="s">
        <v>704</v>
      </c>
      <c r="D21" s="101" t="s">
        <v>658</v>
      </c>
      <c r="E21" s="18"/>
      <c r="F21" s="83">
        <f>'F11-Year(n-1)'!Q20</f>
        <v>0</v>
      </c>
      <c r="G21" s="83">
        <f>F21-E21</f>
        <v>0</v>
      </c>
      <c r="H21" s="18"/>
      <c r="I21" s="83">
        <f>SUM('F11-Year(n)'!E21:J21)</f>
        <v>0</v>
      </c>
      <c r="J21" s="83">
        <f>SUM('F11-Year(n)'!K21:P21)</f>
        <v>0</v>
      </c>
      <c r="K21" s="83">
        <f>I21+J21</f>
        <v>0</v>
      </c>
      <c r="L21" s="83">
        <f>'F11-Year(n+1)'!Q20</f>
        <v>0</v>
      </c>
      <c r="M21" s="83">
        <f>'F11-Year(n+2)'!Q20</f>
        <v>0</v>
      </c>
      <c r="N21" s="83">
        <f>'F11-Year(n+3)'!Q20</f>
        <v>0</v>
      </c>
      <c r="O21" s="83">
        <f>'F11-Year(n+4)'!Q20</f>
        <v>0</v>
      </c>
      <c r="P21" s="83">
        <f>'F11-Year(n+5)'!Q20</f>
        <v>0</v>
      </c>
    </row>
    <row r="22" spans="2:16" x14ac:dyDescent="0.25">
      <c r="C22" s="163" t="s">
        <v>704</v>
      </c>
      <c r="D22" s="101" t="s">
        <v>659</v>
      </c>
      <c r="E22" s="18"/>
      <c r="F22" s="83">
        <f>'F11-Year(n-1)'!Q21</f>
        <v>0</v>
      </c>
      <c r="G22" s="83">
        <f t="shared" ref="G22:G27" si="2">F22-E22</f>
        <v>0</v>
      </c>
      <c r="H22" s="18"/>
      <c r="I22" s="83">
        <f>SUM('F11-Year(n)'!E22:J22)</f>
        <v>0</v>
      </c>
      <c r="J22" s="83">
        <f>SUM('F11-Year(n)'!K22:P22)</f>
        <v>0</v>
      </c>
      <c r="K22" s="83">
        <f t="shared" ref="K22:K27" si="3">I22+J22</f>
        <v>0</v>
      </c>
      <c r="L22" s="83">
        <f>'F11-Year(n+1)'!Q21</f>
        <v>0</v>
      </c>
      <c r="M22" s="83">
        <f>'F11-Year(n+2)'!Q21</f>
        <v>0</v>
      </c>
      <c r="N22" s="83">
        <f>'F11-Year(n+3)'!Q21</f>
        <v>0</v>
      </c>
      <c r="O22" s="83">
        <f>'F11-Year(n+4)'!Q21</f>
        <v>0</v>
      </c>
      <c r="P22" s="83">
        <f>'F11-Year(n+5)'!Q21</f>
        <v>0</v>
      </c>
    </row>
    <row r="23" spans="2:16" x14ac:dyDescent="0.25">
      <c r="C23" s="163" t="s">
        <v>704</v>
      </c>
      <c r="D23" s="101" t="s">
        <v>660</v>
      </c>
      <c r="E23" s="18"/>
      <c r="F23" s="83">
        <f>'F11-Year(n-1)'!Q22</f>
        <v>0</v>
      </c>
      <c r="G23" s="83">
        <f t="shared" si="2"/>
        <v>0</v>
      </c>
      <c r="H23" s="18"/>
      <c r="I23" s="83">
        <f>SUM('F11-Year(n)'!E23:J23)</f>
        <v>0</v>
      </c>
      <c r="J23" s="83">
        <f>SUM('F11-Year(n)'!K23:P23)</f>
        <v>0</v>
      </c>
      <c r="K23" s="83">
        <f t="shared" si="3"/>
        <v>0</v>
      </c>
      <c r="L23" s="83">
        <f>'F11-Year(n+1)'!Q22</f>
        <v>0</v>
      </c>
      <c r="M23" s="83">
        <f>'F11-Year(n+2)'!Q22</f>
        <v>0</v>
      </c>
      <c r="N23" s="83">
        <f>'F11-Year(n+3)'!Q22</f>
        <v>0</v>
      </c>
      <c r="O23" s="83">
        <f>'F11-Year(n+4)'!Q22</f>
        <v>0</v>
      </c>
      <c r="P23" s="83">
        <f>'F11-Year(n+5)'!Q22</f>
        <v>0</v>
      </c>
    </row>
    <row r="24" spans="2:16" x14ac:dyDescent="0.25">
      <c r="C24" s="163" t="s">
        <v>704</v>
      </c>
      <c r="D24" s="101" t="s">
        <v>661</v>
      </c>
      <c r="E24" s="18"/>
      <c r="F24" s="83">
        <f>'F11-Year(n-1)'!Q23</f>
        <v>0</v>
      </c>
      <c r="G24" s="83">
        <f t="shared" si="2"/>
        <v>0</v>
      </c>
      <c r="H24" s="18"/>
      <c r="I24" s="83">
        <f>SUM('F11-Year(n)'!E24:J24)</f>
        <v>0</v>
      </c>
      <c r="J24" s="83">
        <f>SUM('F11-Year(n)'!K24:P24)</f>
        <v>0</v>
      </c>
      <c r="K24" s="83">
        <f t="shared" si="3"/>
        <v>0</v>
      </c>
      <c r="L24" s="83">
        <f>'F11-Year(n+1)'!Q23</f>
        <v>0</v>
      </c>
      <c r="M24" s="83">
        <f>'F11-Year(n+2)'!Q23</f>
        <v>0</v>
      </c>
      <c r="N24" s="83">
        <f>'F11-Year(n+3)'!Q23</f>
        <v>0</v>
      </c>
      <c r="O24" s="83">
        <f>'F11-Year(n+4)'!Q23</f>
        <v>0</v>
      </c>
      <c r="P24" s="83">
        <f>'F11-Year(n+5)'!Q23</f>
        <v>0</v>
      </c>
    </row>
    <row r="25" spans="2:16" x14ac:dyDescent="0.25">
      <c r="C25" s="163" t="s">
        <v>704</v>
      </c>
      <c r="D25" s="101" t="s">
        <v>662</v>
      </c>
      <c r="E25" s="18"/>
      <c r="F25" s="83">
        <f>'F11-Year(n-1)'!Q24</f>
        <v>0</v>
      </c>
      <c r="G25" s="83">
        <f t="shared" si="2"/>
        <v>0</v>
      </c>
      <c r="H25" s="18"/>
      <c r="I25" s="83">
        <f>SUM('F11-Year(n)'!E25:J25)</f>
        <v>0</v>
      </c>
      <c r="J25" s="83">
        <f>SUM('F11-Year(n)'!K25:P25)</f>
        <v>0</v>
      </c>
      <c r="K25" s="83">
        <f t="shared" si="3"/>
        <v>0</v>
      </c>
      <c r="L25" s="83">
        <f>'F11-Year(n+1)'!Q24</f>
        <v>0</v>
      </c>
      <c r="M25" s="83">
        <f>'F11-Year(n+2)'!Q24</f>
        <v>0</v>
      </c>
      <c r="N25" s="83">
        <f>'F11-Year(n+3)'!Q24</f>
        <v>0</v>
      </c>
      <c r="O25" s="83">
        <f>'F11-Year(n+4)'!Q24</f>
        <v>0</v>
      </c>
      <c r="P25" s="83">
        <f>'F11-Year(n+5)'!Q24</f>
        <v>0</v>
      </c>
    </row>
    <row r="26" spans="2:16" x14ac:dyDescent="0.25">
      <c r="C26" s="163" t="s">
        <v>704</v>
      </c>
      <c r="D26" s="20" t="s">
        <v>663</v>
      </c>
      <c r="E26" s="18"/>
      <c r="F26" s="83">
        <f>'F11-Year(n-1)'!Q25</f>
        <v>0</v>
      </c>
      <c r="G26" s="83">
        <f t="shared" si="2"/>
        <v>0</v>
      </c>
      <c r="H26" s="18"/>
      <c r="I26" s="83">
        <f>SUM('F11-Year(n)'!E26:J26)</f>
        <v>0</v>
      </c>
      <c r="J26" s="83">
        <f>SUM('F11-Year(n)'!K26:P26)</f>
        <v>0</v>
      </c>
      <c r="K26" s="83">
        <f t="shared" si="3"/>
        <v>0</v>
      </c>
      <c r="L26" s="83">
        <f>'F11-Year(n+1)'!Q25</f>
        <v>0</v>
      </c>
      <c r="M26" s="83">
        <f>'F11-Year(n+2)'!Q25</f>
        <v>0</v>
      </c>
      <c r="N26" s="83">
        <f>'F11-Year(n+3)'!Q25</f>
        <v>0</v>
      </c>
      <c r="O26" s="83">
        <f>'F11-Year(n+4)'!Q25</f>
        <v>0</v>
      </c>
      <c r="P26" s="83">
        <f>'F11-Year(n+5)'!Q25</f>
        <v>0</v>
      </c>
    </row>
    <row r="27" spans="2:16" x14ac:dyDescent="0.25">
      <c r="C27" s="163" t="s">
        <v>704</v>
      </c>
      <c r="D27" s="20" t="s">
        <v>664</v>
      </c>
      <c r="E27" s="18"/>
      <c r="F27" s="83">
        <f>'F11-Year(n-1)'!Q26</f>
        <v>0</v>
      </c>
      <c r="G27" s="83">
        <f t="shared" si="2"/>
        <v>0</v>
      </c>
      <c r="H27" s="18"/>
      <c r="I27" s="83">
        <f>SUM('F11-Year(n)'!E27:J27)</f>
        <v>0</v>
      </c>
      <c r="J27" s="83">
        <f>SUM('F11-Year(n)'!K27:P27)</f>
        <v>0</v>
      </c>
      <c r="K27" s="83">
        <f t="shared" si="3"/>
        <v>0</v>
      </c>
      <c r="L27" s="83">
        <f>'F11-Year(n+1)'!Q26</f>
        <v>0</v>
      </c>
      <c r="M27" s="83">
        <f>'F11-Year(n+2)'!Q26</f>
        <v>0</v>
      </c>
      <c r="N27" s="83">
        <f>'F11-Year(n+3)'!Q26</f>
        <v>0</v>
      </c>
      <c r="O27" s="83">
        <f>'F11-Year(n+4)'!Q26</f>
        <v>0</v>
      </c>
      <c r="P27" s="83">
        <f>'F11-Year(n+5)'!Q26</f>
        <v>0</v>
      </c>
    </row>
    <row r="28" spans="2:16" x14ac:dyDescent="0.25">
      <c r="C28" s="317" t="s">
        <v>225</v>
      </c>
      <c r="D28" s="318"/>
      <c r="E28" s="124">
        <f>SUM(E26:E27)</f>
        <v>0</v>
      </c>
      <c r="F28" s="124">
        <f>'F11-Year(n-1)'!Q27</f>
        <v>0</v>
      </c>
      <c r="G28" s="124">
        <f>F28-E28</f>
        <v>0</v>
      </c>
      <c r="H28" s="124">
        <f>SUM(H26:H27)</f>
        <v>0</v>
      </c>
      <c r="I28" s="124">
        <f>SUM('F11-Year(n)'!E28:J28)</f>
        <v>0</v>
      </c>
      <c r="J28" s="124">
        <f>SUM('F11-Year(n)'!K28:P28)</f>
        <v>0</v>
      </c>
      <c r="K28" s="124">
        <f>I28+J28</f>
        <v>0</v>
      </c>
      <c r="L28" s="124">
        <f>'F11-Year(n+1)'!Q28</f>
        <v>0</v>
      </c>
      <c r="M28" s="124">
        <f>'F11-Year(n+2)'!Q28</f>
        <v>0</v>
      </c>
      <c r="N28" s="124">
        <f>'F11-Year(n+3)'!Q28</f>
        <v>0</v>
      </c>
      <c r="O28" s="124">
        <f>'F11-Year(n+4)'!Q28</f>
        <v>0</v>
      </c>
      <c r="P28" s="124">
        <f>'F11-Year(n+5)'!Q28</f>
        <v>0</v>
      </c>
    </row>
    <row r="29" spans="2:16" x14ac:dyDescent="0.25">
      <c r="C29" s="319" t="s">
        <v>349</v>
      </c>
      <c r="D29" s="320"/>
      <c r="E29" s="124">
        <f>SUM(E27:E28)</f>
        <v>0</v>
      </c>
      <c r="F29" s="124">
        <f>'F11-Year(n-1)'!Q28</f>
        <v>0</v>
      </c>
      <c r="G29" s="124">
        <f>F29-E29</f>
        <v>0</v>
      </c>
      <c r="H29" s="124">
        <f>SUM(H27:H28)</f>
        <v>0</v>
      </c>
      <c r="I29" s="124">
        <f>SUM('F11-Year(n)'!E29:J29)</f>
        <v>0</v>
      </c>
      <c r="J29" s="124">
        <f>SUM('F11-Year(n)'!K29:P29)</f>
        <v>0</v>
      </c>
      <c r="K29" s="124">
        <f>I29+J29</f>
        <v>0</v>
      </c>
      <c r="L29" s="124">
        <f>'F11-Year(n+1)'!Q29</f>
        <v>0</v>
      </c>
      <c r="M29" s="124">
        <f>'F11-Year(n+2)'!Q29</f>
        <v>0</v>
      </c>
      <c r="N29" s="124">
        <f>'F11-Year(n+3)'!Q29</f>
        <v>0</v>
      </c>
      <c r="O29" s="124">
        <f>'F11-Year(n+4)'!Q29</f>
        <v>0</v>
      </c>
      <c r="P29" s="124">
        <f>'F11-Year(n+5)'!Q29</f>
        <v>0</v>
      </c>
    </row>
    <row r="30" spans="2:16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6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</row>
    <row r="32" spans="2:16" x14ac:dyDescent="0.25">
      <c r="C32" s="163" t="s">
        <v>705</v>
      </c>
      <c r="D32" s="101" t="s">
        <v>665</v>
      </c>
      <c r="E32" s="18"/>
      <c r="F32" s="83">
        <f>'F11-Year(n-1)'!Q31</f>
        <v>0</v>
      </c>
      <c r="G32" s="83">
        <f t="shared" ref="G32:G45" si="4">F32-E32</f>
        <v>0</v>
      </c>
      <c r="H32" s="18"/>
      <c r="I32" s="83">
        <f>SUM('F11-Year(n)'!E32:J32)</f>
        <v>0</v>
      </c>
      <c r="J32" s="83">
        <f>SUM('F11-Year(n)'!K32:P32)</f>
        <v>0</v>
      </c>
      <c r="K32" s="83">
        <f t="shared" ref="K32:K45" si="5">I32+J32</f>
        <v>0</v>
      </c>
      <c r="L32" s="83">
        <f>'F11-Year(n+1)'!Q31</f>
        <v>0</v>
      </c>
      <c r="M32" s="83">
        <f>'F11-Year(n+2)'!Q31</f>
        <v>0</v>
      </c>
      <c r="N32" s="83">
        <f>'F11-Year(n+3)'!Q31</f>
        <v>0</v>
      </c>
      <c r="O32" s="83">
        <f>'F11-Year(n+4)'!Q31</f>
        <v>0</v>
      </c>
      <c r="P32" s="83">
        <f>'F11-Year(n+5)'!Q31</f>
        <v>0</v>
      </c>
    </row>
    <row r="33" spans="3:16" x14ac:dyDescent="0.25">
      <c r="C33" s="163" t="s">
        <v>705</v>
      </c>
      <c r="D33" s="101" t="s">
        <v>666</v>
      </c>
      <c r="E33" s="18"/>
      <c r="F33" s="83">
        <f>'F11-Year(n-1)'!Q32</f>
        <v>0</v>
      </c>
      <c r="G33" s="83">
        <f t="shared" si="4"/>
        <v>0</v>
      </c>
      <c r="H33" s="18"/>
      <c r="I33" s="83">
        <f>SUM('F11-Year(n)'!E33:J33)</f>
        <v>0</v>
      </c>
      <c r="J33" s="83">
        <f>SUM('F11-Year(n)'!K33:P33)</f>
        <v>0</v>
      </c>
      <c r="K33" s="83">
        <f t="shared" si="5"/>
        <v>0</v>
      </c>
      <c r="L33" s="83">
        <f>'F11-Year(n+1)'!Q32</f>
        <v>0</v>
      </c>
      <c r="M33" s="83">
        <f>'F11-Year(n+2)'!Q32</f>
        <v>0</v>
      </c>
      <c r="N33" s="83">
        <f>'F11-Year(n+3)'!Q32</f>
        <v>0</v>
      </c>
      <c r="O33" s="83">
        <f>'F11-Year(n+4)'!Q32</f>
        <v>0</v>
      </c>
      <c r="P33" s="83">
        <f>'F11-Year(n+5)'!Q32</f>
        <v>0</v>
      </c>
    </row>
    <row r="34" spans="3:16" x14ac:dyDescent="0.25">
      <c r="C34" s="163" t="s">
        <v>705</v>
      </c>
      <c r="D34" s="101" t="s">
        <v>667</v>
      </c>
      <c r="E34" s="18"/>
      <c r="F34" s="83">
        <f>'F11-Year(n-1)'!Q33</f>
        <v>0</v>
      </c>
      <c r="G34" s="83">
        <f t="shared" si="4"/>
        <v>0</v>
      </c>
      <c r="H34" s="18"/>
      <c r="I34" s="83">
        <f>SUM('F11-Year(n)'!E34:J34)</f>
        <v>0</v>
      </c>
      <c r="J34" s="83">
        <f>SUM('F11-Year(n)'!K34:P34)</f>
        <v>0</v>
      </c>
      <c r="K34" s="83">
        <f t="shared" si="5"/>
        <v>0</v>
      </c>
      <c r="L34" s="83">
        <f>'F11-Year(n+1)'!Q33</f>
        <v>0</v>
      </c>
      <c r="M34" s="83">
        <f>'F11-Year(n+2)'!Q33</f>
        <v>0</v>
      </c>
      <c r="N34" s="83">
        <f>'F11-Year(n+3)'!Q33</f>
        <v>0</v>
      </c>
      <c r="O34" s="83">
        <f>'F11-Year(n+4)'!Q33</f>
        <v>0</v>
      </c>
      <c r="P34" s="83">
        <f>'F11-Year(n+5)'!Q33</f>
        <v>0</v>
      </c>
    </row>
    <row r="35" spans="3:16" x14ac:dyDescent="0.25">
      <c r="C35" s="163" t="s">
        <v>705</v>
      </c>
      <c r="D35" s="101" t="s">
        <v>668</v>
      </c>
      <c r="E35" s="18"/>
      <c r="F35" s="83">
        <f>'F11-Year(n-1)'!Q34</f>
        <v>0</v>
      </c>
      <c r="G35" s="83">
        <f t="shared" si="4"/>
        <v>0</v>
      </c>
      <c r="H35" s="18"/>
      <c r="I35" s="83">
        <f>SUM('F11-Year(n)'!E35:J35)</f>
        <v>0</v>
      </c>
      <c r="J35" s="83">
        <f>SUM('F11-Year(n)'!K35:P35)</f>
        <v>0</v>
      </c>
      <c r="K35" s="83">
        <f t="shared" si="5"/>
        <v>0</v>
      </c>
      <c r="L35" s="83">
        <f>'F11-Year(n+1)'!Q34</f>
        <v>0</v>
      </c>
      <c r="M35" s="83">
        <f>'F11-Year(n+2)'!Q34</f>
        <v>0</v>
      </c>
      <c r="N35" s="83">
        <f>'F11-Year(n+3)'!Q34</f>
        <v>0</v>
      </c>
      <c r="O35" s="83">
        <f>'F11-Year(n+4)'!Q34</f>
        <v>0</v>
      </c>
      <c r="P35" s="83">
        <f>'F11-Year(n+5)'!Q34</f>
        <v>0</v>
      </c>
    </row>
    <row r="36" spans="3:16" x14ac:dyDescent="0.25">
      <c r="C36" s="163" t="s">
        <v>705</v>
      </c>
      <c r="D36" s="101" t="s">
        <v>669</v>
      </c>
      <c r="E36" s="18"/>
      <c r="F36" s="83">
        <f>'F11-Year(n-1)'!Q35</f>
        <v>0</v>
      </c>
      <c r="G36" s="83">
        <f t="shared" si="4"/>
        <v>0</v>
      </c>
      <c r="H36" s="18"/>
      <c r="I36" s="83">
        <f>SUM('F11-Year(n)'!E36:J36)</f>
        <v>0</v>
      </c>
      <c r="J36" s="83">
        <f>SUM('F11-Year(n)'!K36:P36)</f>
        <v>0</v>
      </c>
      <c r="K36" s="83">
        <f t="shared" si="5"/>
        <v>0</v>
      </c>
      <c r="L36" s="83">
        <f>'F11-Year(n+1)'!Q35</f>
        <v>0</v>
      </c>
      <c r="M36" s="83">
        <f>'F11-Year(n+2)'!Q35</f>
        <v>0</v>
      </c>
      <c r="N36" s="83">
        <f>'F11-Year(n+3)'!Q35</f>
        <v>0</v>
      </c>
      <c r="O36" s="83">
        <f>'F11-Year(n+4)'!Q35</f>
        <v>0</v>
      </c>
      <c r="P36" s="83">
        <f>'F11-Year(n+5)'!Q35</f>
        <v>0</v>
      </c>
    </row>
    <row r="37" spans="3:16" x14ac:dyDescent="0.25">
      <c r="C37" s="163" t="s">
        <v>705</v>
      </c>
      <c r="D37" s="101" t="s">
        <v>670</v>
      </c>
      <c r="E37" s="18"/>
      <c r="F37" s="83">
        <f>'F11-Year(n-1)'!Q36</f>
        <v>0</v>
      </c>
      <c r="G37" s="83">
        <f t="shared" si="4"/>
        <v>0</v>
      </c>
      <c r="H37" s="18"/>
      <c r="I37" s="83">
        <f>SUM('F11-Year(n)'!E37:J37)</f>
        <v>0</v>
      </c>
      <c r="J37" s="83">
        <f>SUM('F11-Year(n)'!K37:P37)</f>
        <v>0</v>
      </c>
      <c r="K37" s="83">
        <f t="shared" si="5"/>
        <v>0</v>
      </c>
      <c r="L37" s="83">
        <f>'F11-Year(n+1)'!Q36</f>
        <v>0</v>
      </c>
      <c r="M37" s="83">
        <f>'F11-Year(n+2)'!Q36</f>
        <v>0</v>
      </c>
      <c r="N37" s="83">
        <f>'F11-Year(n+3)'!Q36</f>
        <v>0</v>
      </c>
      <c r="O37" s="83">
        <f>'F11-Year(n+4)'!Q36</f>
        <v>0</v>
      </c>
      <c r="P37" s="83">
        <f>'F11-Year(n+5)'!Q36</f>
        <v>0</v>
      </c>
    </row>
    <row r="38" spans="3:16" x14ac:dyDescent="0.25">
      <c r="C38" s="163" t="s">
        <v>706</v>
      </c>
      <c r="D38" s="101" t="s">
        <v>671</v>
      </c>
      <c r="E38" s="18"/>
      <c r="F38" s="83">
        <f>'F11-Year(n-1)'!Q37</f>
        <v>0</v>
      </c>
      <c r="G38" s="83">
        <f t="shared" si="4"/>
        <v>0</v>
      </c>
      <c r="H38" s="18"/>
      <c r="I38" s="83">
        <f>SUM('F11-Year(n)'!E38:J38)</f>
        <v>0</v>
      </c>
      <c r="J38" s="83">
        <f>SUM('F11-Year(n)'!K38:P38)</f>
        <v>0</v>
      </c>
      <c r="K38" s="83">
        <f t="shared" si="5"/>
        <v>0</v>
      </c>
      <c r="L38" s="83">
        <f>'F11-Year(n+1)'!Q37</f>
        <v>0</v>
      </c>
      <c r="M38" s="83">
        <f>'F11-Year(n+2)'!Q37</f>
        <v>0</v>
      </c>
      <c r="N38" s="83">
        <f>'F11-Year(n+3)'!Q37</f>
        <v>0</v>
      </c>
      <c r="O38" s="83">
        <f>'F11-Year(n+4)'!Q37</f>
        <v>0</v>
      </c>
      <c r="P38" s="83">
        <f>'F11-Year(n+5)'!Q37</f>
        <v>0</v>
      </c>
    </row>
    <row r="39" spans="3:16" x14ac:dyDescent="0.25">
      <c r="C39" s="163" t="s">
        <v>706</v>
      </c>
      <c r="D39" s="101" t="s">
        <v>672</v>
      </c>
      <c r="E39" s="18"/>
      <c r="F39" s="83">
        <f>'F11-Year(n-1)'!Q38</f>
        <v>0</v>
      </c>
      <c r="G39" s="83">
        <f t="shared" si="4"/>
        <v>0</v>
      </c>
      <c r="H39" s="18"/>
      <c r="I39" s="83">
        <f>SUM('F11-Year(n)'!E39:J39)</f>
        <v>0</v>
      </c>
      <c r="J39" s="83">
        <f>SUM('F11-Year(n)'!K39:P39)</f>
        <v>0</v>
      </c>
      <c r="K39" s="83">
        <f t="shared" si="5"/>
        <v>0</v>
      </c>
      <c r="L39" s="83">
        <f>'F11-Year(n+1)'!Q38</f>
        <v>0</v>
      </c>
      <c r="M39" s="83">
        <f>'F11-Year(n+2)'!Q38</f>
        <v>0</v>
      </c>
      <c r="N39" s="83">
        <f>'F11-Year(n+3)'!Q38</f>
        <v>0</v>
      </c>
      <c r="O39" s="83">
        <f>'F11-Year(n+4)'!Q38</f>
        <v>0</v>
      </c>
      <c r="P39" s="83">
        <f>'F11-Year(n+5)'!Q38</f>
        <v>0</v>
      </c>
    </row>
    <row r="40" spans="3:16" x14ac:dyDescent="0.25">
      <c r="C40" s="163"/>
      <c r="D40" s="101" t="s">
        <v>673</v>
      </c>
      <c r="E40" s="18"/>
      <c r="F40" s="83">
        <f>'F11-Year(n-1)'!Q39</f>
        <v>0</v>
      </c>
      <c r="G40" s="83">
        <f t="shared" si="4"/>
        <v>0</v>
      </c>
      <c r="H40" s="18"/>
      <c r="I40" s="83">
        <f>SUM('F11-Year(n)'!E40:J40)</f>
        <v>0</v>
      </c>
      <c r="J40" s="83">
        <f>SUM('F11-Year(n)'!K40:P40)</f>
        <v>0</v>
      </c>
      <c r="K40" s="83">
        <f t="shared" si="5"/>
        <v>0</v>
      </c>
      <c r="L40" s="83">
        <f>'F11-Year(n+1)'!Q39</f>
        <v>0</v>
      </c>
      <c r="M40" s="83">
        <f>'F11-Year(n+2)'!Q39</f>
        <v>0</v>
      </c>
      <c r="N40" s="83">
        <f>'F11-Year(n+3)'!Q39</f>
        <v>0</v>
      </c>
      <c r="O40" s="83">
        <f>'F11-Year(n+4)'!Q39</f>
        <v>0</v>
      </c>
      <c r="P40" s="83">
        <f>'F11-Year(n+5)'!Q39</f>
        <v>0</v>
      </c>
    </row>
    <row r="41" spans="3:16" x14ac:dyDescent="0.25">
      <c r="C41" s="163"/>
      <c r="D41" s="101" t="s">
        <v>674</v>
      </c>
      <c r="E41" s="18"/>
      <c r="F41" s="83">
        <f>'F11-Year(n-1)'!Q40</f>
        <v>0</v>
      </c>
      <c r="G41" s="83">
        <f t="shared" si="4"/>
        <v>0</v>
      </c>
      <c r="H41" s="18"/>
      <c r="I41" s="83">
        <f>SUM('F11-Year(n)'!E41:J41)</f>
        <v>0</v>
      </c>
      <c r="J41" s="83">
        <f>SUM('F11-Year(n)'!K41:P41)</f>
        <v>0</v>
      </c>
      <c r="K41" s="83">
        <f t="shared" si="5"/>
        <v>0</v>
      </c>
      <c r="L41" s="83">
        <f>'F11-Year(n+1)'!Q40</f>
        <v>0</v>
      </c>
      <c r="M41" s="83">
        <f>'F11-Year(n+2)'!Q40</f>
        <v>0</v>
      </c>
      <c r="N41" s="83">
        <f>'F11-Year(n+3)'!Q40</f>
        <v>0</v>
      </c>
      <c r="O41" s="83">
        <f>'F11-Year(n+4)'!Q40</f>
        <v>0</v>
      </c>
      <c r="P41" s="83">
        <f>'F11-Year(n+5)'!Q40</f>
        <v>0</v>
      </c>
    </row>
    <row r="42" spans="3:16" x14ac:dyDescent="0.25">
      <c r="C42" s="163"/>
      <c r="D42" s="101" t="s">
        <v>675</v>
      </c>
      <c r="E42" s="18"/>
      <c r="F42" s="83">
        <f>'F11-Year(n-1)'!Q41</f>
        <v>0</v>
      </c>
      <c r="G42" s="83">
        <f t="shared" si="4"/>
        <v>0</v>
      </c>
      <c r="H42" s="18"/>
      <c r="I42" s="83">
        <f>SUM('F11-Year(n)'!E42:J42)</f>
        <v>0</v>
      </c>
      <c r="J42" s="83">
        <f>SUM('F11-Year(n)'!K42:P42)</f>
        <v>0</v>
      </c>
      <c r="K42" s="83">
        <f t="shared" si="5"/>
        <v>0</v>
      </c>
      <c r="L42" s="83">
        <f>'F11-Year(n+1)'!Q41</f>
        <v>0</v>
      </c>
      <c r="M42" s="83">
        <f>'F11-Year(n+2)'!Q41</f>
        <v>0</v>
      </c>
      <c r="N42" s="83">
        <f>'F11-Year(n+3)'!Q41</f>
        <v>0</v>
      </c>
      <c r="O42" s="83">
        <f>'F11-Year(n+4)'!Q41</f>
        <v>0</v>
      </c>
      <c r="P42" s="83">
        <f>'F11-Year(n+5)'!Q41</f>
        <v>0</v>
      </c>
    </row>
    <row r="43" spans="3:16" x14ac:dyDescent="0.25">
      <c r="C43" s="163"/>
      <c r="D43" s="101" t="s">
        <v>676</v>
      </c>
      <c r="E43" s="18"/>
      <c r="F43" s="83">
        <f>'F11-Year(n-1)'!Q42</f>
        <v>0</v>
      </c>
      <c r="G43" s="83">
        <f t="shared" si="4"/>
        <v>0</v>
      </c>
      <c r="H43" s="18"/>
      <c r="I43" s="83">
        <f>SUM('F11-Year(n)'!E43:J43)</f>
        <v>0</v>
      </c>
      <c r="J43" s="83">
        <f>SUM('F11-Year(n)'!K43:P43)</f>
        <v>0</v>
      </c>
      <c r="K43" s="83">
        <f t="shared" si="5"/>
        <v>0</v>
      </c>
      <c r="L43" s="83">
        <f>'F11-Year(n+1)'!Q42</f>
        <v>0</v>
      </c>
      <c r="M43" s="83">
        <f>'F11-Year(n+2)'!Q42</f>
        <v>0</v>
      </c>
      <c r="N43" s="83">
        <f>'F11-Year(n+3)'!Q42</f>
        <v>0</v>
      </c>
      <c r="O43" s="83">
        <f>'F11-Year(n+4)'!Q42</f>
        <v>0</v>
      </c>
      <c r="P43" s="83">
        <f>'F11-Year(n+5)'!Q42</f>
        <v>0</v>
      </c>
    </row>
    <row r="44" spans="3:16" x14ac:dyDescent="0.25">
      <c r="C44" s="163"/>
      <c r="D44" s="101" t="s">
        <v>677</v>
      </c>
      <c r="E44" s="18"/>
      <c r="F44" s="83">
        <f>'F11-Year(n-1)'!Q43</f>
        <v>0</v>
      </c>
      <c r="G44" s="83">
        <f t="shared" si="4"/>
        <v>0</v>
      </c>
      <c r="H44" s="18"/>
      <c r="I44" s="83">
        <f>SUM('F11-Year(n)'!E44:J44)</f>
        <v>0</v>
      </c>
      <c r="J44" s="83">
        <f>SUM('F11-Year(n)'!K44:P44)</f>
        <v>0</v>
      </c>
      <c r="K44" s="83">
        <f t="shared" si="5"/>
        <v>0</v>
      </c>
      <c r="L44" s="83">
        <f>'F11-Year(n+1)'!Q43</f>
        <v>0</v>
      </c>
      <c r="M44" s="83">
        <f>'F11-Year(n+2)'!Q43</f>
        <v>0</v>
      </c>
      <c r="N44" s="83">
        <f>'F11-Year(n+3)'!Q43</f>
        <v>0</v>
      </c>
      <c r="O44" s="83">
        <f>'F11-Year(n+4)'!Q43</f>
        <v>0</v>
      </c>
      <c r="P44" s="83">
        <f>'F11-Year(n+5)'!Q43</f>
        <v>0</v>
      </c>
    </row>
    <row r="45" spans="3:16" x14ac:dyDescent="0.25">
      <c r="C45" s="163" t="s">
        <v>706</v>
      </c>
      <c r="D45" s="101" t="s">
        <v>678</v>
      </c>
      <c r="E45" s="18"/>
      <c r="F45" s="83">
        <f>'F11-Year(n-1)'!Q44</f>
        <v>0</v>
      </c>
      <c r="G45" s="83">
        <f t="shared" si="4"/>
        <v>0</v>
      </c>
      <c r="H45" s="18"/>
      <c r="I45" s="83">
        <f>SUM('F11-Year(n)'!E45:J45)</f>
        <v>0</v>
      </c>
      <c r="J45" s="83">
        <f>SUM('F11-Year(n)'!K45:P45)</f>
        <v>0</v>
      </c>
      <c r="K45" s="83">
        <f t="shared" si="5"/>
        <v>0</v>
      </c>
      <c r="L45" s="83">
        <f>'F11-Year(n+1)'!Q44</f>
        <v>0</v>
      </c>
      <c r="M45" s="83">
        <f>'F11-Year(n+2)'!Q44</f>
        <v>0</v>
      </c>
      <c r="N45" s="83">
        <f>'F11-Year(n+3)'!Q44</f>
        <v>0</v>
      </c>
      <c r="O45" s="83">
        <f>'F11-Year(n+4)'!Q44</f>
        <v>0</v>
      </c>
      <c r="P45" s="83">
        <f>'F11-Year(n+5)'!Q44</f>
        <v>0</v>
      </c>
    </row>
    <row r="46" spans="3:16" x14ac:dyDescent="0.25">
      <c r="C46" s="317" t="s">
        <v>225</v>
      </c>
      <c r="D46" s="318"/>
      <c r="E46" s="124">
        <f>SUM(E44:E45)</f>
        <v>0</v>
      </c>
      <c r="F46" s="124">
        <f>'F11-Year(n-1)'!Q45</f>
        <v>0</v>
      </c>
      <c r="G46" s="124">
        <f>F46-E46</f>
        <v>0</v>
      </c>
      <c r="H46" s="124">
        <f>SUM(H44:H45)</f>
        <v>0</v>
      </c>
      <c r="I46" s="124">
        <f>SUM('F11-Year(n)'!E46:J46)</f>
        <v>0</v>
      </c>
      <c r="J46" s="124">
        <f>SUM('F11-Year(n)'!K46:P46)</f>
        <v>0</v>
      </c>
      <c r="K46" s="124">
        <f>I46+J46</f>
        <v>0</v>
      </c>
      <c r="L46" s="124">
        <f>'F11-Year(n+1)'!Q46</f>
        <v>0</v>
      </c>
      <c r="M46" s="124">
        <f>'F11-Year(n+2)'!Q46</f>
        <v>0</v>
      </c>
      <c r="N46" s="124">
        <f>'F11-Year(n+3)'!Q46</f>
        <v>0</v>
      </c>
      <c r="O46" s="124">
        <f>'F11-Year(n+4)'!Q46</f>
        <v>0</v>
      </c>
      <c r="P46" s="124">
        <f>'F11-Year(n+5)'!Q46</f>
        <v>0</v>
      </c>
    </row>
    <row r="47" spans="3:16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</row>
    <row r="48" spans="3:16" x14ac:dyDescent="0.25">
      <c r="C48" s="163" t="s">
        <v>707</v>
      </c>
      <c r="D48" s="101" t="s">
        <v>679</v>
      </c>
      <c r="E48" s="18"/>
      <c r="F48" s="83">
        <f>'F11-Year(n-1)'!Q47</f>
        <v>0</v>
      </c>
      <c r="G48" s="83">
        <f t="shared" ref="G48:G52" si="6">F48-E48</f>
        <v>0</v>
      </c>
      <c r="H48" s="18"/>
      <c r="I48" s="83">
        <f>SUM('F11-Year(n)'!E48:J48)</f>
        <v>0</v>
      </c>
      <c r="J48" s="83">
        <f>SUM('F11-Year(n)'!K48:P48)</f>
        <v>0</v>
      </c>
      <c r="K48" s="83">
        <f t="shared" ref="K48:K52" si="7">I48+J48</f>
        <v>0</v>
      </c>
      <c r="L48" s="83">
        <f>'F11-Year(n+1)'!Q47</f>
        <v>0</v>
      </c>
      <c r="M48" s="83">
        <f>'F11-Year(n+2)'!Q47</f>
        <v>0</v>
      </c>
      <c r="N48" s="83">
        <f>'F11-Year(n+3)'!Q47</f>
        <v>0</v>
      </c>
      <c r="O48" s="83">
        <f>'F11-Year(n+4)'!Q47</f>
        <v>0</v>
      </c>
      <c r="P48" s="83">
        <f>'F11-Year(n+5)'!Q47</f>
        <v>0</v>
      </c>
    </row>
    <row r="49" spans="3:16" x14ac:dyDescent="0.25">
      <c r="C49" s="163" t="s">
        <v>707</v>
      </c>
      <c r="D49" s="101" t="s">
        <v>680</v>
      </c>
      <c r="E49" s="18"/>
      <c r="F49" s="83">
        <f>'F11-Year(n-1)'!Q48</f>
        <v>0</v>
      </c>
      <c r="G49" s="83">
        <f t="shared" si="6"/>
        <v>0</v>
      </c>
      <c r="H49" s="18"/>
      <c r="I49" s="83">
        <f>SUM('F11-Year(n)'!E49:J49)</f>
        <v>0</v>
      </c>
      <c r="J49" s="83">
        <f>SUM('F11-Year(n)'!K49:P49)</f>
        <v>0</v>
      </c>
      <c r="K49" s="83">
        <f t="shared" si="7"/>
        <v>0</v>
      </c>
      <c r="L49" s="83">
        <f>'F11-Year(n+1)'!Q48</f>
        <v>0</v>
      </c>
      <c r="M49" s="83">
        <f>'F11-Year(n+2)'!Q48</f>
        <v>0</v>
      </c>
      <c r="N49" s="83">
        <f>'F11-Year(n+3)'!Q48</f>
        <v>0</v>
      </c>
      <c r="O49" s="83">
        <f>'F11-Year(n+4)'!Q48</f>
        <v>0</v>
      </c>
      <c r="P49" s="83">
        <f>'F11-Year(n+5)'!Q48</f>
        <v>0</v>
      </c>
    </row>
    <row r="50" spans="3:16" x14ac:dyDescent="0.25">
      <c r="C50" s="163" t="s">
        <v>707</v>
      </c>
      <c r="D50" s="101" t="s">
        <v>681</v>
      </c>
      <c r="E50" s="18"/>
      <c r="F50" s="83">
        <f>'F11-Year(n-1)'!Q49</f>
        <v>0</v>
      </c>
      <c r="G50" s="83">
        <f t="shared" si="6"/>
        <v>0</v>
      </c>
      <c r="H50" s="18"/>
      <c r="I50" s="83">
        <f>SUM('F11-Year(n)'!E50:J50)</f>
        <v>0</v>
      </c>
      <c r="J50" s="83">
        <f>SUM('F11-Year(n)'!K50:P50)</f>
        <v>0</v>
      </c>
      <c r="K50" s="83">
        <f t="shared" si="7"/>
        <v>0</v>
      </c>
      <c r="L50" s="83">
        <f>'F11-Year(n+1)'!Q49</f>
        <v>0</v>
      </c>
      <c r="M50" s="83">
        <f>'F11-Year(n+2)'!Q49</f>
        <v>0</v>
      </c>
      <c r="N50" s="83">
        <f>'F11-Year(n+3)'!Q49</f>
        <v>0</v>
      </c>
      <c r="O50" s="83">
        <f>'F11-Year(n+4)'!Q49</f>
        <v>0</v>
      </c>
      <c r="P50" s="83">
        <f>'F11-Year(n+5)'!Q49</f>
        <v>0</v>
      </c>
    </row>
    <row r="51" spans="3:16" x14ac:dyDescent="0.25">
      <c r="C51" s="163" t="s">
        <v>707</v>
      </c>
      <c r="D51" s="20" t="s">
        <v>682</v>
      </c>
      <c r="E51" s="18"/>
      <c r="F51" s="83">
        <f>'F11-Year(n-1)'!Q50</f>
        <v>0</v>
      </c>
      <c r="G51" s="83">
        <f t="shared" si="6"/>
        <v>0</v>
      </c>
      <c r="H51" s="18"/>
      <c r="I51" s="83">
        <f>SUM('F11-Year(n)'!E51:J51)</f>
        <v>0</v>
      </c>
      <c r="J51" s="83">
        <f>SUM('F11-Year(n)'!K51:P51)</f>
        <v>0</v>
      </c>
      <c r="K51" s="83">
        <f t="shared" si="7"/>
        <v>0</v>
      </c>
      <c r="L51" s="83">
        <f>'F11-Year(n+1)'!Q50</f>
        <v>0</v>
      </c>
      <c r="M51" s="83">
        <f>'F11-Year(n+2)'!Q50</f>
        <v>0</v>
      </c>
      <c r="N51" s="83">
        <f>'F11-Year(n+3)'!Q50</f>
        <v>0</v>
      </c>
      <c r="O51" s="83">
        <f>'F11-Year(n+4)'!Q50</f>
        <v>0</v>
      </c>
      <c r="P51" s="83">
        <f>'F11-Year(n+5)'!Q50</f>
        <v>0</v>
      </c>
    </row>
    <row r="52" spans="3:16" x14ac:dyDescent="0.25">
      <c r="C52" s="163" t="s">
        <v>707</v>
      </c>
      <c r="D52" s="20" t="s">
        <v>683</v>
      </c>
      <c r="E52" s="18"/>
      <c r="F52" s="83">
        <f>'F11-Year(n-1)'!Q51</f>
        <v>0</v>
      </c>
      <c r="G52" s="83">
        <f t="shared" si="6"/>
        <v>0</v>
      </c>
      <c r="H52" s="18"/>
      <c r="I52" s="83">
        <f>SUM('F11-Year(n)'!E52:J52)</f>
        <v>0</v>
      </c>
      <c r="J52" s="83">
        <f>SUM('F11-Year(n)'!K52:P52)</f>
        <v>0</v>
      </c>
      <c r="K52" s="83">
        <f t="shared" si="7"/>
        <v>0</v>
      </c>
      <c r="L52" s="83">
        <f>'F11-Year(n+1)'!Q51</f>
        <v>0</v>
      </c>
      <c r="M52" s="83">
        <f>'F11-Year(n+2)'!Q51</f>
        <v>0</v>
      </c>
      <c r="N52" s="83">
        <f>'F11-Year(n+3)'!Q51</f>
        <v>0</v>
      </c>
      <c r="O52" s="83">
        <f>'F11-Year(n+4)'!Q51</f>
        <v>0</v>
      </c>
      <c r="P52" s="83">
        <f>'F11-Year(n+5)'!Q51</f>
        <v>0</v>
      </c>
    </row>
    <row r="53" spans="3:16" x14ac:dyDescent="0.25">
      <c r="C53" s="317" t="s">
        <v>225</v>
      </c>
      <c r="D53" s="318"/>
      <c r="E53" s="124">
        <f>SUM(E51:E52)</f>
        <v>0</v>
      </c>
      <c r="F53" s="124">
        <f>'F11-Year(n-1)'!Q52</f>
        <v>0</v>
      </c>
      <c r="G53" s="124">
        <f>F53-E53</f>
        <v>0</v>
      </c>
      <c r="H53" s="124">
        <f>SUM(H51:H52)</f>
        <v>0</v>
      </c>
      <c r="I53" s="124">
        <f>SUM('F11-Year(n)'!E53:J53)</f>
        <v>0</v>
      </c>
      <c r="J53" s="124">
        <f>SUM('F11-Year(n)'!K53:P53)</f>
        <v>0</v>
      </c>
      <c r="K53" s="124">
        <f>I53+J53</f>
        <v>0</v>
      </c>
      <c r="L53" s="124">
        <f>'F11-Year(n+1)'!Q53</f>
        <v>0</v>
      </c>
      <c r="M53" s="124">
        <f>'F11-Year(n+2)'!Q53</f>
        <v>0</v>
      </c>
      <c r="N53" s="124">
        <f>'F11-Year(n+3)'!Q53</f>
        <v>0</v>
      </c>
      <c r="O53" s="124">
        <f>'F11-Year(n+4)'!Q53</f>
        <v>0</v>
      </c>
      <c r="P53" s="124">
        <f>'F11-Year(n+5)'!Q53</f>
        <v>0</v>
      </c>
    </row>
    <row r="54" spans="3:16" x14ac:dyDescent="0.25">
      <c r="C54" s="319" t="s">
        <v>353</v>
      </c>
      <c r="D54" s="320"/>
      <c r="E54" s="124">
        <f>SUM(E52:E53)</f>
        <v>0</v>
      </c>
      <c r="F54" s="124">
        <f>'F11-Year(n-1)'!Q53</f>
        <v>0</v>
      </c>
      <c r="G54" s="124">
        <f>F54-E54</f>
        <v>0</v>
      </c>
      <c r="H54" s="124">
        <f>SUM(H52:H53)</f>
        <v>0</v>
      </c>
      <c r="I54" s="124">
        <f>SUM('F11-Year(n)'!E54:J54)</f>
        <v>0</v>
      </c>
      <c r="J54" s="124">
        <f>SUM('F11-Year(n)'!K54:P54)</f>
        <v>0</v>
      </c>
      <c r="K54" s="124">
        <f>I54+J54</f>
        <v>0</v>
      </c>
      <c r="L54" s="124">
        <f>'F11-Year(n+1)'!Q54</f>
        <v>0</v>
      </c>
      <c r="M54" s="124">
        <f>'F11-Year(n+2)'!Q54</f>
        <v>0</v>
      </c>
      <c r="N54" s="124">
        <f>'F11-Year(n+3)'!Q54</f>
        <v>0</v>
      </c>
      <c r="O54" s="124">
        <f>'F11-Year(n+4)'!Q54</f>
        <v>0</v>
      </c>
      <c r="P54" s="124">
        <f>'F11-Year(n+5)'!Q54</f>
        <v>0</v>
      </c>
    </row>
    <row r="55" spans="3:16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</row>
    <row r="56" spans="3:16" x14ac:dyDescent="0.25">
      <c r="C56" s="18"/>
      <c r="D56" s="18" t="s">
        <v>684</v>
      </c>
      <c r="E56" s="18"/>
      <c r="F56" s="83">
        <f>'F11-Year(n-1)'!Q55</f>
        <v>0</v>
      </c>
      <c r="G56" s="83">
        <f t="shared" ref="G56:G57" si="8">F56-E56</f>
        <v>0</v>
      </c>
      <c r="H56" s="18"/>
      <c r="I56" s="83">
        <f>SUM('F11-Year(n)'!E56:J56)</f>
        <v>0</v>
      </c>
      <c r="J56" s="83">
        <f>SUM('F11-Year(n)'!K56:P56)</f>
        <v>0</v>
      </c>
      <c r="K56" s="83">
        <f t="shared" ref="K56:K57" si="9">I56+J56</f>
        <v>0</v>
      </c>
      <c r="L56" s="83">
        <f>'F11-Year(n+1)'!Q55</f>
        <v>0</v>
      </c>
      <c r="M56" s="83">
        <f>'F11-Year(n+2)'!Q55</f>
        <v>0</v>
      </c>
      <c r="N56" s="83">
        <f>'F11-Year(n+3)'!Q55</f>
        <v>0</v>
      </c>
      <c r="O56" s="83">
        <f>'F11-Year(n+4)'!Q55</f>
        <v>0</v>
      </c>
      <c r="P56" s="83">
        <f>'F11-Year(n+5)'!Q55</f>
        <v>0</v>
      </c>
    </row>
    <row r="57" spans="3:16" x14ac:dyDescent="0.25">
      <c r="C57" s="18"/>
      <c r="D57" s="18" t="s">
        <v>685</v>
      </c>
      <c r="E57" s="18"/>
      <c r="F57" s="83">
        <f>'F11-Year(n-1)'!Q56</f>
        <v>0</v>
      </c>
      <c r="G57" s="83">
        <f t="shared" si="8"/>
        <v>0</v>
      </c>
      <c r="H57" s="18"/>
      <c r="I57" s="83">
        <f>SUM('F11-Year(n)'!E57:J57)</f>
        <v>0</v>
      </c>
      <c r="J57" s="83">
        <f>SUM('F11-Year(n)'!K57:P57)</f>
        <v>0</v>
      </c>
      <c r="K57" s="83">
        <f t="shared" si="9"/>
        <v>0</v>
      </c>
      <c r="L57" s="83">
        <f>'F11-Year(n+1)'!Q56</f>
        <v>0</v>
      </c>
      <c r="M57" s="83">
        <f>'F11-Year(n+2)'!Q56</f>
        <v>0</v>
      </c>
      <c r="N57" s="83">
        <f>'F11-Year(n+3)'!Q56</f>
        <v>0</v>
      </c>
      <c r="O57" s="83">
        <f>'F11-Year(n+4)'!Q56</f>
        <v>0</v>
      </c>
      <c r="P57" s="83">
        <f>'F11-Year(n+5)'!Q56</f>
        <v>0</v>
      </c>
    </row>
    <row r="58" spans="3:16" x14ac:dyDescent="0.25">
      <c r="C58" s="319" t="s">
        <v>355</v>
      </c>
      <c r="D58" s="320"/>
      <c r="E58" s="124">
        <f>SUM(E56:E57)</f>
        <v>0</v>
      </c>
      <c r="F58" s="124">
        <f>'F11-Year(n-1)'!Q57</f>
        <v>0</v>
      </c>
      <c r="G58" s="124">
        <f>F58-E58</f>
        <v>0</v>
      </c>
      <c r="H58" s="124">
        <f>SUM(H56:H57)</f>
        <v>0</v>
      </c>
      <c r="I58" s="124">
        <f>SUM('F11-Year(n)'!E58:J58)</f>
        <v>0</v>
      </c>
      <c r="J58" s="124">
        <f>SUM('F11-Year(n)'!K58:P58)</f>
        <v>0</v>
      </c>
      <c r="K58" s="124">
        <f>I58+J58</f>
        <v>0</v>
      </c>
      <c r="L58" s="124">
        <f>'F11-Year(n+1)'!Q58</f>
        <v>0</v>
      </c>
      <c r="M58" s="124">
        <f>'F11-Year(n+2)'!Q58</f>
        <v>0</v>
      </c>
      <c r="N58" s="124">
        <f>'F11-Year(n+3)'!Q58</f>
        <v>0</v>
      </c>
      <c r="O58" s="124">
        <f>'F11-Year(n+4)'!Q58</f>
        <v>0</v>
      </c>
      <c r="P58" s="124">
        <f>'F11-Year(n+5)'!Q58</f>
        <v>0</v>
      </c>
    </row>
    <row r="59" spans="3:16" x14ac:dyDescent="0.25">
      <c r="C59" s="335" t="s">
        <v>357</v>
      </c>
      <c r="D59" s="336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</row>
    <row r="60" spans="3:16" x14ac:dyDescent="0.25">
      <c r="C60" s="96"/>
      <c r="D60" s="101" t="s">
        <v>686</v>
      </c>
      <c r="E60" s="18"/>
      <c r="F60" s="83">
        <f>'F11-Year(n-1)'!Q59</f>
        <v>0</v>
      </c>
      <c r="G60" s="83">
        <f t="shared" ref="G60:G63" si="10">F60-E60</f>
        <v>0</v>
      </c>
      <c r="H60" s="18"/>
      <c r="I60" s="83">
        <f>SUM('F11-Year(n)'!E60:J60)</f>
        <v>0</v>
      </c>
      <c r="J60" s="83">
        <f>SUM('F11-Year(n)'!K60:P60)</f>
        <v>0</v>
      </c>
      <c r="K60" s="83">
        <f t="shared" ref="K60:K63" si="11">I60+J60</f>
        <v>0</v>
      </c>
      <c r="L60" s="83">
        <f>'F11-Year(n+1)'!Q59</f>
        <v>0</v>
      </c>
      <c r="M60" s="83">
        <f>'F11-Year(n+2)'!Q59</f>
        <v>0</v>
      </c>
      <c r="N60" s="83">
        <f>'F11-Year(n+3)'!Q59</f>
        <v>0</v>
      </c>
      <c r="O60" s="83">
        <f>'F11-Year(n+4)'!Q59</f>
        <v>0</v>
      </c>
      <c r="P60" s="83">
        <f>'F11-Year(n+5)'!Q59</f>
        <v>0</v>
      </c>
    </row>
    <row r="61" spans="3:16" x14ac:dyDescent="0.25">
      <c r="C61" s="96"/>
      <c r="D61" s="101" t="s">
        <v>687</v>
      </c>
      <c r="E61" s="18"/>
      <c r="F61" s="83">
        <f>'F11-Year(n-1)'!Q60</f>
        <v>0</v>
      </c>
      <c r="G61" s="83">
        <f t="shared" si="10"/>
        <v>0</v>
      </c>
      <c r="H61" s="18"/>
      <c r="I61" s="83">
        <f>SUM('F11-Year(n)'!E61:J61)</f>
        <v>0</v>
      </c>
      <c r="J61" s="83">
        <f>SUM('F11-Year(n)'!K61:P61)</f>
        <v>0</v>
      </c>
      <c r="K61" s="83">
        <f t="shared" si="11"/>
        <v>0</v>
      </c>
      <c r="L61" s="83">
        <f>'F11-Year(n+1)'!Q60</f>
        <v>0</v>
      </c>
      <c r="M61" s="83">
        <f>'F11-Year(n+2)'!Q60</f>
        <v>0</v>
      </c>
      <c r="N61" s="83">
        <f>'F11-Year(n+3)'!Q60</f>
        <v>0</v>
      </c>
      <c r="O61" s="83">
        <f>'F11-Year(n+4)'!Q60</f>
        <v>0</v>
      </c>
      <c r="P61" s="83">
        <f>'F11-Year(n+5)'!Q60</f>
        <v>0</v>
      </c>
    </row>
    <row r="62" spans="3:16" x14ac:dyDescent="0.25">
      <c r="C62" s="18"/>
      <c r="D62" s="101" t="s">
        <v>688</v>
      </c>
      <c r="E62" s="18"/>
      <c r="F62" s="83">
        <f>'F11-Year(n-1)'!Q61</f>
        <v>0</v>
      </c>
      <c r="G62" s="83">
        <f t="shared" si="10"/>
        <v>0</v>
      </c>
      <c r="H62" s="18"/>
      <c r="I62" s="83">
        <f>SUM('F11-Year(n)'!E62:J62)</f>
        <v>0</v>
      </c>
      <c r="J62" s="83">
        <f>SUM('F11-Year(n)'!K62:P62)</f>
        <v>0</v>
      </c>
      <c r="K62" s="83">
        <f t="shared" si="11"/>
        <v>0</v>
      </c>
      <c r="L62" s="83">
        <f>'F11-Year(n+1)'!Q61</f>
        <v>0</v>
      </c>
      <c r="M62" s="83">
        <f>'F11-Year(n+2)'!Q61</f>
        <v>0</v>
      </c>
      <c r="N62" s="83">
        <f>'F11-Year(n+3)'!Q61</f>
        <v>0</v>
      </c>
      <c r="O62" s="83">
        <f>'F11-Year(n+4)'!Q61</f>
        <v>0</v>
      </c>
      <c r="P62" s="83">
        <f>'F11-Year(n+5)'!Q61</f>
        <v>0</v>
      </c>
    </row>
    <row r="63" spans="3:16" x14ac:dyDescent="0.25">
      <c r="C63" s="18"/>
      <c r="D63" s="18" t="s">
        <v>689</v>
      </c>
      <c r="E63" s="18"/>
      <c r="F63" s="83">
        <f>'F11-Year(n-1)'!Q62</f>
        <v>0</v>
      </c>
      <c r="G63" s="83">
        <f t="shared" si="10"/>
        <v>0</v>
      </c>
      <c r="H63" s="18"/>
      <c r="I63" s="83">
        <f>SUM('F11-Year(n)'!E63:J63)</f>
        <v>0</v>
      </c>
      <c r="J63" s="83">
        <f>SUM('F11-Year(n)'!K63:P63)</f>
        <v>0</v>
      </c>
      <c r="K63" s="83">
        <f t="shared" si="11"/>
        <v>0</v>
      </c>
      <c r="L63" s="83">
        <f>'F11-Year(n+1)'!Q62</f>
        <v>0</v>
      </c>
      <c r="M63" s="83">
        <f>'F11-Year(n+2)'!Q62</f>
        <v>0</v>
      </c>
      <c r="N63" s="83">
        <f>'F11-Year(n+3)'!Q62</f>
        <v>0</v>
      </c>
      <c r="O63" s="83">
        <f>'F11-Year(n+4)'!Q62</f>
        <v>0</v>
      </c>
      <c r="P63" s="83">
        <f>'F11-Year(n+5)'!Q62</f>
        <v>0</v>
      </c>
    </row>
    <row r="64" spans="3:16" x14ac:dyDescent="0.25">
      <c r="C64" s="319" t="s">
        <v>356</v>
      </c>
      <c r="D64" s="320"/>
      <c r="E64" s="124">
        <f>SUM(E62:E63)</f>
        <v>0</v>
      </c>
      <c r="F64" s="124">
        <f>'F11-Year(n-1)'!Q63</f>
        <v>0</v>
      </c>
      <c r="G64" s="124">
        <f>F64-E64</f>
        <v>0</v>
      </c>
      <c r="H64" s="124">
        <f>SUM(H62:H63)</f>
        <v>0</v>
      </c>
      <c r="I64" s="124">
        <f>SUM('F11-Year(n)'!E64:J64)</f>
        <v>0</v>
      </c>
      <c r="J64" s="124">
        <f>SUM('F11-Year(n)'!K64:P64)</f>
        <v>0</v>
      </c>
      <c r="K64" s="124">
        <f>I64+J64</f>
        <v>0</v>
      </c>
      <c r="L64" s="124">
        <f>'F11-Year(n+1)'!Q64</f>
        <v>0</v>
      </c>
      <c r="M64" s="124">
        <f>'F11-Year(n+2)'!Q64</f>
        <v>0</v>
      </c>
      <c r="N64" s="124">
        <f>'F11-Year(n+3)'!Q64</f>
        <v>0</v>
      </c>
      <c r="O64" s="124">
        <f>'F11-Year(n+4)'!Q64</f>
        <v>0</v>
      </c>
      <c r="P64" s="124">
        <f>'F11-Year(n+5)'!Q64</f>
        <v>0</v>
      </c>
    </row>
    <row r="65" spans="3:16" x14ac:dyDescent="0.25">
      <c r="C65" s="335" t="s">
        <v>361</v>
      </c>
      <c r="D65" s="336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</row>
    <row r="66" spans="3:16" x14ac:dyDescent="0.25">
      <c r="C66" s="96"/>
      <c r="D66" s="101" t="s">
        <v>691</v>
      </c>
      <c r="E66" s="18"/>
      <c r="F66" s="83">
        <f>'F11-Year(n-1)'!Q65</f>
        <v>0</v>
      </c>
      <c r="G66" s="83">
        <f t="shared" ref="G66:G79" si="12">F66-E66</f>
        <v>0</v>
      </c>
      <c r="H66" s="18"/>
      <c r="I66" s="83">
        <f>SUM('F11-Year(n)'!E66:J66)</f>
        <v>0</v>
      </c>
      <c r="J66" s="83">
        <f>SUM('F11-Year(n)'!K66:P66)</f>
        <v>0</v>
      </c>
      <c r="K66" s="83">
        <f t="shared" ref="K66:K79" si="13">I66+J66</f>
        <v>0</v>
      </c>
      <c r="L66" s="83">
        <f>'F11-Year(n+1)'!Q65</f>
        <v>0</v>
      </c>
      <c r="M66" s="83">
        <f>'F11-Year(n+2)'!Q65</f>
        <v>0</v>
      </c>
      <c r="N66" s="83">
        <f>'F11-Year(n+3)'!Q65</f>
        <v>0</v>
      </c>
      <c r="O66" s="83">
        <f>'F11-Year(n+4)'!Q65</f>
        <v>0</v>
      </c>
      <c r="P66" s="83">
        <f>'F11-Year(n+5)'!Q65</f>
        <v>0</v>
      </c>
    </row>
    <row r="67" spans="3:16" x14ac:dyDescent="0.25">
      <c r="C67" s="96"/>
      <c r="D67" s="101" t="s">
        <v>692</v>
      </c>
      <c r="E67" s="18"/>
      <c r="F67" s="83">
        <f>'F11-Year(n-1)'!Q66</f>
        <v>0</v>
      </c>
      <c r="G67" s="83">
        <f t="shared" si="12"/>
        <v>0</v>
      </c>
      <c r="H67" s="18"/>
      <c r="I67" s="83">
        <f>SUM('F11-Year(n)'!E67:J67)</f>
        <v>0</v>
      </c>
      <c r="J67" s="83">
        <f>SUM('F11-Year(n)'!K67:P67)</f>
        <v>0</v>
      </c>
      <c r="K67" s="83">
        <f t="shared" si="13"/>
        <v>0</v>
      </c>
      <c r="L67" s="83">
        <f>'F11-Year(n+1)'!Q66</f>
        <v>0</v>
      </c>
      <c r="M67" s="83">
        <f>'F11-Year(n+2)'!Q66</f>
        <v>0</v>
      </c>
      <c r="N67" s="83">
        <f>'F11-Year(n+3)'!Q66</f>
        <v>0</v>
      </c>
      <c r="O67" s="83">
        <f>'F11-Year(n+4)'!Q66</f>
        <v>0</v>
      </c>
      <c r="P67" s="83">
        <f>'F11-Year(n+5)'!Q66</f>
        <v>0</v>
      </c>
    </row>
    <row r="68" spans="3:16" x14ac:dyDescent="0.25">
      <c r="C68" s="96"/>
      <c r="D68" s="101" t="s">
        <v>693</v>
      </c>
      <c r="E68" s="18"/>
      <c r="F68" s="83">
        <f>'F11-Year(n-1)'!Q67</f>
        <v>0</v>
      </c>
      <c r="G68" s="83">
        <f t="shared" si="12"/>
        <v>0</v>
      </c>
      <c r="H68" s="18"/>
      <c r="I68" s="83">
        <f>SUM('F11-Year(n)'!E68:J68)</f>
        <v>0</v>
      </c>
      <c r="J68" s="83">
        <f>SUM('F11-Year(n)'!K68:P68)</f>
        <v>0</v>
      </c>
      <c r="K68" s="83">
        <f t="shared" si="13"/>
        <v>0</v>
      </c>
      <c r="L68" s="83">
        <f>'F11-Year(n+1)'!Q67</f>
        <v>0</v>
      </c>
      <c r="M68" s="83">
        <f>'F11-Year(n+2)'!Q67</f>
        <v>0</v>
      </c>
      <c r="N68" s="83">
        <f>'F11-Year(n+3)'!Q67</f>
        <v>0</v>
      </c>
      <c r="O68" s="83">
        <f>'F11-Year(n+4)'!Q67</f>
        <v>0</v>
      </c>
      <c r="P68" s="83">
        <f>'F11-Year(n+5)'!Q67</f>
        <v>0</v>
      </c>
    </row>
    <row r="69" spans="3:16" x14ac:dyDescent="0.25">
      <c r="C69" s="96"/>
      <c r="D69" s="101" t="s">
        <v>694</v>
      </c>
      <c r="E69" s="18"/>
      <c r="F69" s="83">
        <f>'F11-Year(n-1)'!Q68</f>
        <v>0</v>
      </c>
      <c r="G69" s="83">
        <f t="shared" si="12"/>
        <v>0</v>
      </c>
      <c r="H69" s="18"/>
      <c r="I69" s="83">
        <f>SUM('F11-Year(n)'!E69:J69)</f>
        <v>0</v>
      </c>
      <c r="J69" s="83">
        <f>SUM('F11-Year(n)'!K69:P69)</f>
        <v>0</v>
      </c>
      <c r="K69" s="83">
        <f t="shared" si="13"/>
        <v>0</v>
      </c>
      <c r="L69" s="83">
        <f>'F11-Year(n+1)'!Q68</f>
        <v>0</v>
      </c>
      <c r="M69" s="83">
        <f>'F11-Year(n+2)'!Q68</f>
        <v>0</v>
      </c>
      <c r="N69" s="83">
        <f>'F11-Year(n+3)'!Q68</f>
        <v>0</v>
      </c>
      <c r="O69" s="83">
        <f>'F11-Year(n+4)'!Q68</f>
        <v>0</v>
      </c>
      <c r="P69" s="83">
        <f>'F11-Year(n+5)'!Q68</f>
        <v>0</v>
      </c>
    </row>
    <row r="70" spans="3:16" x14ac:dyDescent="0.25">
      <c r="C70" s="96"/>
      <c r="D70" s="101" t="s">
        <v>695</v>
      </c>
      <c r="E70" s="18"/>
      <c r="F70" s="83">
        <f>'F11-Year(n-1)'!Q69</f>
        <v>0</v>
      </c>
      <c r="G70" s="83">
        <f t="shared" si="12"/>
        <v>0</v>
      </c>
      <c r="H70" s="18"/>
      <c r="I70" s="83">
        <f>SUM('F11-Year(n)'!E70:J70)</f>
        <v>0</v>
      </c>
      <c r="J70" s="83">
        <f>SUM('F11-Year(n)'!K70:P70)</f>
        <v>0</v>
      </c>
      <c r="K70" s="83">
        <f t="shared" si="13"/>
        <v>0</v>
      </c>
      <c r="L70" s="83">
        <f>'F11-Year(n+1)'!Q69</f>
        <v>0</v>
      </c>
      <c r="M70" s="83">
        <f>'F11-Year(n+2)'!Q69</f>
        <v>0</v>
      </c>
      <c r="N70" s="83">
        <f>'F11-Year(n+3)'!Q69</f>
        <v>0</v>
      </c>
      <c r="O70" s="83">
        <f>'F11-Year(n+4)'!Q69</f>
        <v>0</v>
      </c>
      <c r="P70" s="83">
        <f>'F11-Year(n+5)'!Q69</f>
        <v>0</v>
      </c>
    </row>
    <row r="71" spans="3:16" x14ac:dyDescent="0.25">
      <c r="C71" s="96"/>
      <c r="D71" s="101" t="s">
        <v>664</v>
      </c>
      <c r="E71" s="18"/>
      <c r="F71" s="83">
        <f>'F11-Year(n-1)'!Q70</f>
        <v>0</v>
      </c>
      <c r="G71" s="83">
        <f t="shared" si="12"/>
        <v>0</v>
      </c>
      <c r="H71" s="18"/>
      <c r="I71" s="83">
        <f>SUM('F11-Year(n)'!E71:J71)</f>
        <v>0</v>
      </c>
      <c r="J71" s="83">
        <f>SUM('F11-Year(n)'!K71:P71)</f>
        <v>0</v>
      </c>
      <c r="K71" s="83">
        <f t="shared" si="13"/>
        <v>0</v>
      </c>
      <c r="L71" s="83">
        <f>'F11-Year(n+1)'!Q70</f>
        <v>0</v>
      </c>
      <c r="M71" s="83">
        <f>'F11-Year(n+2)'!Q70</f>
        <v>0</v>
      </c>
      <c r="N71" s="83">
        <f>'F11-Year(n+3)'!Q70</f>
        <v>0</v>
      </c>
      <c r="O71" s="83">
        <f>'F11-Year(n+4)'!Q70</f>
        <v>0</v>
      </c>
      <c r="P71" s="83">
        <f>'F11-Year(n+5)'!Q70</f>
        <v>0</v>
      </c>
    </row>
    <row r="72" spans="3:16" x14ac:dyDescent="0.25">
      <c r="C72" s="163" t="s">
        <v>708</v>
      </c>
      <c r="D72" s="101" t="s">
        <v>696</v>
      </c>
      <c r="E72" s="18"/>
      <c r="F72" s="83">
        <f>'F11-Year(n-1)'!Q71</f>
        <v>0</v>
      </c>
      <c r="G72" s="83">
        <f t="shared" si="12"/>
        <v>0</v>
      </c>
      <c r="H72" s="18"/>
      <c r="I72" s="83">
        <f>SUM('F11-Year(n)'!E72:J72)</f>
        <v>0</v>
      </c>
      <c r="J72" s="83">
        <f>SUM('F11-Year(n)'!K72:P72)</f>
        <v>0</v>
      </c>
      <c r="K72" s="83">
        <f t="shared" si="13"/>
        <v>0</v>
      </c>
      <c r="L72" s="83">
        <f>'F11-Year(n+1)'!Q71</f>
        <v>0</v>
      </c>
      <c r="M72" s="83">
        <f>'F11-Year(n+2)'!Q71</f>
        <v>0</v>
      </c>
      <c r="N72" s="83">
        <f>'F11-Year(n+3)'!Q71</f>
        <v>0</v>
      </c>
      <c r="O72" s="83">
        <f>'F11-Year(n+4)'!Q71</f>
        <v>0</v>
      </c>
      <c r="P72" s="83">
        <f>'F11-Year(n+5)'!Q71</f>
        <v>0</v>
      </c>
    </row>
    <row r="73" spans="3:16" x14ac:dyDescent="0.25">
      <c r="C73" s="163" t="s">
        <v>708</v>
      </c>
      <c r="D73" s="101" t="s">
        <v>697</v>
      </c>
      <c r="E73" s="18"/>
      <c r="F73" s="83">
        <f>'F11-Year(n-1)'!Q72</f>
        <v>0</v>
      </c>
      <c r="G73" s="83">
        <f t="shared" si="12"/>
        <v>0</v>
      </c>
      <c r="H73" s="18"/>
      <c r="I73" s="83">
        <f>SUM('F11-Year(n)'!E73:J73)</f>
        <v>0</v>
      </c>
      <c r="J73" s="83">
        <f>SUM('F11-Year(n)'!K73:P73)</f>
        <v>0</v>
      </c>
      <c r="K73" s="83">
        <f t="shared" si="13"/>
        <v>0</v>
      </c>
      <c r="L73" s="83">
        <f>'F11-Year(n+1)'!Q72</f>
        <v>0</v>
      </c>
      <c r="M73" s="83">
        <f>'F11-Year(n+2)'!Q72</f>
        <v>0</v>
      </c>
      <c r="N73" s="83">
        <f>'F11-Year(n+3)'!Q72</f>
        <v>0</v>
      </c>
      <c r="O73" s="83">
        <f>'F11-Year(n+4)'!Q72</f>
        <v>0</v>
      </c>
      <c r="P73" s="83">
        <f>'F11-Year(n+5)'!Q72</f>
        <v>0</v>
      </c>
    </row>
    <row r="74" spans="3:16" x14ac:dyDescent="0.25">
      <c r="C74" s="163" t="s">
        <v>708</v>
      </c>
      <c r="D74" s="101" t="s">
        <v>698</v>
      </c>
      <c r="E74" s="18"/>
      <c r="F74" s="83">
        <f>'F11-Year(n-1)'!Q73</f>
        <v>0</v>
      </c>
      <c r="G74" s="83">
        <f t="shared" si="12"/>
        <v>0</v>
      </c>
      <c r="H74" s="18"/>
      <c r="I74" s="83">
        <f>SUM('F11-Year(n)'!E74:J74)</f>
        <v>0</v>
      </c>
      <c r="J74" s="83">
        <f>SUM('F11-Year(n)'!K74:P74)</f>
        <v>0</v>
      </c>
      <c r="K74" s="83">
        <f t="shared" si="13"/>
        <v>0</v>
      </c>
      <c r="L74" s="83">
        <f>'F11-Year(n+1)'!Q73</f>
        <v>0</v>
      </c>
      <c r="M74" s="83">
        <f>'F11-Year(n+2)'!Q73</f>
        <v>0</v>
      </c>
      <c r="N74" s="83">
        <f>'F11-Year(n+3)'!Q73</f>
        <v>0</v>
      </c>
      <c r="O74" s="83">
        <f>'F11-Year(n+4)'!Q73</f>
        <v>0</v>
      </c>
      <c r="P74" s="83">
        <f>'F11-Year(n+5)'!Q73</f>
        <v>0</v>
      </c>
    </row>
    <row r="75" spans="3:16" x14ac:dyDescent="0.25">
      <c r="C75" s="163" t="s">
        <v>708</v>
      </c>
      <c r="D75" s="101" t="s">
        <v>699</v>
      </c>
      <c r="E75" s="18"/>
      <c r="F75" s="83">
        <f>'F11-Year(n-1)'!Q74</f>
        <v>0</v>
      </c>
      <c r="G75" s="83">
        <f t="shared" si="12"/>
        <v>0</v>
      </c>
      <c r="H75" s="18"/>
      <c r="I75" s="83">
        <f>SUM('F11-Year(n)'!E75:J75)</f>
        <v>0</v>
      </c>
      <c r="J75" s="83">
        <f>SUM('F11-Year(n)'!K75:P75)</f>
        <v>0</v>
      </c>
      <c r="K75" s="83">
        <f t="shared" si="13"/>
        <v>0</v>
      </c>
      <c r="L75" s="83">
        <f>'F11-Year(n+1)'!Q74</f>
        <v>0</v>
      </c>
      <c r="M75" s="83">
        <f>'F11-Year(n+2)'!Q74</f>
        <v>0</v>
      </c>
      <c r="N75" s="83">
        <f>'F11-Year(n+3)'!Q74</f>
        <v>0</v>
      </c>
      <c r="O75" s="83">
        <f>'F11-Year(n+4)'!Q74</f>
        <v>0</v>
      </c>
      <c r="P75" s="83">
        <f>'F11-Year(n+5)'!Q74</f>
        <v>0</v>
      </c>
    </row>
    <row r="76" spans="3:16" x14ac:dyDescent="0.25">
      <c r="C76" s="163" t="s">
        <v>708</v>
      </c>
      <c r="D76" s="101" t="s">
        <v>700</v>
      </c>
      <c r="E76" s="18"/>
      <c r="F76" s="83">
        <f>'F11-Year(n-1)'!Q75</f>
        <v>0</v>
      </c>
      <c r="G76" s="83">
        <f t="shared" si="12"/>
        <v>0</v>
      </c>
      <c r="H76" s="18"/>
      <c r="I76" s="83">
        <f>SUM('F11-Year(n)'!E76:J76)</f>
        <v>0</v>
      </c>
      <c r="J76" s="83">
        <f>SUM('F11-Year(n)'!K76:P76)</f>
        <v>0</v>
      </c>
      <c r="K76" s="83">
        <f t="shared" si="13"/>
        <v>0</v>
      </c>
      <c r="L76" s="83">
        <f>'F11-Year(n+1)'!Q75</f>
        <v>0</v>
      </c>
      <c r="M76" s="83">
        <f>'F11-Year(n+2)'!Q75</f>
        <v>0</v>
      </c>
      <c r="N76" s="83">
        <f>'F11-Year(n+3)'!Q75</f>
        <v>0</v>
      </c>
      <c r="O76" s="83">
        <f>'F11-Year(n+4)'!Q75</f>
        <v>0</v>
      </c>
      <c r="P76" s="83">
        <f>'F11-Year(n+5)'!Q75</f>
        <v>0</v>
      </c>
    </row>
    <row r="77" spans="3:16" x14ac:dyDescent="0.25">
      <c r="C77" s="163" t="s">
        <v>708</v>
      </c>
      <c r="D77" s="101" t="s">
        <v>701</v>
      </c>
      <c r="E77" s="18"/>
      <c r="F77" s="83">
        <f>'F11-Year(n-1)'!Q76</f>
        <v>0</v>
      </c>
      <c r="G77" s="83">
        <f t="shared" si="12"/>
        <v>0</v>
      </c>
      <c r="H77" s="18"/>
      <c r="I77" s="83">
        <f>SUM('F11-Year(n)'!E77:J77)</f>
        <v>0</v>
      </c>
      <c r="J77" s="83">
        <f>SUM('F11-Year(n)'!K77:P77)</f>
        <v>0</v>
      </c>
      <c r="K77" s="83">
        <f t="shared" si="13"/>
        <v>0</v>
      </c>
      <c r="L77" s="83">
        <f>'F11-Year(n+1)'!Q76</f>
        <v>0</v>
      </c>
      <c r="M77" s="83">
        <f>'F11-Year(n+2)'!Q76</f>
        <v>0</v>
      </c>
      <c r="N77" s="83">
        <f>'F11-Year(n+3)'!Q76</f>
        <v>0</v>
      </c>
      <c r="O77" s="83">
        <f>'F11-Year(n+4)'!Q76</f>
        <v>0</v>
      </c>
      <c r="P77" s="83">
        <f>'F11-Year(n+5)'!Q76</f>
        <v>0</v>
      </c>
    </row>
    <row r="78" spans="3:16" x14ac:dyDescent="0.25">
      <c r="C78" s="163" t="s">
        <v>708</v>
      </c>
      <c r="D78" s="18" t="s">
        <v>702</v>
      </c>
      <c r="E78" s="18"/>
      <c r="F78" s="83">
        <f>'F11-Year(n-1)'!Q77</f>
        <v>0</v>
      </c>
      <c r="G78" s="83">
        <f t="shared" si="12"/>
        <v>0</v>
      </c>
      <c r="H78" s="18"/>
      <c r="I78" s="83">
        <f>SUM('F11-Year(n)'!E78:J78)</f>
        <v>0</v>
      </c>
      <c r="J78" s="83">
        <f>SUM('F11-Year(n)'!K78:P78)</f>
        <v>0</v>
      </c>
      <c r="K78" s="83">
        <f t="shared" si="13"/>
        <v>0</v>
      </c>
      <c r="L78" s="83">
        <f>'F11-Year(n+1)'!Q77</f>
        <v>0</v>
      </c>
      <c r="M78" s="83">
        <f>'F11-Year(n+2)'!Q77</f>
        <v>0</v>
      </c>
      <c r="N78" s="83">
        <f>'F11-Year(n+3)'!Q77</f>
        <v>0</v>
      </c>
      <c r="O78" s="83">
        <f>'F11-Year(n+4)'!Q77</f>
        <v>0</v>
      </c>
      <c r="P78" s="83">
        <f>'F11-Year(n+5)'!Q77</f>
        <v>0</v>
      </c>
    </row>
    <row r="79" spans="3:16" x14ac:dyDescent="0.25">
      <c r="C79" s="163" t="s">
        <v>708</v>
      </c>
      <c r="D79" s="18" t="s">
        <v>703</v>
      </c>
      <c r="E79" s="18"/>
      <c r="F79" s="83">
        <f>'F11-Year(n-1)'!Q78</f>
        <v>0</v>
      </c>
      <c r="G79" s="83">
        <f t="shared" si="12"/>
        <v>0</v>
      </c>
      <c r="H79" s="18"/>
      <c r="I79" s="83">
        <f>SUM('F11-Year(n)'!E79:J79)</f>
        <v>0</v>
      </c>
      <c r="J79" s="83">
        <f>SUM('F11-Year(n)'!K79:P79)</f>
        <v>0</v>
      </c>
      <c r="K79" s="83">
        <f t="shared" si="13"/>
        <v>0</v>
      </c>
      <c r="L79" s="83">
        <f>'F11-Year(n+1)'!Q78</f>
        <v>0</v>
      </c>
      <c r="M79" s="83">
        <f>'F11-Year(n+2)'!Q78</f>
        <v>0</v>
      </c>
      <c r="N79" s="83">
        <f>'F11-Year(n+3)'!Q78</f>
        <v>0</v>
      </c>
      <c r="O79" s="83">
        <f>'F11-Year(n+4)'!Q78</f>
        <v>0</v>
      </c>
      <c r="P79" s="83">
        <f>'F11-Year(n+5)'!Q78</f>
        <v>0</v>
      </c>
    </row>
    <row r="80" spans="3:16" x14ac:dyDescent="0.25">
      <c r="C80" s="319" t="s">
        <v>359</v>
      </c>
      <c r="D80" s="320"/>
      <c r="E80" s="124">
        <f>SUM(E78:E79)</f>
        <v>0</v>
      </c>
      <c r="F80" s="124">
        <f>'F11-Year(n-1)'!Q79</f>
        <v>0</v>
      </c>
      <c r="G80" s="124">
        <f>F80-E80</f>
        <v>0</v>
      </c>
      <c r="H80" s="124">
        <f>SUM(H78:H79)</f>
        <v>0</v>
      </c>
      <c r="I80" s="124">
        <f>SUM('F11-Year(n)'!E80:J80)</f>
        <v>0</v>
      </c>
      <c r="J80" s="124">
        <f>SUM('F11-Year(n)'!K80:P80)</f>
        <v>0</v>
      </c>
      <c r="K80" s="124">
        <f>I80+J80</f>
        <v>0</v>
      </c>
      <c r="L80" s="124">
        <f>'F11-Year(n+1)'!Q80</f>
        <v>0</v>
      </c>
      <c r="M80" s="124">
        <f>'F11-Year(n+2)'!Q80</f>
        <v>0</v>
      </c>
      <c r="N80" s="124">
        <f>'F11-Year(n+3)'!Q80</f>
        <v>0</v>
      </c>
      <c r="O80" s="124">
        <f>'F11-Year(n+4)'!Q80</f>
        <v>0</v>
      </c>
      <c r="P80" s="124">
        <f>'F11-Year(n+5)'!Q80</f>
        <v>0</v>
      </c>
    </row>
    <row r="81" spans="3:16" x14ac:dyDescent="0.25">
      <c r="C81" s="335" t="s">
        <v>360</v>
      </c>
      <c r="D81" s="336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</row>
    <row r="82" spans="3:16" x14ac:dyDescent="0.25">
      <c r="C82" s="18"/>
      <c r="D82" s="166" t="s">
        <v>690</v>
      </c>
      <c r="E82" s="18"/>
      <c r="F82" s="83">
        <f>'F11-Year(n-1)'!Q81</f>
        <v>0</v>
      </c>
      <c r="G82" s="83">
        <f>F82-E82</f>
        <v>0</v>
      </c>
      <c r="H82" s="18"/>
      <c r="I82" s="83">
        <f>SUM('F11-Year(n)'!E82:J82)</f>
        <v>0</v>
      </c>
      <c r="J82" s="83">
        <f>SUM('F11-Year(n)'!K82:P82)</f>
        <v>0</v>
      </c>
      <c r="K82" s="83">
        <f>I82+J82</f>
        <v>0</v>
      </c>
      <c r="L82" s="83">
        <f>'F11-Year(n+1)'!Q81</f>
        <v>0</v>
      </c>
      <c r="M82" s="83">
        <f>'F11-Year(n+2)'!Q81</f>
        <v>0</v>
      </c>
      <c r="N82" s="83">
        <f>'F11-Year(n+3)'!Q81</f>
        <v>0</v>
      </c>
      <c r="O82" s="83">
        <f>'F11-Year(n+4)'!Q81</f>
        <v>0</v>
      </c>
      <c r="P82" s="83">
        <f>'F11-Year(n+5)'!Q81</f>
        <v>0</v>
      </c>
    </row>
    <row r="83" spans="3:16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</row>
    <row r="84" spans="3:16" x14ac:dyDescent="0.25">
      <c r="C84" s="319" t="s">
        <v>362</v>
      </c>
      <c r="D84" s="320"/>
      <c r="E84" s="124">
        <f>SUM(E82:E83)</f>
        <v>0</v>
      </c>
      <c r="F84" s="124">
        <f>'F11-Year(n-1)'!Q83</f>
        <v>0</v>
      </c>
      <c r="G84" s="124">
        <f>F84-E84</f>
        <v>0</v>
      </c>
      <c r="H84" s="124">
        <f>SUM(H82:H83)</f>
        <v>0</v>
      </c>
      <c r="I84" s="124">
        <f>SUM('F11-Year(n)'!E84:J84)</f>
        <v>0</v>
      </c>
      <c r="J84" s="124">
        <f>SUM('F11-Year(n)'!K84:P84)</f>
        <v>0</v>
      </c>
      <c r="K84" s="124">
        <f>I84+J84</f>
        <v>0</v>
      </c>
      <c r="L84" s="124">
        <f>'F11-Year(n+1)'!Q84</f>
        <v>0</v>
      </c>
      <c r="M84" s="124">
        <f>'F11-Year(n+2)'!Q84</f>
        <v>0</v>
      </c>
      <c r="N84" s="124">
        <f>'F11-Year(n+3)'!Q84</f>
        <v>0</v>
      </c>
      <c r="O84" s="124">
        <f>'F11-Year(n+4)'!Q84</f>
        <v>0</v>
      </c>
      <c r="P84" s="124">
        <f>'F11-Year(n+5)'!Q84</f>
        <v>0</v>
      </c>
    </row>
    <row r="85" spans="3:16" x14ac:dyDescent="0.25">
      <c r="C85" s="335" t="s">
        <v>363</v>
      </c>
      <c r="D85" s="3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</row>
    <row r="86" spans="3:16" x14ac:dyDescent="0.25">
      <c r="C86" s="18" t="s">
        <v>365</v>
      </c>
      <c r="D86" s="18" t="s">
        <v>366</v>
      </c>
      <c r="E86" s="18"/>
      <c r="F86" s="83">
        <f>'F11-Year(n-1)'!Q85</f>
        <v>0</v>
      </c>
      <c r="G86" s="83">
        <f>F86-E86</f>
        <v>0</v>
      </c>
      <c r="H86" s="18"/>
      <c r="I86" s="83">
        <f>SUM('F11-Year(n)'!E86:J86)</f>
        <v>0</v>
      </c>
      <c r="J86" s="83">
        <f>SUM('F11-Year(n)'!K86:P86)</f>
        <v>0</v>
      </c>
      <c r="K86" s="83">
        <f>I86+J86</f>
        <v>0</v>
      </c>
      <c r="L86" s="83">
        <f>'F11-Year(n+1)'!Q85</f>
        <v>0</v>
      </c>
      <c r="M86" s="83">
        <f>'F11-Year(n+2)'!Q85</f>
        <v>0</v>
      </c>
      <c r="N86" s="83">
        <f>'F11-Year(n+3)'!Q85</f>
        <v>0</v>
      </c>
      <c r="O86" s="83">
        <f>'F11-Year(n+4)'!Q85</f>
        <v>0</v>
      </c>
      <c r="P86" s="83">
        <f>'F11-Year(n+5)'!Q85</f>
        <v>0</v>
      </c>
    </row>
    <row r="87" spans="3:16" x14ac:dyDescent="0.25">
      <c r="C87" s="18" t="s">
        <v>365</v>
      </c>
      <c r="D87" s="18" t="s">
        <v>367</v>
      </c>
      <c r="E87" s="18"/>
      <c r="F87" s="83">
        <f>'F11-Year(n-1)'!Q86</f>
        <v>0</v>
      </c>
      <c r="G87" s="83">
        <f>F87-E87</f>
        <v>0</v>
      </c>
      <c r="H87" s="18"/>
      <c r="I87" s="83">
        <f>SUM('F11-Year(n)'!E87:J87)</f>
        <v>0</v>
      </c>
      <c r="J87" s="83">
        <f>SUM('F11-Year(n)'!K87:P87)</f>
        <v>0</v>
      </c>
      <c r="K87" s="83">
        <f>I87+J87</f>
        <v>0</v>
      </c>
      <c r="L87" s="83">
        <f>'F11-Year(n+1)'!Q86</f>
        <v>0</v>
      </c>
      <c r="M87" s="83">
        <f>'F11-Year(n+2)'!Q86</f>
        <v>0</v>
      </c>
      <c r="N87" s="83">
        <f>'F11-Year(n+3)'!Q86</f>
        <v>0</v>
      </c>
      <c r="O87" s="83">
        <f>'F11-Year(n+4)'!Q86</f>
        <v>0</v>
      </c>
      <c r="P87" s="83">
        <f>'F11-Year(n+5)'!Q86</f>
        <v>0</v>
      </c>
    </row>
    <row r="88" spans="3:16" x14ac:dyDescent="0.25">
      <c r="C88" s="319" t="s">
        <v>364</v>
      </c>
      <c r="D88" s="320"/>
      <c r="E88" s="124">
        <f>SUM(E86:E87)</f>
        <v>0</v>
      </c>
      <c r="F88" s="124">
        <f>'F11-Year(n-1)'!Q87</f>
        <v>0</v>
      </c>
      <c r="G88" s="124">
        <f>F88-E88</f>
        <v>0</v>
      </c>
      <c r="H88" s="124">
        <f>SUM(H86:H87)</f>
        <v>0</v>
      </c>
      <c r="I88" s="124">
        <f>SUM('F11-Year(n)'!E88:J88)</f>
        <v>0</v>
      </c>
      <c r="J88" s="124">
        <f>SUM('F11-Year(n)'!K88:P88)</f>
        <v>0</v>
      </c>
      <c r="K88" s="124">
        <f>I88+J88</f>
        <v>0</v>
      </c>
      <c r="L88" s="124">
        <f>'F11-Year(n+1)'!Q88</f>
        <v>0</v>
      </c>
      <c r="M88" s="124">
        <f>'F11-Year(n+2)'!Q88</f>
        <v>0</v>
      </c>
      <c r="N88" s="124">
        <f>'F11-Year(n+3)'!Q88</f>
        <v>0</v>
      </c>
      <c r="O88" s="124">
        <f>'F11-Year(n+4)'!Q88</f>
        <v>0</v>
      </c>
      <c r="P88" s="124">
        <f>'F11-Year(n+5)'!Q88</f>
        <v>0</v>
      </c>
    </row>
    <row r="89" spans="3:16" x14ac:dyDescent="0.25">
      <c r="C89" s="319" t="s">
        <v>261</v>
      </c>
      <c r="D89" s="320"/>
      <c r="E89" s="124">
        <f>SUM(E87:E88)</f>
        <v>0</v>
      </c>
      <c r="F89" s="124">
        <f>'F11-Year(n-1)'!Q88</f>
        <v>0</v>
      </c>
      <c r="G89" s="124">
        <f>F89-E89</f>
        <v>0</v>
      </c>
      <c r="H89" s="124">
        <f>SUM(H87:H88)</f>
        <v>0</v>
      </c>
      <c r="I89" s="124">
        <f>SUM('F11-Year(n)'!E89:J89)</f>
        <v>0</v>
      </c>
      <c r="J89" s="124">
        <f>SUM('F11-Year(n)'!K89:P89)</f>
        <v>0</v>
      </c>
      <c r="K89" s="124">
        <f>I89+J89</f>
        <v>0</v>
      </c>
      <c r="L89" s="124">
        <f>'F11-Year(n+1)'!Q89</f>
        <v>0</v>
      </c>
      <c r="M89" s="124">
        <f>'F11-Year(n+2)'!Q89</f>
        <v>0</v>
      </c>
      <c r="N89" s="124">
        <f>'F11-Year(n+3)'!Q89</f>
        <v>0</v>
      </c>
      <c r="O89" s="124">
        <f>'F11-Year(n+4)'!Q89</f>
        <v>0</v>
      </c>
      <c r="P89" s="124">
        <f>'F11-Year(n+5)'!Q89</f>
        <v>0</v>
      </c>
    </row>
    <row r="93" spans="3:16" x14ac:dyDescent="0.25">
      <c r="D93" s="24"/>
      <c r="E93" s="24"/>
      <c r="F93" s="24"/>
      <c r="G93" s="24"/>
      <c r="H93" s="24"/>
      <c r="I93" s="24"/>
    </row>
    <row r="94" spans="3:16" x14ac:dyDescent="0.25">
      <c r="D94" s="26"/>
      <c r="E94" s="26"/>
      <c r="F94" s="26"/>
      <c r="G94" s="26"/>
      <c r="H94" s="26"/>
      <c r="I94" s="26"/>
    </row>
    <row r="95" spans="3:16" x14ac:dyDescent="0.25">
      <c r="E95" s="26"/>
      <c r="F95" s="26"/>
      <c r="G95" s="26"/>
      <c r="H95" s="26"/>
      <c r="I95" s="26"/>
    </row>
    <row r="96" spans="3:16" x14ac:dyDescent="0.25">
      <c r="E96" s="26"/>
      <c r="F96" s="26"/>
      <c r="G96" s="26"/>
      <c r="H96" s="26"/>
      <c r="I96" s="26"/>
    </row>
  </sheetData>
  <mergeCells count="28">
    <mergeCell ref="E5:G5"/>
    <mergeCell ref="H5:K5"/>
    <mergeCell ref="L5:P5"/>
    <mergeCell ref="C55:D55"/>
    <mergeCell ref="C9:D9"/>
    <mergeCell ref="C19:D19"/>
    <mergeCell ref="C20:D20"/>
    <mergeCell ref="C28:D28"/>
    <mergeCell ref="C29:D29"/>
    <mergeCell ref="C30:D30"/>
    <mergeCell ref="C31:D31"/>
    <mergeCell ref="C46:D46"/>
    <mergeCell ref="C47:D47"/>
    <mergeCell ref="C53:D53"/>
    <mergeCell ref="C54:D54"/>
    <mergeCell ref="C8:D8"/>
    <mergeCell ref="C5:C7"/>
    <mergeCell ref="D5:D7"/>
    <mergeCell ref="C84:D84"/>
    <mergeCell ref="C85:D85"/>
    <mergeCell ref="C88:D88"/>
    <mergeCell ref="C89:D89"/>
    <mergeCell ref="C58:D58"/>
    <mergeCell ref="C59:D59"/>
    <mergeCell ref="C64:D64"/>
    <mergeCell ref="C65:D65"/>
    <mergeCell ref="C80:D80"/>
    <mergeCell ref="C81:D8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Q94"/>
  <sheetViews>
    <sheetView showGridLines="0" zoomScale="70" zoomScaleNormal="70" workbookViewId="0">
      <selection activeCell="Q41" sqref="Q41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379</v>
      </c>
    </row>
    <row r="4" spans="2:17" x14ac:dyDescent="0.25">
      <c r="C4" s="15"/>
      <c r="Q4" s="27" t="s">
        <v>109</v>
      </c>
    </row>
    <row r="5" spans="2:17" x14ac:dyDescent="0.25">
      <c r="C5" s="323" t="s">
        <v>343</v>
      </c>
      <c r="D5" s="323" t="s">
        <v>344</v>
      </c>
      <c r="E5" s="306" t="s">
        <v>369</v>
      </c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</row>
    <row r="6" spans="2:17" x14ac:dyDescent="0.25">
      <c r="C6" s="325"/>
      <c r="D6" s="325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x14ac:dyDescent="0.25">
      <c r="B7" s="75"/>
      <c r="C7" s="335" t="s">
        <v>348</v>
      </c>
      <c r="D7" s="336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</row>
    <row r="8" spans="2:17" x14ac:dyDescent="0.25">
      <c r="C8" s="319" t="s">
        <v>350</v>
      </c>
      <c r="D8" s="320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163" t="s">
        <v>704</v>
      </c>
      <c r="D9" s="101" t="s">
        <v>649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63" t="s">
        <v>704</v>
      </c>
      <c r="D10" s="101" t="s">
        <v>650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651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63" t="s">
        <v>704</v>
      </c>
      <c r="D12" s="101" t="s">
        <v>652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63" t="s">
        <v>704</v>
      </c>
      <c r="D13" s="101" t="s">
        <v>653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63" t="s">
        <v>704</v>
      </c>
      <c r="D14" s="101" t="s">
        <v>654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63" t="s">
        <v>704</v>
      </c>
      <c r="D15" s="101" t="s">
        <v>655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ht="14.25" customHeight="1" x14ac:dyDescent="0.25">
      <c r="B16" s="75"/>
      <c r="C16" s="163" t="s">
        <v>704</v>
      </c>
      <c r="D16" s="101" t="s">
        <v>656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3:17" x14ac:dyDescent="0.25">
      <c r="C17" s="163" t="s">
        <v>704</v>
      </c>
      <c r="D17" s="20" t="s">
        <v>657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3:17" x14ac:dyDescent="0.25">
      <c r="C18" s="338" t="s">
        <v>225</v>
      </c>
      <c r="D18" s="339"/>
      <c r="E18" s="144">
        <f>SUM(E9:E17)</f>
        <v>0</v>
      </c>
      <c r="F18" s="144">
        <f t="shared" ref="F18:P18" si="0">SUM(F9:F17)</f>
        <v>0</v>
      </c>
      <c r="G18" s="144">
        <f t="shared" si="0"/>
        <v>0</v>
      </c>
      <c r="H18" s="144">
        <f t="shared" si="0"/>
        <v>0</v>
      </c>
      <c r="I18" s="144">
        <f t="shared" si="0"/>
        <v>0</v>
      </c>
      <c r="J18" s="144">
        <f t="shared" si="0"/>
        <v>0</v>
      </c>
      <c r="K18" s="144">
        <f t="shared" si="0"/>
        <v>0</v>
      </c>
      <c r="L18" s="144">
        <f t="shared" si="0"/>
        <v>0</v>
      </c>
      <c r="M18" s="144">
        <f t="shared" si="0"/>
        <v>0</v>
      </c>
      <c r="N18" s="144">
        <f t="shared" si="0"/>
        <v>0</v>
      </c>
      <c r="O18" s="144">
        <f t="shared" si="0"/>
        <v>0</v>
      </c>
      <c r="P18" s="144">
        <f t="shared" si="0"/>
        <v>0</v>
      </c>
      <c r="Q18" s="124">
        <f>SUM(E18:P18)</f>
        <v>0</v>
      </c>
    </row>
    <row r="19" spans="3:17" x14ac:dyDescent="0.25">
      <c r="C19" s="319" t="s">
        <v>351</v>
      </c>
      <c r="D19" s="320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</row>
    <row r="20" spans="3:17" x14ac:dyDescent="0.25">
      <c r="C20" s="163" t="s">
        <v>704</v>
      </c>
      <c r="D20" s="101" t="s">
        <v>658</v>
      </c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3:17" x14ac:dyDescent="0.25">
      <c r="C21" s="163" t="s">
        <v>704</v>
      </c>
      <c r="D21" s="101" t="s">
        <v>659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3:17" x14ac:dyDescent="0.25">
      <c r="C22" s="163" t="s">
        <v>704</v>
      </c>
      <c r="D22" s="101" t="s">
        <v>660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3:17" x14ac:dyDescent="0.25">
      <c r="C23" s="163" t="s">
        <v>704</v>
      </c>
      <c r="D23" s="101" t="s">
        <v>661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3:17" x14ac:dyDescent="0.25">
      <c r="C24" s="163" t="s">
        <v>704</v>
      </c>
      <c r="D24" s="101" t="s">
        <v>662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3:17" x14ac:dyDescent="0.25">
      <c r="C25" s="163" t="s">
        <v>704</v>
      </c>
      <c r="D25" s="20" t="s">
        <v>663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3:17" x14ac:dyDescent="0.25">
      <c r="C26" s="163" t="s">
        <v>704</v>
      </c>
      <c r="D26" s="20" t="s">
        <v>664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3:17" x14ac:dyDescent="0.25">
      <c r="C27" s="338" t="s">
        <v>225</v>
      </c>
      <c r="D27" s="339"/>
      <c r="E27" s="144">
        <f>SUM(E20:E26)</f>
        <v>0</v>
      </c>
      <c r="F27" s="144">
        <f t="shared" ref="F27:P27" si="1">SUM(F20:F26)</f>
        <v>0</v>
      </c>
      <c r="G27" s="144">
        <f t="shared" si="1"/>
        <v>0</v>
      </c>
      <c r="H27" s="144">
        <f t="shared" si="1"/>
        <v>0</v>
      </c>
      <c r="I27" s="144">
        <f t="shared" si="1"/>
        <v>0</v>
      </c>
      <c r="J27" s="144">
        <f t="shared" si="1"/>
        <v>0</v>
      </c>
      <c r="K27" s="144">
        <f t="shared" si="1"/>
        <v>0</v>
      </c>
      <c r="L27" s="144">
        <f t="shared" si="1"/>
        <v>0</v>
      </c>
      <c r="M27" s="144">
        <f t="shared" si="1"/>
        <v>0</v>
      </c>
      <c r="N27" s="144">
        <f t="shared" si="1"/>
        <v>0</v>
      </c>
      <c r="O27" s="144">
        <f t="shared" si="1"/>
        <v>0</v>
      </c>
      <c r="P27" s="144">
        <f t="shared" si="1"/>
        <v>0</v>
      </c>
      <c r="Q27" s="124">
        <f>SUM(E27:P27)</f>
        <v>0</v>
      </c>
    </row>
    <row r="28" spans="3:17" x14ac:dyDescent="0.25">
      <c r="C28" s="338" t="s">
        <v>349</v>
      </c>
      <c r="D28" s="339"/>
      <c r="E28" s="144">
        <f>E27+E18</f>
        <v>0</v>
      </c>
      <c r="F28" s="144">
        <f t="shared" ref="F28:P28" si="2">F27+F18</f>
        <v>0</v>
      </c>
      <c r="G28" s="144">
        <f t="shared" si="2"/>
        <v>0</v>
      </c>
      <c r="H28" s="144">
        <f t="shared" si="2"/>
        <v>0</v>
      </c>
      <c r="I28" s="144">
        <f t="shared" si="2"/>
        <v>0</v>
      </c>
      <c r="J28" s="144">
        <f t="shared" si="2"/>
        <v>0</v>
      </c>
      <c r="K28" s="144">
        <f t="shared" si="2"/>
        <v>0</v>
      </c>
      <c r="L28" s="144">
        <f t="shared" si="2"/>
        <v>0</v>
      </c>
      <c r="M28" s="144">
        <f t="shared" si="2"/>
        <v>0</v>
      </c>
      <c r="N28" s="144">
        <f t="shared" si="2"/>
        <v>0</v>
      </c>
      <c r="O28" s="144">
        <f t="shared" si="2"/>
        <v>0</v>
      </c>
      <c r="P28" s="144">
        <f t="shared" si="2"/>
        <v>0</v>
      </c>
      <c r="Q28" s="124">
        <f>Q18+Q27</f>
        <v>0</v>
      </c>
    </row>
    <row r="29" spans="3:17" x14ac:dyDescent="0.25">
      <c r="C29" s="335" t="s">
        <v>352</v>
      </c>
      <c r="D29" s="336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</row>
    <row r="30" spans="3:17" x14ac:dyDescent="0.25">
      <c r="C30" s="319" t="s">
        <v>350</v>
      </c>
      <c r="D30" s="320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3:17" x14ac:dyDescent="0.25">
      <c r="C31" s="163" t="s">
        <v>705</v>
      </c>
      <c r="D31" s="101" t="s">
        <v>665</v>
      </c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3:17" x14ac:dyDescent="0.25">
      <c r="C32" s="163" t="s">
        <v>705</v>
      </c>
      <c r="D32" s="101" t="s">
        <v>666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667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63" t="s">
        <v>705</v>
      </c>
      <c r="D34" s="101" t="s">
        <v>668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63" t="s">
        <v>705</v>
      </c>
      <c r="D35" s="101" t="s">
        <v>669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63" t="s">
        <v>705</v>
      </c>
      <c r="D36" s="101" t="s">
        <v>670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63" t="s">
        <v>706</v>
      </c>
      <c r="D37" s="101" t="s">
        <v>671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63" t="s">
        <v>706</v>
      </c>
      <c r="D38" s="101" t="s">
        <v>672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63"/>
      <c r="D39" s="101" t="s">
        <v>673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63"/>
      <c r="D40" s="101" t="s">
        <v>674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63"/>
      <c r="D41" s="101" t="s">
        <v>675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63"/>
      <c r="D42" s="101" t="s">
        <v>676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63"/>
      <c r="D43" s="101" t="s">
        <v>677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63" t="s">
        <v>706</v>
      </c>
      <c r="D44" s="101" t="s">
        <v>678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338" t="s">
        <v>225</v>
      </c>
      <c r="D45" s="339"/>
      <c r="E45" s="144">
        <f>SUM(E31:E44)</f>
        <v>0</v>
      </c>
      <c r="F45" s="144">
        <f t="shared" ref="F45:P45" si="3">SUM(F31:F44)</f>
        <v>0</v>
      </c>
      <c r="G45" s="144">
        <f t="shared" si="3"/>
        <v>0</v>
      </c>
      <c r="H45" s="144">
        <f t="shared" si="3"/>
        <v>0</v>
      </c>
      <c r="I45" s="144">
        <f t="shared" si="3"/>
        <v>0</v>
      </c>
      <c r="J45" s="144">
        <f t="shared" si="3"/>
        <v>0</v>
      </c>
      <c r="K45" s="144">
        <f t="shared" si="3"/>
        <v>0</v>
      </c>
      <c r="L45" s="144">
        <f t="shared" si="3"/>
        <v>0</v>
      </c>
      <c r="M45" s="144">
        <f t="shared" si="3"/>
        <v>0</v>
      </c>
      <c r="N45" s="144">
        <f t="shared" si="3"/>
        <v>0</v>
      </c>
      <c r="O45" s="144">
        <f t="shared" si="3"/>
        <v>0</v>
      </c>
      <c r="P45" s="144">
        <f t="shared" si="3"/>
        <v>0</v>
      </c>
      <c r="Q45" s="124">
        <f>SUM(E45:P45)</f>
        <v>0</v>
      </c>
    </row>
    <row r="46" spans="3:17" x14ac:dyDescent="0.25">
      <c r="C46" s="319" t="s">
        <v>354</v>
      </c>
      <c r="D46" s="320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</row>
    <row r="47" spans="3:17" x14ac:dyDescent="0.25">
      <c r="C47" s="163" t="s">
        <v>707</v>
      </c>
      <c r="D47" s="101" t="s">
        <v>679</v>
      </c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63" t="s">
        <v>707</v>
      </c>
      <c r="D48" s="101" t="s">
        <v>680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681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63" t="s">
        <v>707</v>
      </c>
      <c r="D50" s="20" t="s">
        <v>682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63" t="s">
        <v>707</v>
      </c>
      <c r="D51" s="20" t="s">
        <v>683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338" t="s">
        <v>225</v>
      </c>
      <c r="D52" s="339"/>
      <c r="E52" s="144">
        <f>SUM(E47:E51)</f>
        <v>0</v>
      </c>
      <c r="F52" s="144">
        <f t="shared" ref="F52:P52" si="4">SUM(F47:F51)</f>
        <v>0</v>
      </c>
      <c r="G52" s="144">
        <f t="shared" si="4"/>
        <v>0</v>
      </c>
      <c r="H52" s="144">
        <f t="shared" si="4"/>
        <v>0</v>
      </c>
      <c r="I52" s="144">
        <f t="shared" si="4"/>
        <v>0</v>
      </c>
      <c r="J52" s="144">
        <f t="shared" si="4"/>
        <v>0</v>
      </c>
      <c r="K52" s="144">
        <f t="shared" si="4"/>
        <v>0</v>
      </c>
      <c r="L52" s="144">
        <f t="shared" si="4"/>
        <v>0</v>
      </c>
      <c r="M52" s="144">
        <f t="shared" si="4"/>
        <v>0</v>
      </c>
      <c r="N52" s="144">
        <f t="shared" si="4"/>
        <v>0</v>
      </c>
      <c r="O52" s="144">
        <f t="shared" si="4"/>
        <v>0</v>
      </c>
      <c r="P52" s="144">
        <f t="shared" si="4"/>
        <v>0</v>
      </c>
      <c r="Q52" s="124">
        <f>SUM(E52:P52)</f>
        <v>0</v>
      </c>
    </row>
    <row r="53" spans="3:17" x14ac:dyDescent="0.25">
      <c r="C53" s="338" t="s">
        <v>353</v>
      </c>
      <c r="D53" s="339"/>
      <c r="E53" s="144">
        <f>E52+E45</f>
        <v>0</v>
      </c>
      <c r="F53" s="144">
        <f t="shared" ref="F53:P53" si="5">F52+F45</f>
        <v>0</v>
      </c>
      <c r="G53" s="144">
        <f t="shared" si="5"/>
        <v>0</v>
      </c>
      <c r="H53" s="144">
        <f t="shared" si="5"/>
        <v>0</v>
      </c>
      <c r="I53" s="144">
        <f t="shared" si="5"/>
        <v>0</v>
      </c>
      <c r="J53" s="144">
        <f t="shared" si="5"/>
        <v>0</v>
      </c>
      <c r="K53" s="144">
        <f t="shared" si="5"/>
        <v>0</v>
      </c>
      <c r="L53" s="144">
        <f t="shared" si="5"/>
        <v>0</v>
      </c>
      <c r="M53" s="144">
        <f t="shared" si="5"/>
        <v>0</v>
      </c>
      <c r="N53" s="144">
        <f t="shared" si="5"/>
        <v>0</v>
      </c>
      <c r="O53" s="144">
        <f t="shared" si="5"/>
        <v>0</v>
      </c>
      <c r="P53" s="144">
        <f t="shared" si="5"/>
        <v>0</v>
      </c>
      <c r="Q53" s="124">
        <f>Q45+Q52</f>
        <v>0</v>
      </c>
    </row>
    <row r="54" spans="3:17" x14ac:dyDescent="0.25">
      <c r="C54" s="335" t="s">
        <v>358</v>
      </c>
      <c r="D54" s="336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</row>
    <row r="55" spans="3:17" x14ac:dyDescent="0.25">
      <c r="C55" s="18"/>
      <c r="D55" s="18" t="s">
        <v>684</v>
      </c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685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338" t="s">
        <v>355</v>
      </c>
      <c r="D57" s="339"/>
      <c r="E57" s="144">
        <f>SUM(E55:E56)</f>
        <v>0</v>
      </c>
      <c r="F57" s="144">
        <f t="shared" ref="F57:P57" si="6">SUM(F55:F56)</f>
        <v>0</v>
      </c>
      <c r="G57" s="144">
        <f t="shared" si="6"/>
        <v>0</v>
      </c>
      <c r="H57" s="144">
        <f t="shared" si="6"/>
        <v>0</v>
      </c>
      <c r="I57" s="144">
        <f t="shared" si="6"/>
        <v>0</v>
      </c>
      <c r="J57" s="144">
        <f t="shared" si="6"/>
        <v>0</v>
      </c>
      <c r="K57" s="144">
        <f t="shared" si="6"/>
        <v>0</v>
      </c>
      <c r="L57" s="144">
        <f t="shared" si="6"/>
        <v>0</v>
      </c>
      <c r="M57" s="144">
        <f t="shared" si="6"/>
        <v>0</v>
      </c>
      <c r="N57" s="144">
        <f t="shared" si="6"/>
        <v>0</v>
      </c>
      <c r="O57" s="144">
        <f t="shared" si="6"/>
        <v>0</v>
      </c>
      <c r="P57" s="144">
        <f t="shared" si="6"/>
        <v>0</v>
      </c>
      <c r="Q57" s="124">
        <f>SUM(E57:P57)</f>
        <v>0</v>
      </c>
    </row>
    <row r="58" spans="3:17" x14ac:dyDescent="0.25">
      <c r="C58" s="335" t="s">
        <v>357</v>
      </c>
      <c r="D58" s="336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18"/>
    </row>
    <row r="59" spans="3:17" x14ac:dyDescent="0.25">
      <c r="C59" s="96"/>
      <c r="D59" s="101" t="s">
        <v>686</v>
      </c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18"/>
    </row>
    <row r="60" spans="3:17" x14ac:dyDescent="0.25">
      <c r="C60" s="96"/>
      <c r="D60" s="101" t="s">
        <v>687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18"/>
    </row>
    <row r="61" spans="3:17" x14ac:dyDescent="0.25">
      <c r="C61" s="18"/>
      <c r="D61" s="101" t="s">
        <v>688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18"/>
    </row>
    <row r="62" spans="3:17" x14ac:dyDescent="0.25">
      <c r="C62" s="18"/>
      <c r="D62" s="18" t="s">
        <v>689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18"/>
    </row>
    <row r="63" spans="3:17" x14ac:dyDescent="0.25">
      <c r="C63" s="338" t="s">
        <v>356</v>
      </c>
      <c r="D63" s="339"/>
      <c r="E63" s="144">
        <f>SUM(E59:E62)</f>
        <v>0</v>
      </c>
      <c r="F63" s="144">
        <f t="shared" ref="F63:P63" si="7">SUM(F59:F62)</f>
        <v>0</v>
      </c>
      <c r="G63" s="144">
        <f t="shared" si="7"/>
        <v>0</v>
      </c>
      <c r="H63" s="144">
        <f t="shared" si="7"/>
        <v>0</v>
      </c>
      <c r="I63" s="144">
        <f t="shared" si="7"/>
        <v>0</v>
      </c>
      <c r="J63" s="144">
        <f t="shared" si="7"/>
        <v>0</v>
      </c>
      <c r="K63" s="144">
        <f t="shared" si="7"/>
        <v>0</v>
      </c>
      <c r="L63" s="144">
        <f t="shared" si="7"/>
        <v>0</v>
      </c>
      <c r="M63" s="144">
        <f t="shared" si="7"/>
        <v>0</v>
      </c>
      <c r="N63" s="144">
        <f t="shared" si="7"/>
        <v>0</v>
      </c>
      <c r="O63" s="144">
        <f t="shared" si="7"/>
        <v>0</v>
      </c>
      <c r="P63" s="144">
        <f t="shared" si="7"/>
        <v>0</v>
      </c>
      <c r="Q63" s="124">
        <f>SUM(E63:P63)</f>
        <v>0</v>
      </c>
    </row>
    <row r="64" spans="3:17" x14ac:dyDescent="0.25">
      <c r="C64" s="335" t="s">
        <v>361</v>
      </c>
      <c r="D64" s="336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</row>
    <row r="65" spans="3:17" x14ac:dyDescent="0.25">
      <c r="C65" s="96"/>
      <c r="D65" s="101" t="s">
        <v>691</v>
      </c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6"/>
      <c r="D66" s="101" t="s">
        <v>692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693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6"/>
      <c r="D68" s="101" t="s">
        <v>694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6"/>
      <c r="D69" s="101" t="s">
        <v>695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6"/>
      <c r="D70" s="101" t="s">
        <v>664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163" t="s">
        <v>708</v>
      </c>
      <c r="D71" s="101" t="s">
        <v>696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63" t="s">
        <v>708</v>
      </c>
      <c r="D72" s="101" t="s">
        <v>697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63" t="s">
        <v>708</v>
      </c>
      <c r="D73" s="101" t="s">
        <v>698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63" t="s">
        <v>708</v>
      </c>
      <c r="D74" s="101" t="s">
        <v>699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63" t="s">
        <v>708</v>
      </c>
      <c r="D75" s="101" t="s">
        <v>700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63" t="s">
        <v>708</v>
      </c>
      <c r="D76" s="101" t="s">
        <v>701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63" t="s">
        <v>708</v>
      </c>
      <c r="D77" s="18" t="s">
        <v>702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63" t="s">
        <v>708</v>
      </c>
      <c r="D78" s="18" t="s">
        <v>703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338" t="s">
        <v>359</v>
      </c>
      <c r="D79" s="339"/>
      <c r="E79" s="144">
        <f>SUM(E65:E78)</f>
        <v>0</v>
      </c>
      <c r="F79" s="144">
        <f t="shared" ref="F79:P79" si="8">SUM(F65:F78)</f>
        <v>0</v>
      </c>
      <c r="G79" s="144">
        <f t="shared" si="8"/>
        <v>0</v>
      </c>
      <c r="H79" s="144">
        <f t="shared" si="8"/>
        <v>0</v>
      </c>
      <c r="I79" s="144">
        <f t="shared" si="8"/>
        <v>0</v>
      </c>
      <c r="J79" s="144">
        <f t="shared" si="8"/>
        <v>0</v>
      </c>
      <c r="K79" s="144">
        <f t="shared" si="8"/>
        <v>0</v>
      </c>
      <c r="L79" s="144">
        <f t="shared" si="8"/>
        <v>0</v>
      </c>
      <c r="M79" s="144">
        <f t="shared" si="8"/>
        <v>0</v>
      </c>
      <c r="N79" s="144">
        <f t="shared" si="8"/>
        <v>0</v>
      </c>
      <c r="O79" s="144">
        <f t="shared" si="8"/>
        <v>0</v>
      </c>
      <c r="P79" s="144">
        <f t="shared" si="8"/>
        <v>0</v>
      </c>
      <c r="Q79" s="124">
        <f>SUM(E79:P79)</f>
        <v>0</v>
      </c>
    </row>
    <row r="80" spans="3:17" x14ac:dyDescent="0.25">
      <c r="C80" s="335" t="s">
        <v>360</v>
      </c>
      <c r="D80" s="336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</row>
    <row r="81" spans="3:17" x14ac:dyDescent="0.25">
      <c r="C81" s="18"/>
      <c r="D81" s="166" t="s">
        <v>690</v>
      </c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338" t="s">
        <v>362</v>
      </c>
      <c r="D83" s="339"/>
      <c r="E83" s="144">
        <f>SUM(E81:E82)</f>
        <v>0</v>
      </c>
      <c r="F83" s="144">
        <f t="shared" ref="F83:P83" si="9">SUM(F81:F82)</f>
        <v>0</v>
      </c>
      <c r="G83" s="144">
        <f t="shared" si="9"/>
        <v>0</v>
      </c>
      <c r="H83" s="144">
        <f t="shared" si="9"/>
        <v>0</v>
      </c>
      <c r="I83" s="144">
        <f t="shared" si="9"/>
        <v>0</v>
      </c>
      <c r="J83" s="144">
        <f t="shared" si="9"/>
        <v>0</v>
      </c>
      <c r="K83" s="144">
        <f t="shared" si="9"/>
        <v>0</v>
      </c>
      <c r="L83" s="144">
        <f t="shared" si="9"/>
        <v>0</v>
      </c>
      <c r="M83" s="144">
        <f t="shared" si="9"/>
        <v>0</v>
      </c>
      <c r="N83" s="144">
        <f t="shared" si="9"/>
        <v>0</v>
      </c>
      <c r="O83" s="144">
        <f t="shared" si="9"/>
        <v>0</v>
      </c>
      <c r="P83" s="144">
        <f t="shared" si="9"/>
        <v>0</v>
      </c>
      <c r="Q83" s="124">
        <f>SUM(E83:P83)</f>
        <v>0</v>
      </c>
    </row>
    <row r="84" spans="3:17" x14ac:dyDescent="0.25">
      <c r="C84" s="335" t="s">
        <v>363</v>
      </c>
      <c r="D84" s="336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18" t="s">
        <v>365</v>
      </c>
      <c r="D85" s="18" t="s">
        <v>366</v>
      </c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367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338" t="s">
        <v>364</v>
      </c>
      <c r="D87" s="339"/>
      <c r="E87" s="144">
        <f>E85-E86</f>
        <v>0</v>
      </c>
      <c r="F87" s="144">
        <f t="shared" ref="F87:P87" si="10">F85-F86</f>
        <v>0</v>
      </c>
      <c r="G87" s="144">
        <f t="shared" si="10"/>
        <v>0</v>
      </c>
      <c r="H87" s="144">
        <f t="shared" si="10"/>
        <v>0</v>
      </c>
      <c r="I87" s="144">
        <f t="shared" si="10"/>
        <v>0</v>
      </c>
      <c r="J87" s="144">
        <f t="shared" si="10"/>
        <v>0</v>
      </c>
      <c r="K87" s="144">
        <f t="shared" si="10"/>
        <v>0</v>
      </c>
      <c r="L87" s="144">
        <f t="shared" si="10"/>
        <v>0</v>
      </c>
      <c r="M87" s="144">
        <f t="shared" si="10"/>
        <v>0</v>
      </c>
      <c r="N87" s="144">
        <f t="shared" si="10"/>
        <v>0</v>
      </c>
      <c r="O87" s="144">
        <f t="shared" si="10"/>
        <v>0</v>
      </c>
      <c r="P87" s="144">
        <f t="shared" si="10"/>
        <v>0</v>
      </c>
      <c r="Q87" s="124">
        <f>Q85-Q86</f>
        <v>0</v>
      </c>
    </row>
    <row r="88" spans="3:17" x14ac:dyDescent="0.25">
      <c r="C88" s="338" t="s">
        <v>261</v>
      </c>
      <c r="D88" s="339"/>
      <c r="E88" s="144">
        <f>E28+E53+E57+E63+E79+E83+E87</f>
        <v>0</v>
      </c>
      <c r="F88" s="144">
        <f t="shared" ref="F88:P88" si="11">F28+F53+F57+F63+F79+F83+F87</f>
        <v>0</v>
      </c>
      <c r="G88" s="144">
        <f t="shared" si="11"/>
        <v>0</v>
      </c>
      <c r="H88" s="144">
        <f t="shared" si="11"/>
        <v>0</v>
      </c>
      <c r="I88" s="144">
        <f t="shared" si="11"/>
        <v>0</v>
      </c>
      <c r="J88" s="144">
        <f t="shared" si="11"/>
        <v>0</v>
      </c>
      <c r="K88" s="144">
        <f t="shared" si="11"/>
        <v>0</v>
      </c>
      <c r="L88" s="144">
        <f t="shared" si="11"/>
        <v>0</v>
      </c>
      <c r="M88" s="144">
        <f t="shared" si="11"/>
        <v>0</v>
      </c>
      <c r="N88" s="144">
        <f t="shared" si="11"/>
        <v>0</v>
      </c>
      <c r="O88" s="144">
        <f t="shared" si="11"/>
        <v>0</v>
      </c>
      <c r="P88" s="144">
        <f t="shared" si="11"/>
        <v>0</v>
      </c>
      <c r="Q88" s="124">
        <f>Q28+Q53+Q57+Q63+Q79+Q83+Q87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52:D52"/>
    <mergeCell ref="E5:Q5"/>
    <mergeCell ref="C7:D7"/>
    <mergeCell ref="C8:D8"/>
    <mergeCell ref="C18:D18"/>
    <mergeCell ref="C19:D19"/>
    <mergeCell ref="C27:D27"/>
    <mergeCell ref="C5:C6"/>
    <mergeCell ref="D5:D6"/>
    <mergeCell ref="C28:D28"/>
    <mergeCell ref="C29:D29"/>
    <mergeCell ref="C30:D30"/>
    <mergeCell ref="C45:D45"/>
    <mergeCell ref="C46:D46"/>
    <mergeCell ref="C88:D88"/>
    <mergeCell ref="C53:D53"/>
    <mergeCell ref="C54:D54"/>
    <mergeCell ref="C57:D57"/>
    <mergeCell ref="C58:D58"/>
    <mergeCell ref="C63:D63"/>
    <mergeCell ref="C64:D64"/>
    <mergeCell ref="C79:D79"/>
    <mergeCell ref="C80:D80"/>
    <mergeCell ref="C83:D83"/>
    <mergeCell ref="C84:D84"/>
    <mergeCell ref="C87:D8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Q95"/>
  <sheetViews>
    <sheetView showGridLines="0" zoomScale="70" zoomScaleNormal="70" workbookViewId="0">
      <selection activeCell="E15" sqref="E15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380</v>
      </c>
    </row>
    <row r="4" spans="2:17" x14ac:dyDescent="0.25">
      <c r="C4" s="15"/>
      <c r="Q4" s="27" t="s">
        <v>109</v>
      </c>
    </row>
    <row r="5" spans="2:17" x14ac:dyDescent="0.25">
      <c r="C5" s="323" t="s">
        <v>343</v>
      </c>
      <c r="D5" s="323" t="s">
        <v>344</v>
      </c>
      <c r="E5" s="306" t="s">
        <v>642</v>
      </c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</row>
    <row r="6" spans="2:17" x14ac:dyDescent="0.25">
      <c r="C6" s="325"/>
      <c r="D6" s="325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x14ac:dyDescent="0.25">
      <c r="C7" s="327"/>
      <c r="D7" s="327"/>
      <c r="E7" s="14" t="s">
        <v>3</v>
      </c>
      <c r="F7" s="14" t="s">
        <v>3</v>
      </c>
      <c r="G7" s="14" t="s">
        <v>3</v>
      </c>
      <c r="H7" s="14" t="s">
        <v>3</v>
      </c>
      <c r="I7" s="14" t="s">
        <v>3</v>
      </c>
      <c r="J7" s="14" t="s">
        <v>3</v>
      </c>
      <c r="K7" s="14" t="s">
        <v>5</v>
      </c>
      <c r="L7" s="14" t="s">
        <v>5</v>
      </c>
      <c r="M7" s="14" t="s">
        <v>5</v>
      </c>
      <c r="N7" s="14" t="s">
        <v>5</v>
      </c>
      <c r="O7" s="14" t="s">
        <v>5</v>
      </c>
      <c r="P7" s="14" t="s">
        <v>5</v>
      </c>
      <c r="Q7" s="14" t="s">
        <v>5</v>
      </c>
    </row>
    <row r="8" spans="2:17" x14ac:dyDescent="0.25">
      <c r="B8" s="75"/>
      <c r="C8" s="335" t="s">
        <v>348</v>
      </c>
      <c r="D8" s="336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63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63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63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63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63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63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3:17" x14ac:dyDescent="0.25">
      <c r="C17" s="163" t="s">
        <v>704</v>
      </c>
      <c r="D17" s="101" t="s">
        <v>656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3:17" x14ac:dyDescent="0.25">
      <c r="C18" s="163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3:17" x14ac:dyDescent="0.25">
      <c r="C19" s="338" t="s">
        <v>225</v>
      </c>
      <c r="D19" s="339"/>
      <c r="E19" s="144">
        <f>SUM(E10:E18)</f>
        <v>0</v>
      </c>
      <c r="F19" s="144">
        <f t="shared" ref="F19:P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24">
        <f>SUM(E19:P19)</f>
        <v>0</v>
      </c>
    </row>
    <row r="20" spans="3:17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3:17" x14ac:dyDescent="0.25">
      <c r="C21" s="163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3:17" x14ac:dyDescent="0.25">
      <c r="C22" s="163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3:17" x14ac:dyDescent="0.25">
      <c r="C23" s="163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3:17" x14ac:dyDescent="0.25">
      <c r="C24" s="163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3:17" x14ac:dyDescent="0.25">
      <c r="C25" s="163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3:17" x14ac:dyDescent="0.25">
      <c r="C26" s="163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3:17" x14ac:dyDescent="0.25">
      <c r="C27" s="163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3:17" x14ac:dyDescent="0.25">
      <c r="C28" s="338" t="s">
        <v>225</v>
      </c>
      <c r="D28" s="339"/>
      <c r="E28" s="144">
        <f>SUM(E21:E27)</f>
        <v>0</v>
      </c>
      <c r="F28" s="144">
        <f t="shared" ref="F28:P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24">
        <f>SUM(E28:P28)</f>
        <v>0</v>
      </c>
    </row>
    <row r="29" spans="3:17" x14ac:dyDescent="0.25">
      <c r="C29" s="338" t="s">
        <v>349</v>
      </c>
      <c r="D29" s="339"/>
      <c r="E29" s="144">
        <f>E28+E19</f>
        <v>0</v>
      </c>
      <c r="F29" s="144">
        <f t="shared" ref="F29:P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24">
        <f>Q19+Q28</f>
        <v>0</v>
      </c>
    </row>
    <row r="30" spans="3:17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3:17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3:17" x14ac:dyDescent="0.25">
      <c r="C32" s="163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63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63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63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63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63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63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63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63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63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63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63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63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338" t="s">
        <v>225</v>
      </c>
      <c r="D46" s="339"/>
      <c r="E46" s="144">
        <f>SUM(E32:E45)</f>
        <v>0</v>
      </c>
      <c r="F46" s="144">
        <f t="shared" ref="F46:P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24">
        <f>SUM(E46:P46)</f>
        <v>0</v>
      </c>
    </row>
    <row r="47" spans="3:17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63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63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63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63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338" t="s">
        <v>225</v>
      </c>
      <c r="D53" s="339"/>
      <c r="E53" s="144">
        <f>SUM(E48:E52)</f>
        <v>0</v>
      </c>
      <c r="F53" s="144">
        <f t="shared" ref="F53:P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24">
        <f>SUM(E53:P53)</f>
        <v>0</v>
      </c>
    </row>
    <row r="54" spans="3:17" x14ac:dyDescent="0.25">
      <c r="C54" s="338" t="s">
        <v>353</v>
      </c>
      <c r="D54" s="339"/>
      <c r="E54" s="144">
        <f>E53+E46</f>
        <v>0</v>
      </c>
      <c r="F54" s="144">
        <f t="shared" ref="F54:P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24">
        <f>Q46+Q53</f>
        <v>0</v>
      </c>
    </row>
    <row r="55" spans="3:17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338" t="s">
        <v>355</v>
      </c>
      <c r="D58" s="339"/>
      <c r="E58" s="144">
        <f>SUM(E56:E57)</f>
        <v>0</v>
      </c>
      <c r="F58" s="144">
        <f t="shared" ref="F58:P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24">
        <f>SUM(E58:P58)</f>
        <v>0</v>
      </c>
    </row>
    <row r="59" spans="3:17" x14ac:dyDescent="0.25">
      <c r="C59" s="335" t="s">
        <v>357</v>
      </c>
      <c r="D59" s="336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18"/>
    </row>
    <row r="60" spans="3:17" x14ac:dyDescent="0.25">
      <c r="C60" s="96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18"/>
    </row>
    <row r="61" spans="3:17" x14ac:dyDescent="0.25">
      <c r="C61" s="96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18"/>
    </row>
    <row r="62" spans="3:17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18"/>
    </row>
    <row r="63" spans="3:17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18"/>
    </row>
    <row r="64" spans="3:17" x14ac:dyDescent="0.25">
      <c r="C64" s="338" t="s">
        <v>356</v>
      </c>
      <c r="D64" s="339"/>
      <c r="E64" s="144">
        <f>SUM(E60:E63)</f>
        <v>0</v>
      </c>
      <c r="F64" s="144">
        <f t="shared" ref="F64:P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24">
        <f>SUM(E64:P64)</f>
        <v>0</v>
      </c>
    </row>
    <row r="65" spans="3:17" x14ac:dyDescent="0.25">
      <c r="C65" s="335" t="s">
        <v>361</v>
      </c>
      <c r="D65" s="336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6"/>
      <c r="D66" s="101" t="s">
        <v>691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692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6"/>
      <c r="D68" s="101" t="s">
        <v>693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6"/>
      <c r="D69" s="101" t="s">
        <v>694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6"/>
      <c r="D70" s="101" t="s">
        <v>695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6"/>
      <c r="D71" s="101" t="s">
        <v>664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63" t="s">
        <v>708</v>
      </c>
      <c r="D72" s="101" t="s">
        <v>696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63" t="s">
        <v>708</v>
      </c>
      <c r="D73" s="101" t="s">
        <v>697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63" t="s">
        <v>708</v>
      </c>
      <c r="D74" s="101" t="s">
        <v>698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63" t="s">
        <v>708</v>
      </c>
      <c r="D75" s="101" t="s">
        <v>699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63" t="s">
        <v>708</v>
      </c>
      <c r="D76" s="101" t="s">
        <v>700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63" t="s">
        <v>708</v>
      </c>
      <c r="D77" s="101" t="s">
        <v>701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63" t="s">
        <v>708</v>
      </c>
      <c r="D78" s="18" t="s">
        <v>702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63" t="s">
        <v>708</v>
      </c>
      <c r="D79" s="18" t="s">
        <v>703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338" t="s">
        <v>359</v>
      </c>
      <c r="D80" s="339"/>
      <c r="E80" s="144">
        <f>SUM(E66:E79)</f>
        <v>0</v>
      </c>
      <c r="F80" s="144">
        <f t="shared" ref="F80:P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24">
        <f>SUM(E80:P80)</f>
        <v>0</v>
      </c>
    </row>
    <row r="81" spans="3:17" x14ac:dyDescent="0.25">
      <c r="C81" s="335" t="s">
        <v>360</v>
      </c>
      <c r="D81" s="336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66" t="s">
        <v>690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338" t="s">
        <v>362</v>
      </c>
      <c r="D84" s="339"/>
      <c r="E84" s="144">
        <f>SUM(E82:E83)</f>
        <v>0</v>
      </c>
      <c r="F84" s="144">
        <f t="shared" ref="F84:P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24">
        <f>SUM(E84:P84)</f>
        <v>0</v>
      </c>
    </row>
    <row r="85" spans="3:17" x14ac:dyDescent="0.25">
      <c r="C85" s="335" t="s">
        <v>363</v>
      </c>
      <c r="D85" s="3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338" t="s">
        <v>364</v>
      </c>
      <c r="D88" s="339"/>
      <c r="E88" s="144">
        <f>E86-E87</f>
        <v>0</v>
      </c>
      <c r="F88" s="144">
        <f t="shared" ref="F88:P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24">
        <f>Q86-Q87</f>
        <v>0</v>
      </c>
    </row>
    <row r="89" spans="3:17" x14ac:dyDescent="0.25">
      <c r="C89" s="338" t="s">
        <v>261</v>
      </c>
      <c r="D89" s="339"/>
      <c r="E89" s="144">
        <f>E29+E54+E58+E64+E80+E84+E88</f>
        <v>0</v>
      </c>
      <c r="F89" s="144">
        <f t="shared" ref="F89:P89" si="11">F29+F54+F58+F64+F80+F84+F88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24">
        <f>Q29+Q54+Q58+Q64+Q80+Q84+Q88</f>
        <v>0</v>
      </c>
    </row>
    <row r="92" spans="3:17" x14ac:dyDescent="0.25">
      <c r="D92" s="24"/>
      <c r="E92" s="24"/>
    </row>
    <row r="93" spans="3:17" x14ac:dyDescent="0.25">
      <c r="D93" s="26"/>
      <c r="E93" s="26"/>
    </row>
    <row r="94" spans="3:17" x14ac:dyDescent="0.25">
      <c r="E94" s="26"/>
    </row>
    <row r="95" spans="3:17" x14ac:dyDescent="0.25">
      <c r="E95" s="26"/>
    </row>
  </sheetData>
  <mergeCells count="26"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Q94"/>
  <sheetViews>
    <sheetView showGridLines="0" zoomScale="70" zoomScaleNormal="70" workbookViewId="0">
      <selection activeCell="E28" sqref="E28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381</v>
      </c>
    </row>
    <row r="4" spans="2:17" x14ac:dyDescent="0.25">
      <c r="C4" s="15"/>
      <c r="Q4" s="27" t="s">
        <v>109</v>
      </c>
    </row>
    <row r="5" spans="2:17" ht="15" customHeight="1" x14ac:dyDescent="0.25">
      <c r="C5" s="323" t="s">
        <v>343</v>
      </c>
      <c r="D5" s="323" t="s">
        <v>344</v>
      </c>
      <c r="E5" s="306" t="s">
        <v>322</v>
      </c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</row>
    <row r="6" spans="2:17" x14ac:dyDescent="0.25">
      <c r="C6" s="325"/>
      <c r="D6" s="325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ht="14.25" customHeight="1" x14ac:dyDescent="0.25">
      <c r="C7" s="327"/>
      <c r="D7" s="327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</row>
    <row r="8" spans="2:17" x14ac:dyDescent="0.25">
      <c r="B8" s="75"/>
      <c r="C8" s="335" t="s">
        <v>348</v>
      </c>
      <c r="D8" s="336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63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63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63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63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63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63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2:17" ht="14.25" customHeight="1" x14ac:dyDescent="0.25">
      <c r="B17" s="75"/>
      <c r="C17" s="163" t="s">
        <v>704</v>
      </c>
      <c r="D17" s="101" t="s">
        <v>656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2:17" x14ac:dyDescent="0.25">
      <c r="C18" s="163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2:17" x14ac:dyDescent="0.25">
      <c r="C19" s="338" t="s">
        <v>225</v>
      </c>
      <c r="D19" s="339"/>
      <c r="E19" s="144">
        <f>SUM(E10:E18)</f>
        <v>0</v>
      </c>
      <c r="F19" s="144">
        <f t="shared" ref="F19:P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24">
        <f>SUM(E19:P19)</f>
        <v>0</v>
      </c>
    </row>
    <row r="20" spans="2:17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63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63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2:17" x14ac:dyDescent="0.25">
      <c r="C23" s="163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2:17" x14ac:dyDescent="0.25">
      <c r="C24" s="163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2:17" x14ac:dyDescent="0.25">
      <c r="C25" s="163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2:17" x14ac:dyDescent="0.25">
      <c r="C26" s="163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2:17" x14ac:dyDescent="0.25">
      <c r="C27" s="163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7" x14ac:dyDescent="0.25">
      <c r="C28" s="338" t="s">
        <v>225</v>
      </c>
      <c r="D28" s="339"/>
      <c r="E28" s="144">
        <f>SUM(E21:E27)</f>
        <v>0</v>
      </c>
      <c r="F28" s="144">
        <f t="shared" ref="F28:P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24">
        <f>SUM(E28:P28)</f>
        <v>0</v>
      </c>
    </row>
    <row r="29" spans="2:17" x14ac:dyDescent="0.25">
      <c r="C29" s="338" t="s">
        <v>349</v>
      </c>
      <c r="D29" s="339"/>
      <c r="E29" s="144">
        <f>E28+E19</f>
        <v>0</v>
      </c>
      <c r="F29" s="144">
        <f t="shared" ref="F29:P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24">
        <f>Q19+Q28</f>
        <v>0</v>
      </c>
    </row>
    <row r="30" spans="2:17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63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63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63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63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63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63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63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63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63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63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63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63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63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338" t="s">
        <v>225</v>
      </c>
      <c r="D46" s="339"/>
      <c r="E46" s="144">
        <f>SUM(E32:E45)</f>
        <v>0</v>
      </c>
      <c r="F46" s="144">
        <f t="shared" ref="F46:P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24">
        <f>SUM(E46:P46)</f>
        <v>0</v>
      </c>
    </row>
    <row r="47" spans="3:17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63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63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63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63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338" t="s">
        <v>225</v>
      </c>
      <c r="D53" s="339"/>
      <c r="E53" s="144">
        <f>SUM(E48:E52)</f>
        <v>0</v>
      </c>
      <c r="F53" s="144">
        <f t="shared" ref="F53:P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24">
        <f>SUM(E53:P53)</f>
        <v>0</v>
      </c>
    </row>
    <row r="54" spans="3:17" x14ac:dyDescent="0.25">
      <c r="C54" s="338" t="s">
        <v>353</v>
      </c>
      <c r="D54" s="339"/>
      <c r="E54" s="144">
        <f>E53+E46</f>
        <v>0</v>
      </c>
      <c r="F54" s="144">
        <f t="shared" ref="F54:P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24">
        <f>Q46+Q53</f>
        <v>0</v>
      </c>
    </row>
    <row r="55" spans="3:17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338" t="s">
        <v>355</v>
      </c>
      <c r="D58" s="339"/>
      <c r="E58" s="144">
        <f>SUM(E56:E57)</f>
        <v>0</v>
      </c>
      <c r="F58" s="144">
        <f t="shared" ref="F58:P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24">
        <f>SUM(E58:P58)</f>
        <v>0</v>
      </c>
    </row>
    <row r="59" spans="3:17" x14ac:dyDescent="0.25">
      <c r="C59" s="335" t="s">
        <v>357</v>
      </c>
      <c r="D59" s="336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18"/>
    </row>
    <row r="60" spans="3:17" x14ac:dyDescent="0.25">
      <c r="C60" s="96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18"/>
    </row>
    <row r="61" spans="3:17" x14ac:dyDescent="0.25">
      <c r="C61" s="96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18"/>
    </row>
    <row r="62" spans="3:17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18"/>
    </row>
    <row r="63" spans="3:17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18"/>
    </row>
    <row r="64" spans="3:17" x14ac:dyDescent="0.25">
      <c r="C64" s="338" t="s">
        <v>356</v>
      </c>
      <c r="D64" s="339"/>
      <c r="E64" s="144">
        <f>SUM(E60:E63)</f>
        <v>0</v>
      </c>
      <c r="F64" s="144">
        <f t="shared" ref="F64:P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24">
        <f>SUM(E64:P64)</f>
        <v>0</v>
      </c>
    </row>
    <row r="65" spans="3:17" x14ac:dyDescent="0.25">
      <c r="C65" s="335" t="s">
        <v>361</v>
      </c>
      <c r="D65" s="336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6"/>
      <c r="D66" s="101" t="s">
        <v>691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692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6"/>
      <c r="D68" s="101" t="s">
        <v>693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6"/>
      <c r="D69" s="101" t="s">
        <v>694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6"/>
      <c r="D70" s="101" t="s">
        <v>695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6"/>
      <c r="D71" s="101" t="s">
        <v>664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63" t="s">
        <v>708</v>
      </c>
      <c r="D72" s="101" t="s">
        <v>696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63" t="s">
        <v>708</v>
      </c>
      <c r="D73" s="101" t="s">
        <v>697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63" t="s">
        <v>708</v>
      </c>
      <c r="D74" s="101" t="s">
        <v>698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63" t="s">
        <v>708</v>
      </c>
      <c r="D75" s="101" t="s">
        <v>699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63" t="s">
        <v>708</v>
      </c>
      <c r="D76" s="101" t="s">
        <v>700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63" t="s">
        <v>708</v>
      </c>
      <c r="D77" s="101" t="s">
        <v>701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63" t="s">
        <v>708</v>
      </c>
      <c r="D78" s="18" t="s">
        <v>702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63" t="s">
        <v>708</v>
      </c>
      <c r="D79" s="18" t="s">
        <v>703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338" t="s">
        <v>359</v>
      </c>
      <c r="D80" s="339"/>
      <c r="E80" s="144">
        <f>SUM(E66:E79)</f>
        <v>0</v>
      </c>
      <c r="F80" s="144">
        <f t="shared" ref="F80:P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24">
        <f>SUM(E80:P80)</f>
        <v>0</v>
      </c>
    </row>
    <row r="81" spans="3:17" x14ac:dyDescent="0.25">
      <c r="C81" s="335" t="s">
        <v>360</v>
      </c>
      <c r="D81" s="336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66" t="s">
        <v>690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338" t="s">
        <v>362</v>
      </c>
      <c r="D84" s="339"/>
      <c r="E84" s="144">
        <f>SUM(E82:E83)</f>
        <v>0</v>
      </c>
      <c r="F84" s="144">
        <f t="shared" ref="F84:P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24">
        <f>SUM(E84:P84)</f>
        <v>0</v>
      </c>
    </row>
    <row r="85" spans="3:17" x14ac:dyDescent="0.25">
      <c r="C85" s="335" t="s">
        <v>363</v>
      </c>
      <c r="D85" s="3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338" t="s">
        <v>364</v>
      </c>
      <c r="D88" s="339"/>
      <c r="E88" s="144">
        <f>E86-E87</f>
        <v>0</v>
      </c>
      <c r="F88" s="144">
        <f t="shared" ref="F88:P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24">
        <f>Q86-Q87</f>
        <v>0</v>
      </c>
    </row>
    <row r="89" spans="3:17" x14ac:dyDescent="0.25">
      <c r="C89" s="338" t="s">
        <v>261</v>
      </c>
      <c r="D89" s="339"/>
      <c r="E89" s="144">
        <f>E29+E54+E58+E64+E80+E84+E88</f>
        <v>0</v>
      </c>
      <c r="F89" s="144">
        <f t="shared" ref="F89:P89" si="11">F29+F54+F58+F64+F80+F84+F88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24">
        <f>Q29+Q54+Q58+Q64+Q80+Q84+Q88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Q94"/>
  <sheetViews>
    <sheetView showGridLines="0" zoomScale="70" zoomScaleNormal="70" workbookViewId="0">
      <selection activeCell="E1" sqref="E1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382</v>
      </c>
    </row>
    <row r="4" spans="2:17" x14ac:dyDescent="0.25">
      <c r="C4" s="15"/>
      <c r="Q4" s="27" t="s">
        <v>109</v>
      </c>
    </row>
    <row r="5" spans="2:17" ht="15" customHeight="1" x14ac:dyDescent="0.25">
      <c r="C5" s="323" t="s">
        <v>343</v>
      </c>
      <c r="D5" s="323" t="s">
        <v>344</v>
      </c>
      <c r="E5" s="306" t="s">
        <v>323</v>
      </c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</row>
    <row r="6" spans="2:17" x14ac:dyDescent="0.25">
      <c r="C6" s="325"/>
      <c r="D6" s="325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ht="14.25" customHeight="1" x14ac:dyDescent="0.25">
      <c r="C7" s="327"/>
      <c r="D7" s="327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</row>
    <row r="8" spans="2:17" x14ac:dyDescent="0.25">
      <c r="B8" s="75"/>
      <c r="C8" s="335" t="s">
        <v>348</v>
      </c>
      <c r="D8" s="336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63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63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63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63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63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63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2:17" ht="14.25" customHeight="1" x14ac:dyDescent="0.25">
      <c r="B17" s="75"/>
      <c r="C17" s="163" t="s">
        <v>704</v>
      </c>
      <c r="D17" s="101" t="s">
        <v>656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2:17" x14ac:dyDescent="0.25">
      <c r="C18" s="163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2:17" x14ac:dyDescent="0.25">
      <c r="C19" s="338" t="s">
        <v>225</v>
      </c>
      <c r="D19" s="339"/>
      <c r="E19" s="144">
        <f>SUM(E10:E18)</f>
        <v>0</v>
      </c>
      <c r="F19" s="144">
        <f t="shared" ref="F19:P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24">
        <f>SUM(E19:P19)</f>
        <v>0</v>
      </c>
    </row>
    <row r="20" spans="2:17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63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63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2:17" x14ac:dyDescent="0.25">
      <c r="C23" s="163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2:17" x14ac:dyDescent="0.25">
      <c r="C24" s="163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2:17" x14ac:dyDescent="0.25">
      <c r="C25" s="163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2:17" x14ac:dyDescent="0.25">
      <c r="C26" s="163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2:17" x14ac:dyDescent="0.25">
      <c r="C27" s="163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7" x14ac:dyDescent="0.25">
      <c r="C28" s="338" t="s">
        <v>225</v>
      </c>
      <c r="D28" s="339"/>
      <c r="E28" s="144">
        <f>SUM(E21:E27)</f>
        <v>0</v>
      </c>
      <c r="F28" s="144">
        <f t="shared" ref="F28:P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24">
        <f>SUM(E28:P28)</f>
        <v>0</v>
      </c>
    </row>
    <row r="29" spans="2:17" x14ac:dyDescent="0.25">
      <c r="C29" s="338" t="s">
        <v>349</v>
      </c>
      <c r="D29" s="339"/>
      <c r="E29" s="144">
        <f>E28+E19</f>
        <v>0</v>
      </c>
      <c r="F29" s="144">
        <f t="shared" ref="F29:P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24">
        <f>Q19+Q28</f>
        <v>0</v>
      </c>
    </row>
    <row r="30" spans="2:17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63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63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63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63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63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63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63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63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63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63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63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63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63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338" t="s">
        <v>225</v>
      </c>
      <c r="D46" s="339"/>
      <c r="E46" s="144">
        <f>SUM(E32:E45)</f>
        <v>0</v>
      </c>
      <c r="F46" s="144">
        <f t="shared" ref="F46:P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24">
        <f>SUM(E46:P46)</f>
        <v>0</v>
      </c>
    </row>
    <row r="47" spans="3:17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63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63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63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63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338" t="s">
        <v>225</v>
      </c>
      <c r="D53" s="339"/>
      <c r="E53" s="144">
        <f>SUM(E48:E52)</f>
        <v>0</v>
      </c>
      <c r="F53" s="144">
        <f t="shared" ref="F53:P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24">
        <f>SUM(E53:P53)</f>
        <v>0</v>
      </c>
    </row>
    <row r="54" spans="3:17" x14ac:dyDescent="0.25">
      <c r="C54" s="338" t="s">
        <v>353</v>
      </c>
      <c r="D54" s="339"/>
      <c r="E54" s="144">
        <f>E53+E46</f>
        <v>0</v>
      </c>
      <c r="F54" s="144">
        <f t="shared" ref="F54:P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24">
        <f>Q46+Q53</f>
        <v>0</v>
      </c>
    </row>
    <row r="55" spans="3:17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338" t="s">
        <v>355</v>
      </c>
      <c r="D58" s="339"/>
      <c r="E58" s="144">
        <f>SUM(E56:E57)</f>
        <v>0</v>
      </c>
      <c r="F58" s="144">
        <f t="shared" ref="F58:P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24">
        <f>SUM(E58:P58)</f>
        <v>0</v>
      </c>
    </row>
    <row r="59" spans="3:17" x14ac:dyDescent="0.25">
      <c r="C59" s="335" t="s">
        <v>357</v>
      </c>
      <c r="D59" s="336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18"/>
    </row>
    <row r="60" spans="3:17" x14ac:dyDescent="0.25">
      <c r="C60" s="96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18"/>
    </row>
    <row r="61" spans="3:17" x14ac:dyDescent="0.25">
      <c r="C61" s="96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18"/>
    </row>
    <row r="62" spans="3:17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18"/>
    </row>
    <row r="63" spans="3:17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18"/>
    </row>
    <row r="64" spans="3:17" x14ac:dyDescent="0.25">
      <c r="C64" s="338" t="s">
        <v>356</v>
      </c>
      <c r="D64" s="339"/>
      <c r="E64" s="144">
        <f>SUM(E60:E63)</f>
        <v>0</v>
      </c>
      <c r="F64" s="144">
        <f t="shared" ref="F64:P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24">
        <f>SUM(E64:P64)</f>
        <v>0</v>
      </c>
    </row>
    <row r="65" spans="3:17" x14ac:dyDescent="0.25">
      <c r="C65" s="335" t="s">
        <v>361</v>
      </c>
      <c r="D65" s="336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6"/>
      <c r="D66" s="101" t="s">
        <v>691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692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6"/>
      <c r="D68" s="101" t="s">
        <v>693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6"/>
      <c r="D69" s="101" t="s">
        <v>694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6"/>
      <c r="D70" s="101" t="s">
        <v>695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6"/>
      <c r="D71" s="101" t="s">
        <v>664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63" t="s">
        <v>708</v>
      </c>
      <c r="D72" s="101" t="s">
        <v>696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63" t="s">
        <v>708</v>
      </c>
      <c r="D73" s="101" t="s">
        <v>697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63" t="s">
        <v>708</v>
      </c>
      <c r="D74" s="101" t="s">
        <v>698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63" t="s">
        <v>708</v>
      </c>
      <c r="D75" s="101" t="s">
        <v>699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63" t="s">
        <v>708</v>
      </c>
      <c r="D76" s="101" t="s">
        <v>700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63" t="s">
        <v>708</v>
      </c>
      <c r="D77" s="101" t="s">
        <v>701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63" t="s">
        <v>708</v>
      </c>
      <c r="D78" s="18" t="s">
        <v>702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63" t="s">
        <v>708</v>
      </c>
      <c r="D79" s="18" t="s">
        <v>703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338" t="s">
        <v>359</v>
      </c>
      <c r="D80" s="339"/>
      <c r="E80" s="144">
        <f>SUM(E66:E79)</f>
        <v>0</v>
      </c>
      <c r="F80" s="144">
        <f t="shared" ref="F80:P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24">
        <f>SUM(E80:P80)</f>
        <v>0</v>
      </c>
    </row>
    <row r="81" spans="3:17" x14ac:dyDescent="0.25">
      <c r="C81" s="335" t="s">
        <v>360</v>
      </c>
      <c r="D81" s="336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66" t="s">
        <v>690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338" t="s">
        <v>362</v>
      </c>
      <c r="D84" s="339"/>
      <c r="E84" s="144">
        <f>SUM(E82:E83)</f>
        <v>0</v>
      </c>
      <c r="F84" s="144">
        <f t="shared" ref="F84:P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24">
        <f>SUM(E84:P84)</f>
        <v>0</v>
      </c>
    </row>
    <row r="85" spans="3:17" x14ac:dyDescent="0.25">
      <c r="C85" s="335" t="s">
        <v>363</v>
      </c>
      <c r="D85" s="3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338" t="s">
        <v>364</v>
      </c>
      <c r="D88" s="339"/>
      <c r="E88" s="144">
        <f>E86-E87</f>
        <v>0</v>
      </c>
      <c r="F88" s="144">
        <f t="shared" ref="F88:P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24">
        <f>Q86-Q87</f>
        <v>0</v>
      </c>
    </row>
    <row r="89" spans="3:17" x14ac:dyDescent="0.25">
      <c r="C89" s="338" t="s">
        <v>261</v>
      </c>
      <c r="D89" s="339"/>
      <c r="E89" s="144">
        <f>E29+E54+E58+E64+E80+E84+E88</f>
        <v>0</v>
      </c>
      <c r="F89" s="144">
        <f t="shared" ref="F89:P89" si="11">F29+F54+F58+F64+F80+F84+F88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24">
        <f>Q29+Q54+Q58+Q64+Q80+Q84+Q88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Q94"/>
  <sheetViews>
    <sheetView showGridLines="0" zoomScale="70" zoomScaleNormal="70" workbookViewId="0">
      <selection activeCell="E1" sqref="E1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383</v>
      </c>
    </row>
    <row r="4" spans="2:17" x14ac:dyDescent="0.25">
      <c r="C4" s="15"/>
      <c r="Q4" s="27" t="s">
        <v>109</v>
      </c>
    </row>
    <row r="5" spans="2:17" ht="15" customHeight="1" x14ac:dyDescent="0.25">
      <c r="C5" s="323" t="s">
        <v>343</v>
      </c>
      <c r="D5" s="323" t="s">
        <v>344</v>
      </c>
      <c r="E5" s="306" t="s">
        <v>324</v>
      </c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</row>
    <row r="6" spans="2:17" x14ac:dyDescent="0.25">
      <c r="C6" s="325"/>
      <c r="D6" s="325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ht="14.25" customHeight="1" x14ac:dyDescent="0.25">
      <c r="C7" s="327"/>
      <c r="D7" s="327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</row>
    <row r="8" spans="2:17" x14ac:dyDescent="0.25">
      <c r="B8" s="75"/>
      <c r="C8" s="335" t="s">
        <v>348</v>
      </c>
      <c r="D8" s="336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63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63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63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63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63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63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2:17" ht="14.25" customHeight="1" x14ac:dyDescent="0.25">
      <c r="B17" s="75"/>
      <c r="C17" s="163" t="s">
        <v>704</v>
      </c>
      <c r="D17" s="101" t="s">
        <v>656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2:17" x14ac:dyDescent="0.25">
      <c r="C18" s="163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2:17" x14ac:dyDescent="0.25">
      <c r="C19" s="338" t="s">
        <v>225</v>
      </c>
      <c r="D19" s="339"/>
      <c r="E19" s="144">
        <f>SUM(E10:E18)</f>
        <v>0</v>
      </c>
      <c r="F19" s="144">
        <f t="shared" ref="F19:P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24">
        <f>SUM(E19:P19)</f>
        <v>0</v>
      </c>
    </row>
    <row r="20" spans="2:17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63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63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2:17" x14ac:dyDescent="0.25">
      <c r="C23" s="163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2:17" x14ac:dyDescent="0.25">
      <c r="C24" s="163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2:17" x14ac:dyDescent="0.25">
      <c r="C25" s="163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2:17" x14ac:dyDescent="0.25">
      <c r="C26" s="163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2:17" x14ac:dyDescent="0.25">
      <c r="C27" s="163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7" x14ac:dyDescent="0.25">
      <c r="C28" s="338" t="s">
        <v>225</v>
      </c>
      <c r="D28" s="339"/>
      <c r="E28" s="144">
        <f>SUM(E21:E27)</f>
        <v>0</v>
      </c>
      <c r="F28" s="144">
        <f t="shared" ref="F28:P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24">
        <f>SUM(E28:P28)</f>
        <v>0</v>
      </c>
    </row>
    <row r="29" spans="2:17" x14ac:dyDescent="0.25">
      <c r="C29" s="338" t="s">
        <v>349</v>
      </c>
      <c r="D29" s="339"/>
      <c r="E29" s="144">
        <f>E28+E19</f>
        <v>0</v>
      </c>
      <c r="F29" s="144">
        <f t="shared" ref="F29:P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24">
        <f>Q19+Q28</f>
        <v>0</v>
      </c>
    </row>
    <row r="30" spans="2:17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63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63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63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63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63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63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63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63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63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63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63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63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63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338" t="s">
        <v>225</v>
      </c>
      <c r="D46" s="339"/>
      <c r="E46" s="144">
        <f>SUM(E32:E45)</f>
        <v>0</v>
      </c>
      <c r="F46" s="144">
        <f t="shared" ref="F46:P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24">
        <f>SUM(E46:P46)</f>
        <v>0</v>
      </c>
    </row>
    <row r="47" spans="3:17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63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63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63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63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338" t="s">
        <v>225</v>
      </c>
      <c r="D53" s="339"/>
      <c r="E53" s="144">
        <f>SUM(E48:E52)</f>
        <v>0</v>
      </c>
      <c r="F53" s="144">
        <f t="shared" ref="F53:P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24">
        <f>SUM(E53:P53)</f>
        <v>0</v>
      </c>
    </row>
    <row r="54" spans="3:17" x14ac:dyDescent="0.25">
      <c r="C54" s="338" t="s">
        <v>353</v>
      </c>
      <c r="D54" s="339"/>
      <c r="E54" s="144">
        <f>E53+E46</f>
        <v>0</v>
      </c>
      <c r="F54" s="144">
        <f t="shared" ref="F54:P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24">
        <f>Q46+Q53</f>
        <v>0</v>
      </c>
    </row>
    <row r="55" spans="3:17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338" t="s">
        <v>355</v>
      </c>
      <c r="D58" s="339"/>
      <c r="E58" s="144">
        <f>SUM(E56:E57)</f>
        <v>0</v>
      </c>
      <c r="F58" s="144">
        <f t="shared" ref="F58:P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24">
        <f>SUM(E58:P58)</f>
        <v>0</v>
      </c>
    </row>
    <row r="59" spans="3:17" x14ac:dyDescent="0.25">
      <c r="C59" s="335" t="s">
        <v>357</v>
      </c>
      <c r="D59" s="336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18"/>
    </row>
    <row r="60" spans="3:17" x14ac:dyDescent="0.25">
      <c r="C60" s="96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18"/>
    </row>
    <row r="61" spans="3:17" x14ac:dyDescent="0.25">
      <c r="C61" s="96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18"/>
    </row>
    <row r="62" spans="3:17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18"/>
    </row>
    <row r="63" spans="3:17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18"/>
    </row>
    <row r="64" spans="3:17" x14ac:dyDescent="0.25">
      <c r="C64" s="338" t="s">
        <v>356</v>
      </c>
      <c r="D64" s="339"/>
      <c r="E64" s="144">
        <f>SUM(E60:E63)</f>
        <v>0</v>
      </c>
      <c r="F64" s="144">
        <f t="shared" ref="F64:P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24">
        <f>SUM(E64:P64)</f>
        <v>0</v>
      </c>
    </row>
    <row r="65" spans="3:17" x14ac:dyDescent="0.25">
      <c r="C65" s="335" t="s">
        <v>361</v>
      </c>
      <c r="D65" s="336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6"/>
      <c r="D66" s="101" t="s">
        <v>691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692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6"/>
      <c r="D68" s="101" t="s">
        <v>693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6"/>
      <c r="D69" s="101" t="s">
        <v>694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6"/>
      <c r="D70" s="101" t="s">
        <v>695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6"/>
      <c r="D71" s="101" t="s">
        <v>664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63" t="s">
        <v>708</v>
      </c>
      <c r="D72" s="101" t="s">
        <v>696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63" t="s">
        <v>708</v>
      </c>
      <c r="D73" s="101" t="s">
        <v>697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63" t="s">
        <v>708</v>
      </c>
      <c r="D74" s="101" t="s">
        <v>698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63" t="s">
        <v>708</v>
      </c>
      <c r="D75" s="101" t="s">
        <v>699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63" t="s">
        <v>708</v>
      </c>
      <c r="D76" s="101" t="s">
        <v>700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63" t="s">
        <v>708</v>
      </c>
      <c r="D77" s="101" t="s">
        <v>701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63" t="s">
        <v>708</v>
      </c>
      <c r="D78" s="18" t="s">
        <v>702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63" t="s">
        <v>708</v>
      </c>
      <c r="D79" s="18" t="s">
        <v>703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338" t="s">
        <v>359</v>
      </c>
      <c r="D80" s="339"/>
      <c r="E80" s="144">
        <f>SUM(E66:E79)</f>
        <v>0</v>
      </c>
      <c r="F80" s="144">
        <f t="shared" ref="F80:P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24">
        <f>SUM(E80:P80)</f>
        <v>0</v>
      </c>
    </row>
    <row r="81" spans="3:17" x14ac:dyDescent="0.25">
      <c r="C81" s="335" t="s">
        <v>360</v>
      </c>
      <c r="D81" s="336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66" t="s">
        <v>690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338" t="s">
        <v>362</v>
      </c>
      <c r="D84" s="339"/>
      <c r="E84" s="144">
        <f>SUM(E82:E83)</f>
        <v>0</v>
      </c>
      <c r="F84" s="144">
        <f t="shared" ref="F84:P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24">
        <f>SUM(E84:P84)</f>
        <v>0</v>
      </c>
    </row>
    <row r="85" spans="3:17" x14ac:dyDescent="0.25">
      <c r="C85" s="335" t="s">
        <v>363</v>
      </c>
      <c r="D85" s="3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338" t="s">
        <v>364</v>
      </c>
      <c r="D88" s="339"/>
      <c r="E88" s="144">
        <f>E86-E87</f>
        <v>0</v>
      </c>
      <c r="F88" s="144">
        <f t="shared" ref="F88:P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24">
        <f>Q86-Q87</f>
        <v>0</v>
      </c>
    </row>
    <row r="89" spans="3:17" x14ac:dyDescent="0.25">
      <c r="C89" s="338" t="s">
        <v>261</v>
      </c>
      <c r="D89" s="339"/>
      <c r="E89" s="144">
        <f>E29+E54+E58+E64+E80+E84+E88</f>
        <v>0</v>
      </c>
      <c r="F89" s="144">
        <f t="shared" ref="F89:P89" si="11">F29+F54+F58+F64+F80+F84+F88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24">
        <f>Q29+Q54+Q58+Q64+Q80+Q84+Q88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Q94"/>
  <sheetViews>
    <sheetView showGridLines="0" zoomScale="70" zoomScaleNormal="70" workbookViewId="0">
      <selection activeCell="E1" sqref="E1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384</v>
      </c>
    </row>
    <row r="4" spans="2:17" x14ac:dyDescent="0.25">
      <c r="C4" s="15"/>
      <c r="Q4" s="27" t="s">
        <v>109</v>
      </c>
    </row>
    <row r="5" spans="2:17" ht="15" customHeight="1" x14ac:dyDescent="0.25">
      <c r="C5" s="323" t="s">
        <v>343</v>
      </c>
      <c r="D5" s="323" t="s">
        <v>344</v>
      </c>
      <c r="E5" s="306" t="s">
        <v>325</v>
      </c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</row>
    <row r="6" spans="2:17" x14ac:dyDescent="0.25">
      <c r="C6" s="325"/>
      <c r="D6" s="325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ht="14.25" customHeight="1" x14ac:dyDescent="0.25">
      <c r="C7" s="327"/>
      <c r="D7" s="327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</row>
    <row r="8" spans="2:17" x14ac:dyDescent="0.25">
      <c r="B8" s="75"/>
      <c r="C8" s="335" t="s">
        <v>348</v>
      </c>
      <c r="D8" s="336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63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63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63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63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63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63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2:17" ht="14.25" customHeight="1" x14ac:dyDescent="0.25">
      <c r="B17" s="75"/>
      <c r="C17" s="163" t="s">
        <v>704</v>
      </c>
      <c r="D17" s="101" t="s">
        <v>656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2:17" x14ac:dyDescent="0.25">
      <c r="C18" s="163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2:17" x14ac:dyDescent="0.25">
      <c r="C19" s="338" t="s">
        <v>225</v>
      </c>
      <c r="D19" s="339"/>
      <c r="E19" s="144">
        <f>SUM(E10:E18)</f>
        <v>0</v>
      </c>
      <c r="F19" s="144">
        <f t="shared" ref="F19:P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24">
        <f>SUM(E19:P19)</f>
        <v>0</v>
      </c>
    </row>
    <row r="20" spans="2:17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63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63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2:17" x14ac:dyDescent="0.25">
      <c r="C23" s="163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2:17" x14ac:dyDescent="0.25">
      <c r="C24" s="163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2:17" x14ac:dyDescent="0.25">
      <c r="C25" s="163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2:17" x14ac:dyDescent="0.25">
      <c r="C26" s="163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2:17" x14ac:dyDescent="0.25">
      <c r="C27" s="163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7" x14ac:dyDescent="0.25">
      <c r="C28" s="338" t="s">
        <v>225</v>
      </c>
      <c r="D28" s="339"/>
      <c r="E28" s="144">
        <f>SUM(E21:E27)</f>
        <v>0</v>
      </c>
      <c r="F28" s="144">
        <f t="shared" ref="F28:P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24">
        <f>SUM(E28:P28)</f>
        <v>0</v>
      </c>
    </row>
    <row r="29" spans="2:17" x14ac:dyDescent="0.25">
      <c r="C29" s="338" t="s">
        <v>349</v>
      </c>
      <c r="D29" s="339"/>
      <c r="E29" s="144">
        <f>E28+E19</f>
        <v>0</v>
      </c>
      <c r="F29" s="144">
        <f t="shared" ref="F29:P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24">
        <f>Q19+Q28</f>
        <v>0</v>
      </c>
    </row>
    <row r="30" spans="2:17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63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63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63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63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63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63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63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63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63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63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63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63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63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338" t="s">
        <v>225</v>
      </c>
      <c r="D46" s="339"/>
      <c r="E46" s="144">
        <f>SUM(E32:E45)</f>
        <v>0</v>
      </c>
      <c r="F46" s="144">
        <f t="shared" ref="F46:P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24">
        <f>SUM(E46:P46)</f>
        <v>0</v>
      </c>
    </row>
    <row r="47" spans="3:17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63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63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63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63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338" t="s">
        <v>225</v>
      </c>
      <c r="D53" s="339"/>
      <c r="E53" s="144">
        <f>SUM(E48:E52)</f>
        <v>0</v>
      </c>
      <c r="F53" s="144">
        <f t="shared" ref="F53:P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24">
        <f>SUM(E53:P53)</f>
        <v>0</v>
      </c>
    </row>
    <row r="54" spans="3:17" x14ac:dyDescent="0.25">
      <c r="C54" s="338" t="s">
        <v>353</v>
      </c>
      <c r="D54" s="339"/>
      <c r="E54" s="144">
        <f>E53+E46</f>
        <v>0</v>
      </c>
      <c r="F54" s="144">
        <f t="shared" ref="F54:P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24">
        <f>Q46+Q53</f>
        <v>0</v>
      </c>
    </row>
    <row r="55" spans="3:17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338" t="s">
        <v>355</v>
      </c>
      <c r="D58" s="339"/>
      <c r="E58" s="144">
        <f>SUM(E56:E57)</f>
        <v>0</v>
      </c>
      <c r="F58" s="144">
        <f t="shared" ref="F58:P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24">
        <f>SUM(E58:P58)</f>
        <v>0</v>
      </c>
    </row>
    <row r="59" spans="3:17" x14ac:dyDescent="0.25">
      <c r="C59" s="335" t="s">
        <v>357</v>
      </c>
      <c r="D59" s="336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18"/>
    </row>
    <row r="60" spans="3:17" x14ac:dyDescent="0.25">
      <c r="C60" s="96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18"/>
    </row>
    <row r="61" spans="3:17" x14ac:dyDescent="0.25">
      <c r="C61" s="96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18"/>
    </row>
    <row r="62" spans="3:17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18"/>
    </row>
    <row r="63" spans="3:17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18"/>
    </row>
    <row r="64" spans="3:17" x14ac:dyDescent="0.25">
      <c r="C64" s="338" t="s">
        <v>356</v>
      </c>
      <c r="D64" s="339"/>
      <c r="E64" s="144">
        <f>SUM(E60:E63)</f>
        <v>0</v>
      </c>
      <c r="F64" s="144">
        <f t="shared" ref="F64:P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24">
        <f>SUM(E64:P64)</f>
        <v>0</v>
      </c>
    </row>
    <row r="65" spans="3:17" x14ac:dyDescent="0.25">
      <c r="C65" s="335" t="s">
        <v>361</v>
      </c>
      <c r="D65" s="336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6"/>
      <c r="D66" s="101" t="s">
        <v>691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692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6"/>
      <c r="D68" s="101" t="s">
        <v>693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6"/>
      <c r="D69" s="101" t="s">
        <v>694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6"/>
      <c r="D70" s="101" t="s">
        <v>695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6"/>
      <c r="D71" s="101" t="s">
        <v>664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63" t="s">
        <v>708</v>
      </c>
      <c r="D72" s="101" t="s">
        <v>696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63" t="s">
        <v>708</v>
      </c>
      <c r="D73" s="101" t="s">
        <v>697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63" t="s">
        <v>708</v>
      </c>
      <c r="D74" s="101" t="s">
        <v>698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63" t="s">
        <v>708</v>
      </c>
      <c r="D75" s="101" t="s">
        <v>699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63" t="s">
        <v>708</v>
      </c>
      <c r="D76" s="101" t="s">
        <v>700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63" t="s">
        <v>708</v>
      </c>
      <c r="D77" s="101" t="s">
        <v>701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63" t="s">
        <v>708</v>
      </c>
      <c r="D78" s="18" t="s">
        <v>702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63" t="s">
        <v>708</v>
      </c>
      <c r="D79" s="18" t="s">
        <v>703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338" t="s">
        <v>359</v>
      </c>
      <c r="D80" s="339"/>
      <c r="E80" s="144">
        <f>SUM(E66:E79)</f>
        <v>0</v>
      </c>
      <c r="F80" s="144">
        <f t="shared" ref="F80:P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24">
        <f>SUM(E80:P80)</f>
        <v>0</v>
      </c>
    </row>
    <row r="81" spans="3:17" x14ac:dyDescent="0.25">
      <c r="C81" s="335" t="s">
        <v>360</v>
      </c>
      <c r="D81" s="336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66" t="s">
        <v>690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338" t="s">
        <v>362</v>
      </c>
      <c r="D84" s="339"/>
      <c r="E84" s="144">
        <f>SUM(E82:E83)</f>
        <v>0</v>
      </c>
      <c r="F84" s="144">
        <f t="shared" ref="F84:P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24">
        <f>SUM(E84:P84)</f>
        <v>0</v>
      </c>
    </row>
    <row r="85" spans="3:17" x14ac:dyDescent="0.25">
      <c r="C85" s="335" t="s">
        <v>363</v>
      </c>
      <c r="D85" s="3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338" t="s">
        <v>364</v>
      </c>
      <c r="D88" s="339"/>
      <c r="E88" s="144">
        <f>E86-E87</f>
        <v>0</v>
      </c>
      <c r="F88" s="144">
        <f t="shared" ref="F88:P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24">
        <f>Q86-Q87</f>
        <v>0</v>
      </c>
    </row>
    <row r="89" spans="3:17" x14ac:dyDescent="0.25">
      <c r="C89" s="338" t="s">
        <v>261</v>
      </c>
      <c r="D89" s="339"/>
      <c r="E89" s="144">
        <f>E29+E54+E58+E64+E80+E84+E88</f>
        <v>0</v>
      </c>
      <c r="F89" s="144">
        <f t="shared" ref="F89:P89" si="11">F29+F54+F58+F64+F80+F84+F88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24">
        <f>Q29+Q54+Q58+Q64+Q80+Q84+Q88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Q94"/>
  <sheetViews>
    <sheetView showGridLines="0" zoomScale="70" zoomScaleNormal="70" workbookViewId="0">
      <selection activeCell="C16" sqref="C16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385</v>
      </c>
    </row>
    <row r="4" spans="2:17" x14ac:dyDescent="0.25">
      <c r="C4" s="15"/>
      <c r="Q4" s="27" t="s">
        <v>109</v>
      </c>
    </row>
    <row r="5" spans="2:17" ht="15" customHeight="1" x14ac:dyDescent="0.25">
      <c r="C5" s="323" t="s">
        <v>343</v>
      </c>
      <c r="D5" s="323" t="s">
        <v>344</v>
      </c>
      <c r="E5" s="306" t="s">
        <v>326</v>
      </c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</row>
    <row r="6" spans="2:17" x14ac:dyDescent="0.25">
      <c r="C6" s="325"/>
      <c r="D6" s="325"/>
      <c r="E6" s="14" t="s">
        <v>110</v>
      </c>
      <c r="F6" s="14" t="s">
        <v>111</v>
      </c>
      <c r="G6" s="14" t="s">
        <v>112</v>
      </c>
      <c r="H6" s="14" t="s">
        <v>113</v>
      </c>
      <c r="I6" s="14" t="s">
        <v>114</v>
      </c>
      <c r="J6" s="14" t="s">
        <v>115</v>
      </c>
      <c r="K6" s="14" t="s">
        <v>116</v>
      </c>
      <c r="L6" s="14" t="s">
        <v>117</v>
      </c>
      <c r="M6" s="14" t="s">
        <v>118</v>
      </c>
      <c r="N6" s="14" t="s">
        <v>119</v>
      </c>
      <c r="O6" s="14" t="s">
        <v>120</v>
      </c>
      <c r="P6" s="14" t="s">
        <v>121</v>
      </c>
      <c r="Q6" s="14" t="s">
        <v>108</v>
      </c>
    </row>
    <row r="7" spans="2:17" ht="14.25" customHeight="1" x14ac:dyDescent="0.25">
      <c r="C7" s="327"/>
      <c r="D7" s="327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</row>
    <row r="8" spans="2:17" x14ac:dyDescent="0.25">
      <c r="B8" s="75"/>
      <c r="C8" s="335" t="s">
        <v>348</v>
      </c>
      <c r="D8" s="336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63" t="s">
        <v>704</v>
      </c>
      <c r="D10" s="101" t="s">
        <v>649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650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2:17" x14ac:dyDescent="0.25">
      <c r="C12" s="163" t="s">
        <v>704</v>
      </c>
      <c r="D12" s="101" t="s">
        <v>651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2:17" x14ac:dyDescent="0.25">
      <c r="C13" s="163" t="s">
        <v>704</v>
      </c>
      <c r="D13" s="101" t="s">
        <v>652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2:17" x14ac:dyDescent="0.25">
      <c r="C14" s="163" t="s">
        <v>704</v>
      </c>
      <c r="D14" s="101" t="s">
        <v>653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17" x14ac:dyDescent="0.25">
      <c r="C15" s="163" t="s">
        <v>704</v>
      </c>
      <c r="D15" s="101" t="s">
        <v>654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 x14ac:dyDescent="0.25">
      <c r="C16" s="163" t="s">
        <v>704</v>
      </c>
      <c r="D16" s="101" t="s">
        <v>655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2:17" ht="14.25" customHeight="1" x14ac:dyDescent="0.25">
      <c r="B17" s="75"/>
      <c r="C17" s="163" t="s">
        <v>704</v>
      </c>
      <c r="D17" s="101" t="s">
        <v>656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2:17" x14ac:dyDescent="0.25">
      <c r="C18" s="163" t="s">
        <v>704</v>
      </c>
      <c r="D18" s="20" t="s">
        <v>657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2:17" x14ac:dyDescent="0.25">
      <c r="C19" s="338" t="s">
        <v>225</v>
      </c>
      <c r="D19" s="339"/>
      <c r="E19" s="144">
        <f>SUM(E10:E18)</f>
        <v>0</v>
      </c>
      <c r="F19" s="144">
        <f t="shared" ref="F19:P19" si="0">SUM(F10:F18)</f>
        <v>0</v>
      </c>
      <c r="G19" s="144">
        <f t="shared" si="0"/>
        <v>0</v>
      </c>
      <c r="H19" s="144">
        <f t="shared" si="0"/>
        <v>0</v>
      </c>
      <c r="I19" s="144">
        <f t="shared" si="0"/>
        <v>0</v>
      </c>
      <c r="J19" s="144">
        <f t="shared" si="0"/>
        <v>0</v>
      </c>
      <c r="K19" s="144">
        <f t="shared" si="0"/>
        <v>0</v>
      </c>
      <c r="L19" s="144">
        <f t="shared" si="0"/>
        <v>0</v>
      </c>
      <c r="M19" s="144">
        <f t="shared" si="0"/>
        <v>0</v>
      </c>
      <c r="N19" s="144">
        <f t="shared" si="0"/>
        <v>0</v>
      </c>
      <c r="O19" s="144">
        <f t="shared" si="0"/>
        <v>0</v>
      </c>
      <c r="P19" s="144">
        <f t="shared" si="0"/>
        <v>0</v>
      </c>
      <c r="Q19" s="124">
        <f>SUM(E19:P19)</f>
        <v>0</v>
      </c>
    </row>
    <row r="20" spans="2:17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63" t="s">
        <v>704</v>
      </c>
      <c r="D21" s="101" t="s">
        <v>658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63" t="s">
        <v>704</v>
      </c>
      <c r="D22" s="101" t="s">
        <v>659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2:17" x14ac:dyDescent="0.25">
      <c r="C23" s="163" t="s">
        <v>704</v>
      </c>
      <c r="D23" s="101" t="s">
        <v>660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2:17" x14ac:dyDescent="0.25">
      <c r="C24" s="163" t="s">
        <v>704</v>
      </c>
      <c r="D24" s="101" t="s">
        <v>661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2:17" x14ac:dyDescent="0.25">
      <c r="C25" s="163" t="s">
        <v>704</v>
      </c>
      <c r="D25" s="101" t="s">
        <v>662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2:17" x14ac:dyDescent="0.25">
      <c r="C26" s="163" t="s">
        <v>704</v>
      </c>
      <c r="D26" s="20" t="s">
        <v>663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2:17" x14ac:dyDescent="0.25">
      <c r="C27" s="163" t="s">
        <v>704</v>
      </c>
      <c r="D27" s="20" t="s">
        <v>664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7" x14ac:dyDescent="0.25">
      <c r="C28" s="338" t="s">
        <v>225</v>
      </c>
      <c r="D28" s="339"/>
      <c r="E28" s="144">
        <f>SUM(E21:E27)</f>
        <v>0</v>
      </c>
      <c r="F28" s="144">
        <f t="shared" ref="F28:P28" si="1">SUM(F21:F27)</f>
        <v>0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>
        <f t="shared" si="1"/>
        <v>0</v>
      </c>
      <c r="P28" s="144">
        <f t="shared" si="1"/>
        <v>0</v>
      </c>
      <c r="Q28" s="124">
        <f>SUM(E28:P28)</f>
        <v>0</v>
      </c>
    </row>
    <row r="29" spans="2:17" x14ac:dyDescent="0.25">
      <c r="C29" s="338" t="s">
        <v>349</v>
      </c>
      <c r="D29" s="339"/>
      <c r="E29" s="144">
        <f>E28+E19</f>
        <v>0</v>
      </c>
      <c r="F29" s="144">
        <f t="shared" ref="F29:P29" si="2">F28+F19</f>
        <v>0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</v>
      </c>
      <c r="O29" s="144">
        <f t="shared" si="2"/>
        <v>0</v>
      </c>
      <c r="P29" s="144">
        <f t="shared" si="2"/>
        <v>0</v>
      </c>
      <c r="Q29" s="124">
        <f>Q19+Q28</f>
        <v>0</v>
      </c>
    </row>
    <row r="30" spans="2:17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63" t="s">
        <v>705</v>
      </c>
      <c r="D32" s="101" t="s">
        <v>665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666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3:17" x14ac:dyDescent="0.25">
      <c r="C34" s="163" t="s">
        <v>705</v>
      </c>
      <c r="D34" s="101" t="s">
        <v>667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3:17" x14ac:dyDescent="0.25">
      <c r="C35" s="163" t="s">
        <v>705</v>
      </c>
      <c r="D35" s="101" t="s">
        <v>668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3:17" x14ac:dyDescent="0.25">
      <c r="C36" s="163" t="s">
        <v>705</v>
      </c>
      <c r="D36" s="101" t="s">
        <v>669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3:17" x14ac:dyDescent="0.25">
      <c r="C37" s="163" t="s">
        <v>705</v>
      </c>
      <c r="D37" s="101" t="s">
        <v>670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3:17" x14ac:dyDescent="0.25">
      <c r="C38" s="163" t="s">
        <v>706</v>
      </c>
      <c r="D38" s="101" t="s">
        <v>671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3:17" x14ac:dyDescent="0.25">
      <c r="C39" s="163" t="s">
        <v>706</v>
      </c>
      <c r="D39" s="101" t="s">
        <v>672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3:17" x14ac:dyDescent="0.25">
      <c r="C40" s="163"/>
      <c r="D40" s="101" t="s">
        <v>673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3:17" x14ac:dyDescent="0.25">
      <c r="C41" s="163"/>
      <c r="D41" s="101" t="s">
        <v>674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3:17" x14ac:dyDescent="0.25">
      <c r="C42" s="163"/>
      <c r="D42" s="101" t="s">
        <v>675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3:17" x14ac:dyDescent="0.25">
      <c r="C43" s="163"/>
      <c r="D43" s="101" t="s">
        <v>676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3:17" x14ac:dyDescent="0.25">
      <c r="C44" s="163"/>
      <c r="D44" s="101" t="s">
        <v>677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3:17" x14ac:dyDescent="0.25">
      <c r="C45" s="163" t="s">
        <v>706</v>
      </c>
      <c r="D45" s="101" t="s">
        <v>678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3:17" x14ac:dyDescent="0.25">
      <c r="C46" s="338" t="s">
        <v>225</v>
      </c>
      <c r="D46" s="339"/>
      <c r="E46" s="144">
        <f>SUM(E32:E45)</f>
        <v>0</v>
      </c>
      <c r="F46" s="144">
        <f t="shared" ref="F46:P46" si="3">SUM(F32:F45)</f>
        <v>0</v>
      </c>
      <c r="G46" s="144">
        <f t="shared" si="3"/>
        <v>0</v>
      </c>
      <c r="H46" s="144">
        <f t="shared" si="3"/>
        <v>0</v>
      </c>
      <c r="I46" s="144">
        <f t="shared" si="3"/>
        <v>0</v>
      </c>
      <c r="J46" s="144">
        <f t="shared" si="3"/>
        <v>0</v>
      </c>
      <c r="K46" s="144">
        <f t="shared" si="3"/>
        <v>0</v>
      </c>
      <c r="L46" s="144">
        <f t="shared" si="3"/>
        <v>0</v>
      </c>
      <c r="M46" s="144">
        <f t="shared" si="3"/>
        <v>0</v>
      </c>
      <c r="N46" s="144">
        <f t="shared" si="3"/>
        <v>0</v>
      </c>
      <c r="O46" s="144">
        <f t="shared" si="3"/>
        <v>0</v>
      </c>
      <c r="P46" s="144">
        <f t="shared" si="3"/>
        <v>0</v>
      </c>
      <c r="Q46" s="124">
        <f>SUM(E46:P46)</f>
        <v>0</v>
      </c>
    </row>
    <row r="47" spans="3:17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63" t="s">
        <v>707</v>
      </c>
      <c r="D48" s="101" t="s">
        <v>679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680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3:17" x14ac:dyDescent="0.25">
      <c r="C50" s="163" t="s">
        <v>707</v>
      </c>
      <c r="D50" s="101" t="s">
        <v>681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3:17" x14ac:dyDescent="0.25">
      <c r="C51" s="163" t="s">
        <v>707</v>
      </c>
      <c r="D51" s="20" t="s">
        <v>682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3:17" x14ac:dyDescent="0.25">
      <c r="C52" s="163" t="s">
        <v>707</v>
      </c>
      <c r="D52" s="20" t="s">
        <v>683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3:17" x14ac:dyDescent="0.25">
      <c r="C53" s="338" t="s">
        <v>225</v>
      </c>
      <c r="D53" s="339"/>
      <c r="E53" s="144">
        <f>SUM(E48:E52)</f>
        <v>0</v>
      </c>
      <c r="F53" s="144">
        <f t="shared" ref="F53:P53" si="4">SUM(F48:F52)</f>
        <v>0</v>
      </c>
      <c r="G53" s="144">
        <f t="shared" si="4"/>
        <v>0</v>
      </c>
      <c r="H53" s="144">
        <f t="shared" si="4"/>
        <v>0</v>
      </c>
      <c r="I53" s="144">
        <f t="shared" si="4"/>
        <v>0</v>
      </c>
      <c r="J53" s="144">
        <f t="shared" si="4"/>
        <v>0</v>
      </c>
      <c r="K53" s="144">
        <f t="shared" si="4"/>
        <v>0</v>
      </c>
      <c r="L53" s="144">
        <f t="shared" si="4"/>
        <v>0</v>
      </c>
      <c r="M53" s="144">
        <f t="shared" si="4"/>
        <v>0</v>
      </c>
      <c r="N53" s="144">
        <f t="shared" si="4"/>
        <v>0</v>
      </c>
      <c r="O53" s="144">
        <f t="shared" si="4"/>
        <v>0</v>
      </c>
      <c r="P53" s="144">
        <f t="shared" si="4"/>
        <v>0</v>
      </c>
      <c r="Q53" s="124">
        <f>SUM(E53:P53)</f>
        <v>0</v>
      </c>
    </row>
    <row r="54" spans="3:17" x14ac:dyDescent="0.25">
      <c r="C54" s="338" t="s">
        <v>353</v>
      </c>
      <c r="D54" s="339"/>
      <c r="E54" s="144">
        <f>E53+E46</f>
        <v>0</v>
      </c>
      <c r="F54" s="144">
        <f t="shared" ref="F54:P54" si="5">F53+F46</f>
        <v>0</v>
      </c>
      <c r="G54" s="144">
        <f t="shared" si="5"/>
        <v>0</v>
      </c>
      <c r="H54" s="144">
        <f t="shared" si="5"/>
        <v>0</v>
      </c>
      <c r="I54" s="144">
        <f t="shared" si="5"/>
        <v>0</v>
      </c>
      <c r="J54" s="144">
        <f t="shared" si="5"/>
        <v>0</v>
      </c>
      <c r="K54" s="144">
        <f t="shared" si="5"/>
        <v>0</v>
      </c>
      <c r="L54" s="144">
        <f t="shared" si="5"/>
        <v>0</v>
      </c>
      <c r="M54" s="144">
        <f t="shared" si="5"/>
        <v>0</v>
      </c>
      <c r="N54" s="144">
        <f t="shared" si="5"/>
        <v>0</v>
      </c>
      <c r="O54" s="144">
        <f t="shared" si="5"/>
        <v>0</v>
      </c>
      <c r="P54" s="144">
        <f t="shared" si="5"/>
        <v>0</v>
      </c>
      <c r="Q54" s="124">
        <f>Q46+Q53</f>
        <v>0</v>
      </c>
    </row>
    <row r="55" spans="3:17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684</v>
      </c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685</v>
      </c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3:17" x14ac:dyDescent="0.25">
      <c r="C58" s="338" t="s">
        <v>355</v>
      </c>
      <c r="D58" s="339"/>
      <c r="E58" s="144">
        <f>SUM(E56:E57)</f>
        <v>0</v>
      </c>
      <c r="F58" s="144">
        <f t="shared" ref="F58:P58" si="6">SUM(F56:F57)</f>
        <v>0</v>
      </c>
      <c r="G58" s="144">
        <f t="shared" si="6"/>
        <v>0</v>
      </c>
      <c r="H58" s="144">
        <f t="shared" si="6"/>
        <v>0</v>
      </c>
      <c r="I58" s="144">
        <f t="shared" si="6"/>
        <v>0</v>
      </c>
      <c r="J58" s="144">
        <f t="shared" si="6"/>
        <v>0</v>
      </c>
      <c r="K58" s="144">
        <f t="shared" si="6"/>
        <v>0</v>
      </c>
      <c r="L58" s="144">
        <f t="shared" si="6"/>
        <v>0</v>
      </c>
      <c r="M58" s="144">
        <f t="shared" si="6"/>
        <v>0</v>
      </c>
      <c r="N58" s="144">
        <f t="shared" si="6"/>
        <v>0</v>
      </c>
      <c r="O58" s="144">
        <f t="shared" si="6"/>
        <v>0</v>
      </c>
      <c r="P58" s="144">
        <f t="shared" si="6"/>
        <v>0</v>
      </c>
      <c r="Q58" s="124">
        <f>SUM(E58:P58)</f>
        <v>0</v>
      </c>
    </row>
    <row r="59" spans="3:17" x14ac:dyDescent="0.25">
      <c r="C59" s="335" t="s">
        <v>357</v>
      </c>
      <c r="D59" s="336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18"/>
    </row>
    <row r="60" spans="3:17" x14ac:dyDescent="0.25">
      <c r="C60" s="96"/>
      <c r="D60" s="101" t="s">
        <v>686</v>
      </c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18"/>
    </row>
    <row r="61" spans="3:17" x14ac:dyDescent="0.25">
      <c r="C61" s="96"/>
      <c r="D61" s="101" t="s">
        <v>687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18"/>
    </row>
    <row r="62" spans="3:17" x14ac:dyDescent="0.25">
      <c r="C62" s="18"/>
      <c r="D62" s="101" t="s">
        <v>688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18"/>
    </row>
    <row r="63" spans="3:17" x14ac:dyDescent="0.25">
      <c r="C63" s="18"/>
      <c r="D63" s="18" t="s">
        <v>689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18"/>
    </row>
    <row r="64" spans="3:17" x14ac:dyDescent="0.25">
      <c r="C64" s="338" t="s">
        <v>356</v>
      </c>
      <c r="D64" s="339"/>
      <c r="E64" s="144">
        <f>SUM(E60:E63)</f>
        <v>0</v>
      </c>
      <c r="F64" s="144">
        <f t="shared" ref="F64:P64" si="7">SUM(F60:F63)</f>
        <v>0</v>
      </c>
      <c r="G64" s="144">
        <f t="shared" si="7"/>
        <v>0</v>
      </c>
      <c r="H64" s="144">
        <f t="shared" si="7"/>
        <v>0</v>
      </c>
      <c r="I64" s="144">
        <f t="shared" si="7"/>
        <v>0</v>
      </c>
      <c r="J64" s="144">
        <f t="shared" si="7"/>
        <v>0</v>
      </c>
      <c r="K64" s="144">
        <f t="shared" si="7"/>
        <v>0</v>
      </c>
      <c r="L64" s="144">
        <f t="shared" si="7"/>
        <v>0</v>
      </c>
      <c r="M64" s="144">
        <f t="shared" si="7"/>
        <v>0</v>
      </c>
      <c r="N64" s="144">
        <f t="shared" si="7"/>
        <v>0</v>
      </c>
      <c r="O64" s="144">
        <f t="shared" si="7"/>
        <v>0</v>
      </c>
      <c r="P64" s="144">
        <f t="shared" si="7"/>
        <v>0</v>
      </c>
      <c r="Q64" s="124">
        <f>SUM(E64:P64)</f>
        <v>0</v>
      </c>
    </row>
    <row r="65" spans="3:17" x14ac:dyDescent="0.25">
      <c r="C65" s="335" t="s">
        <v>361</v>
      </c>
      <c r="D65" s="336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6"/>
      <c r="D66" s="101" t="s">
        <v>691</v>
      </c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692</v>
      </c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3:17" x14ac:dyDescent="0.25">
      <c r="C68" s="96"/>
      <c r="D68" s="101" t="s">
        <v>693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3:17" x14ac:dyDescent="0.25">
      <c r="C69" s="96"/>
      <c r="D69" s="101" t="s">
        <v>694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3:17" x14ac:dyDescent="0.25">
      <c r="C70" s="96"/>
      <c r="D70" s="101" t="s">
        <v>695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3:17" x14ac:dyDescent="0.25">
      <c r="C71" s="96"/>
      <c r="D71" s="101" t="s">
        <v>664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3:17" x14ac:dyDescent="0.25">
      <c r="C72" s="163" t="s">
        <v>708</v>
      </c>
      <c r="D72" s="101" t="s">
        <v>696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3:17" x14ac:dyDescent="0.25">
      <c r="C73" s="163" t="s">
        <v>708</v>
      </c>
      <c r="D73" s="101" t="s">
        <v>697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3:17" x14ac:dyDescent="0.25">
      <c r="C74" s="163" t="s">
        <v>708</v>
      </c>
      <c r="D74" s="101" t="s">
        <v>698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3:17" x14ac:dyDescent="0.25">
      <c r="C75" s="163" t="s">
        <v>708</v>
      </c>
      <c r="D75" s="101" t="s">
        <v>699</v>
      </c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3:17" x14ac:dyDescent="0.25">
      <c r="C76" s="163" t="s">
        <v>708</v>
      </c>
      <c r="D76" s="101" t="s">
        <v>700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3:17" x14ac:dyDescent="0.25">
      <c r="C77" s="163" t="s">
        <v>708</v>
      </c>
      <c r="D77" s="101" t="s">
        <v>701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3:17" x14ac:dyDescent="0.25">
      <c r="C78" s="163" t="s">
        <v>708</v>
      </c>
      <c r="D78" s="18" t="s">
        <v>702</v>
      </c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3:17" x14ac:dyDescent="0.25">
      <c r="C79" s="163" t="s">
        <v>708</v>
      </c>
      <c r="D79" s="18" t="s">
        <v>703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3:17" x14ac:dyDescent="0.25">
      <c r="C80" s="338" t="s">
        <v>359</v>
      </c>
      <c r="D80" s="339"/>
      <c r="E80" s="144">
        <f>SUM(E66:E79)</f>
        <v>0</v>
      </c>
      <c r="F80" s="144">
        <f t="shared" ref="F80:P80" si="8">SUM(F66:F79)</f>
        <v>0</v>
      </c>
      <c r="G80" s="144">
        <f t="shared" si="8"/>
        <v>0</v>
      </c>
      <c r="H80" s="144">
        <f t="shared" si="8"/>
        <v>0</v>
      </c>
      <c r="I80" s="144">
        <f t="shared" si="8"/>
        <v>0</v>
      </c>
      <c r="J80" s="144">
        <f t="shared" si="8"/>
        <v>0</v>
      </c>
      <c r="K80" s="144">
        <f t="shared" si="8"/>
        <v>0</v>
      </c>
      <c r="L80" s="144">
        <f t="shared" si="8"/>
        <v>0</v>
      </c>
      <c r="M80" s="144">
        <f t="shared" si="8"/>
        <v>0</v>
      </c>
      <c r="N80" s="144">
        <f t="shared" si="8"/>
        <v>0</v>
      </c>
      <c r="O80" s="144">
        <f t="shared" si="8"/>
        <v>0</v>
      </c>
      <c r="P80" s="144">
        <f t="shared" si="8"/>
        <v>0</v>
      </c>
      <c r="Q80" s="124">
        <f>SUM(E80:P80)</f>
        <v>0</v>
      </c>
    </row>
    <row r="81" spans="3:17" x14ac:dyDescent="0.25">
      <c r="C81" s="335" t="s">
        <v>360</v>
      </c>
      <c r="D81" s="336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3:17" x14ac:dyDescent="0.25">
      <c r="C82" s="18"/>
      <c r="D82" s="166" t="s">
        <v>690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3:17" x14ac:dyDescent="0.25">
      <c r="C84" s="338" t="s">
        <v>362</v>
      </c>
      <c r="D84" s="339"/>
      <c r="E84" s="144">
        <f>SUM(E82:E83)</f>
        <v>0</v>
      </c>
      <c r="F84" s="144">
        <f t="shared" ref="F84:P84" si="9">SUM(F82:F83)</f>
        <v>0</v>
      </c>
      <c r="G84" s="144">
        <f t="shared" si="9"/>
        <v>0</v>
      </c>
      <c r="H84" s="144">
        <f t="shared" si="9"/>
        <v>0</v>
      </c>
      <c r="I84" s="144">
        <f t="shared" si="9"/>
        <v>0</v>
      </c>
      <c r="J84" s="144">
        <f t="shared" si="9"/>
        <v>0</v>
      </c>
      <c r="K84" s="144">
        <f t="shared" si="9"/>
        <v>0</v>
      </c>
      <c r="L84" s="144">
        <f t="shared" si="9"/>
        <v>0</v>
      </c>
      <c r="M84" s="144">
        <f t="shared" si="9"/>
        <v>0</v>
      </c>
      <c r="N84" s="144">
        <f t="shared" si="9"/>
        <v>0</v>
      </c>
      <c r="O84" s="144">
        <f t="shared" si="9"/>
        <v>0</v>
      </c>
      <c r="P84" s="144">
        <f t="shared" si="9"/>
        <v>0</v>
      </c>
      <c r="Q84" s="124">
        <f>SUM(E84:P84)</f>
        <v>0</v>
      </c>
    </row>
    <row r="85" spans="3:17" x14ac:dyDescent="0.25">
      <c r="C85" s="335" t="s">
        <v>363</v>
      </c>
      <c r="D85" s="3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3:17" x14ac:dyDescent="0.25">
      <c r="C86" s="18" t="s">
        <v>365</v>
      </c>
      <c r="D86" s="18" t="s">
        <v>366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367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3:17" x14ac:dyDescent="0.25">
      <c r="C88" s="338" t="s">
        <v>364</v>
      </c>
      <c r="D88" s="339"/>
      <c r="E88" s="144">
        <f>E86-E87</f>
        <v>0</v>
      </c>
      <c r="F88" s="144">
        <f t="shared" ref="F88:P88" si="10">F86-F87</f>
        <v>0</v>
      </c>
      <c r="G88" s="144">
        <f t="shared" si="10"/>
        <v>0</v>
      </c>
      <c r="H88" s="144">
        <f t="shared" si="10"/>
        <v>0</v>
      </c>
      <c r="I88" s="144">
        <f t="shared" si="10"/>
        <v>0</v>
      </c>
      <c r="J88" s="144">
        <f t="shared" si="10"/>
        <v>0</v>
      </c>
      <c r="K88" s="144">
        <f t="shared" si="10"/>
        <v>0</v>
      </c>
      <c r="L88" s="144">
        <f t="shared" si="10"/>
        <v>0</v>
      </c>
      <c r="M88" s="144">
        <f t="shared" si="10"/>
        <v>0</v>
      </c>
      <c r="N88" s="144">
        <f t="shared" si="10"/>
        <v>0</v>
      </c>
      <c r="O88" s="144">
        <f t="shared" si="10"/>
        <v>0</v>
      </c>
      <c r="P88" s="144">
        <f t="shared" si="10"/>
        <v>0</v>
      </c>
      <c r="Q88" s="124">
        <f>Q86-Q87</f>
        <v>0</v>
      </c>
    </row>
    <row r="89" spans="3:17" x14ac:dyDescent="0.25">
      <c r="C89" s="338" t="s">
        <v>261</v>
      </c>
      <c r="D89" s="339"/>
      <c r="E89" s="144">
        <f>E29+E54+E58+E64+E80+E84+E88</f>
        <v>0</v>
      </c>
      <c r="F89" s="144">
        <f t="shared" ref="F89:P89" si="11">F29+F54+F58+F64+F80+F84+F88</f>
        <v>0</v>
      </c>
      <c r="G89" s="144">
        <f t="shared" si="11"/>
        <v>0</v>
      </c>
      <c r="H89" s="144">
        <f t="shared" si="11"/>
        <v>0</v>
      </c>
      <c r="I89" s="144">
        <f t="shared" si="11"/>
        <v>0</v>
      </c>
      <c r="J89" s="144">
        <f t="shared" si="11"/>
        <v>0</v>
      </c>
      <c r="K89" s="144">
        <f t="shared" si="11"/>
        <v>0</v>
      </c>
      <c r="L89" s="144">
        <f t="shared" si="11"/>
        <v>0</v>
      </c>
      <c r="M89" s="144">
        <f t="shared" si="11"/>
        <v>0</v>
      </c>
      <c r="N89" s="144">
        <f t="shared" si="11"/>
        <v>0</v>
      </c>
      <c r="O89" s="144">
        <f t="shared" si="11"/>
        <v>0</v>
      </c>
      <c r="P89" s="144">
        <f t="shared" si="11"/>
        <v>0</v>
      </c>
      <c r="Q89" s="124">
        <f>Q29+Q54+Q58+Q64+Q80+Q84+Q88</f>
        <v>0</v>
      </c>
    </row>
    <row r="91" spans="3:17" x14ac:dyDescent="0.25">
      <c r="D91" s="24"/>
      <c r="E91" s="24"/>
    </row>
    <row r="92" spans="3:17" x14ac:dyDescent="0.25">
      <c r="D92" s="26"/>
      <c r="E92" s="26"/>
    </row>
    <row r="93" spans="3:17" x14ac:dyDescent="0.25">
      <c r="E93" s="26"/>
    </row>
    <row r="94" spans="3:17" x14ac:dyDescent="0.25">
      <c r="E94" s="26"/>
    </row>
  </sheetData>
  <mergeCells count="26">
    <mergeCell ref="C53:D53"/>
    <mergeCell ref="E5:Q5"/>
    <mergeCell ref="C8:D8"/>
    <mergeCell ref="C9:D9"/>
    <mergeCell ref="C19:D19"/>
    <mergeCell ref="C20:D20"/>
    <mergeCell ref="C28:D28"/>
    <mergeCell ref="C5:C7"/>
    <mergeCell ref="D5:D7"/>
    <mergeCell ref="C29:D29"/>
    <mergeCell ref="C30:D30"/>
    <mergeCell ref="C31:D31"/>
    <mergeCell ref="C46:D46"/>
    <mergeCell ref="C47:D47"/>
    <mergeCell ref="C89:D89"/>
    <mergeCell ref="C54:D54"/>
    <mergeCell ref="C55:D55"/>
    <mergeCell ref="C58:D58"/>
    <mergeCell ref="C59:D59"/>
    <mergeCell ref="C64:D64"/>
    <mergeCell ref="C65:D65"/>
    <mergeCell ref="C80:D80"/>
    <mergeCell ref="C81:D81"/>
    <mergeCell ref="C84:D84"/>
    <mergeCell ref="C85:D85"/>
    <mergeCell ref="C88:D88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W271"/>
  <sheetViews>
    <sheetView showGridLines="0" zoomScale="70" zoomScaleNormal="70" workbookViewId="0">
      <selection activeCell="E11" sqref="E11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7" width="16.453125" style="4" customWidth="1"/>
    <col min="8" max="8" width="16.81640625" style="4" customWidth="1"/>
    <col min="9" max="9" width="13.81640625" style="4" bestFit="1" customWidth="1"/>
    <col min="10" max="10" width="12.54296875" style="4" bestFit="1" customWidth="1"/>
    <col min="11" max="11" width="13.453125" style="4" bestFit="1" customWidth="1"/>
    <col min="12" max="12" width="13.81640625" style="4" bestFit="1" customWidth="1"/>
    <col min="13" max="13" width="12.54296875" style="4" bestFit="1" customWidth="1"/>
    <col min="14" max="14" width="14.81640625" style="4" customWidth="1"/>
    <col min="15" max="15" width="12.54296875" style="4" customWidth="1"/>
    <col min="16" max="16" width="11.81640625" style="4" bestFit="1" customWidth="1"/>
    <col min="17" max="17" width="13.81640625" style="4" bestFit="1" customWidth="1"/>
    <col min="18" max="20" width="11.81640625" style="4" bestFit="1" customWidth="1"/>
    <col min="21" max="21" width="11.453125" style="4" bestFit="1" customWidth="1"/>
    <col min="22" max="22" width="12.453125" style="4" customWidth="1"/>
    <col min="23" max="23" width="12.81640625" style="4" customWidth="1"/>
    <col min="24" max="16384" width="9.1796875" style="4"/>
  </cols>
  <sheetData>
    <row r="2" spans="2:23" x14ac:dyDescent="0.25">
      <c r="I2" s="25" t="s">
        <v>240</v>
      </c>
    </row>
    <row r="3" spans="2:23" x14ac:dyDescent="0.25">
      <c r="I3" s="27" t="s">
        <v>413</v>
      </c>
    </row>
    <row r="4" spans="2:23" x14ac:dyDescent="0.25">
      <c r="C4" s="24" t="s">
        <v>386</v>
      </c>
      <c r="I4" s="27"/>
    </row>
    <row r="5" spans="2:23" x14ac:dyDescent="0.25">
      <c r="B5" s="15"/>
      <c r="C5" s="15"/>
      <c r="D5" s="72"/>
      <c r="E5" s="72"/>
      <c r="F5" s="72"/>
      <c r="G5" s="72"/>
      <c r="H5" s="72"/>
      <c r="I5" s="72"/>
      <c r="J5" s="72"/>
      <c r="K5" s="72"/>
      <c r="P5" s="16" t="s">
        <v>4</v>
      </c>
      <c r="W5" s="27" t="s">
        <v>109</v>
      </c>
    </row>
    <row r="6" spans="2:23" x14ac:dyDescent="0.25">
      <c r="B6" s="75"/>
      <c r="C6" s="323" t="s">
        <v>343</v>
      </c>
      <c r="D6" s="323" t="s">
        <v>344</v>
      </c>
      <c r="E6" s="314" t="s">
        <v>160</v>
      </c>
      <c r="F6" s="315"/>
      <c r="G6" s="316"/>
      <c r="H6" s="314" t="s">
        <v>642</v>
      </c>
      <c r="I6" s="315"/>
      <c r="J6" s="315"/>
      <c r="K6" s="315"/>
      <c r="L6" s="306" t="s">
        <v>153</v>
      </c>
      <c r="M6" s="306"/>
      <c r="N6" s="306"/>
      <c r="O6" s="306"/>
      <c r="P6" s="306"/>
    </row>
    <row r="7" spans="2:23" ht="28" x14ac:dyDescent="0.25">
      <c r="B7" s="75"/>
      <c r="C7" s="325"/>
      <c r="D7" s="325"/>
      <c r="E7" s="7" t="s">
        <v>224</v>
      </c>
      <c r="F7" s="7" t="s">
        <v>169</v>
      </c>
      <c r="G7" s="7" t="s">
        <v>141</v>
      </c>
      <c r="H7" s="7" t="s">
        <v>224</v>
      </c>
      <c r="I7" s="7" t="s">
        <v>163</v>
      </c>
      <c r="J7" s="7" t="s">
        <v>164</v>
      </c>
      <c r="K7" s="7" t="s">
        <v>168</v>
      </c>
      <c r="L7" s="7" t="s">
        <v>154</v>
      </c>
      <c r="M7" s="7" t="s">
        <v>155</v>
      </c>
      <c r="N7" s="7" t="s">
        <v>156</v>
      </c>
      <c r="O7" s="7" t="s">
        <v>157</v>
      </c>
      <c r="P7" s="7" t="s">
        <v>158</v>
      </c>
    </row>
    <row r="8" spans="2:23" ht="15" customHeight="1" x14ac:dyDescent="0.25">
      <c r="B8" s="75"/>
      <c r="C8" s="327"/>
      <c r="D8" s="327"/>
      <c r="E8" s="7" t="s">
        <v>10</v>
      </c>
      <c r="F8" s="7" t="s">
        <v>12</v>
      </c>
      <c r="G8" s="7" t="s">
        <v>162</v>
      </c>
      <c r="H8" s="7" t="s">
        <v>10</v>
      </c>
      <c r="I8" s="7" t="s">
        <v>3</v>
      </c>
      <c r="J8" s="7" t="s">
        <v>5</v>
      </c>
      <c r="K8" s="7" t="s">
        <v>5</v>
      </c>
      <c r="L8" s="7" t="s">
        <v>8</v>
      </c>
      <c r="M8" s="7" t="s">
        <v>8</v>
      </c>
      <c r="N8" s="7" t="s">
        <v>8</v>
      </c>
      <c r="O8" s="7" t="s">
        <v>8</v>
      </c>
      <c r="P8" s="7" t="s">
        <v>8</v>
      </c>
    </row>
    <row r="9" spans="2:23" x14ac:dyDescent="0.25">
      <c r="B9" s="75"/>
      <c r="C9" s="335" t="s">
        <v>348</v>
      </c>
      <c r="D9" s="336"/>
      <c r="E9" s="74"/>
      <c r="F9" s="74"/>
      <c r="G9" s="73"/>
      <c r="H9" s="74"/>
      <c r="I9" s="18"/>
      <c r="J9" s="18"/>
      <c r="K9" s="18"/>
      <c r="L9" s="18"/>
      <c r="M9" s="18"/>
      <c r="N9" s="18"/>
      <c r="O9" s="18"/>
      <c r="P9" s="18"/>
    </row>
    <row r="10" spans="2:23" x14ac:dyDescent="0.25">
      <c r="C10" s="319" t="s">
        <v>350</v>
      </c>
      <c r="D10" s="320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</row>
    <row r="11" spans="2:23" x14ac:dyDescent="0.25">
      <c r="C11" s="163" t="s">
        <v>704</v>
      </c>
      <c r="D11" s="101" t="s">
        <v>649</v>
      </c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</row>
    <row r="12" spans="2:23" x14ac:dyDescent="0.25">
      <c r="C12" s="163" t="s">
        <v>704</v>
      </c>
      <c r="D12" s="101" t="s">
        <v>650</v>
      </c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</row>
    <row r="13" spans="2:23" x14ac:dyDescent="0.25">
      <c r="C13" s="163" t="s">
        <v>704</v>
      </c>
      <c r="D13" s="101" t="s">
        <v>651</v>
      </c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</row>
    <row r="14" spans="2:23" x14ac:dyDescent="0.25">
      <c r="C14" s="163" t="s">
        <v>704</v>
      </c>
      <c r="D14" s="101" t="s">
        <v>652</v>
      </c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</row>
    <row r="15" spans="2:23" x14ac:dyDescent="0.25">
      <c r="C15" s="163" t="s">
        <v>704</v>
      </c>
      <c r="D15" s="101" t="s">
        <v>653</v>
      </c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</row>
    <row r="16" spans="2:23" x14ac:dyDescent="0.25">
      <c r="C16" s="163" t="s">
        <v>704</v>
      </c>
      <c r="D16" s="101" t="s">
        <v>654</v>
      </c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</row>
    <row r="17" spans="2:16" x14ac:dyDescent="0.25">
      <c r="C17" s="163" t="s">
        <v>704</v>
      </c>
      <c r="D17" s="101" t="s">
        <v>655</v>
      </c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</row>
    <row r="18" spans="2:16" ht="14.25" customHeight="1" x14ac:dyDescent="0.25">
      <c r="B18" s="75"/>
      <c r="C18" s="163" t="s">
        <v>704</v>
      </c>
      <c r="D18" s="101" t="s">
        <v>656</v>
      </c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</row>
    <row r="19" spans="2:16" x14ac:dyDescent="0.25">
      <c r="C19" s="163" t="s">
        <v>704</v>
      </c>
      <c r="D19" s="20" t="s">
        <v>657</v>
      </c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</row>
    <row r="20" spans="2:16" x14ac:dyDescent="0.25">
      <c r="C20" s="317" t="s">
        <v>225</v>
      </c>
      <c r="D20" s="318"/>
      <c r="E20" s="124">
        <f>SUM(E11:E19)</f>
        <v>0</v>
      </c>
      <c r="F20" s="124">
        <f t="shared" ref="F20:P20" si="0">SUM(F11:F19)</f>
        <v>0</v>
      </c>
      <c r="G20" s="124">
        <f>F20-E20</f>
        <v>0</v>
      </c>
      <c r="H20" s="124">
        <f t="shared" si="0"/>
        <v>0</v>
      </c>
      <c r="I20" s="124">
        <f t="shared" si="0"/>
        <v>0</v>
      </c>
      <c r="J20" s="124">
        <f t="shared" si="0"/>
        <v>0</v>
      </c>
      <c r="K20" s="124">
        <f t="shared" si="0"/>
        <v>0</v>
      </c>
      <c r="L20" s="124">
        <f t="shared" si="0"/>
        <v>0</v>
      </c>
      <c r="M20" s="124">
        <f t="shared" si="0"/>
        <v>0</v>
      </c>
      <c r="N20" s="124">
        <f t="shared" si="0"/>
        <v>0</v>
      </c>
      <c r="O20" s="124">
        <f t="shared" si="0"/>
        <v>0</v>
      </c>
      <c r="P20" s="124">
        <f t="shared" si="0"/>
        <v>0</v>
      </c>
    </row>
    <row r="21" spans="2:16" x14ac:dyDescent="0.25">
      <c r="C21" s="319" t="s">
        <v>351</v>
      </c>
      <c r="D21" s="320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6" x14ac:dyDescent="0.25">
      <c r="C22" s="163" t="s">
        <v>704</v>
      </c>
      <c r="D22" s="101" t="s">
        <v>658</v>
      </c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</row>
    <row r="23" spans="2:16" x14ac:dyDescent="0.25">
      <c r="C23" s="163" t="s">
        <v>704</v>
      </c>
      <c r="D23" s="101" t="s">
        <v>659</v>
      </c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</row>
    <row r="24" spans="2:16" x14ac:dyDescent="0.25">
      <c r="C24" s="163" t="s">
        <v>704</v>
      </c>
      <c r="D24" s="101" t="s">
        <v>660</v>
      </c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</row>
    <row r="25" spans="2:16" x14ac:dyDescent="0.25">
      <c r="C25" s="163" t="s">
        <v>704</v>
      </c>
      <c r="D25" s="101" t="s">
        <v>661</v>
      </c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</row>
    <row r="26" spans="2:16" x14ac:dyDescent="0.25">
      <c r="C26" s="163" t="s">
        <v>704</v>
      </c>
      <c r="D26" s="101" t="s">
        <v>662</v>
      </c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</row>
    <row r="27" spans="2:16" x14ac:dyDescent="0.25">
      <c r="C27" s="163" t="s">
        <v>704</v>
      </c>
      <c r="D27" s="20" t="s">
        <v>663</v>
      </c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</row>
    <row r="28" spans="2:16" x14ac:dyDescent="0.25">
      <c r="C28" s="163" t="s">
        <v>704</v>
      </c>
      <c r="D28" s="20" t="s">
        <v>664</v>
      </c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</row>
    <row r="29" spans="2:16" x14ac:dyDescent="0.25">
      <c r="C29" s="317" t="s">
        <v>225</v>
      </c>
      <c r="D29" s="318"/>
      <c r="E29" s="124">
        <f>SUM(E22:E28)</f>
        <v>0</v>
      </c>
      <c r="F29" s="124">
        <f t="shared" ref="F29:P29" si="1">SUM(F22:F28)</f>
        <v>0</v>
      </c>
      <c r="G29" s="124">
        <f>F29-E29</f>
        <v>0</v>
      </c>
      <c r="H29" s="124">
        <f t="shared" si="1"/>
        <v>0</v>
      </c>
      <c r="I29" s="124">
        <f t="shared" si="1"/>
        <v>0</v>
      </c>
      <c r="J29" s="124">
        <f t="shared" si="1"/>
        <v>0</v>
      </c>
      <c r="K29" s="124">
        <f t="shared" si="1"/>
        <v>0</v>
      </c>
      <c r="L29" s="124">
        <f t="shared" si="1"/>
        <v>0</v>
      </c>
      <c r="M29" s="124">
        <f t="shared" si="1"/>
        <v>0</v>
      </c>
      <c r="N29" s="124">
        <f t="shared" si="1"/>
        <v>0</v>
      </c>
      <c r="O29" s="124">
        <f t="shared" si="1"/>
        <v>0</v>
      </c>
      <c r="P29" s="124">
        <f t="shared" si="1"/>
        <v>0</v>
      </c>
    </row>
    <row r="30" spans="2:16" x14ac:dyDescent="0.25">
      <c r="C30" s="319" t="s">
        <v>349</v>
      </c>
      <c r="D30" s="320"/>
      <c r="E30" s="124">
        <f>E29+E20</f>
        <v>0</v>
      </c>
      <c r="F30" s="124">
        <f t="shared" ref="F30:P30" si="2">F29+F20</f>
        <v>0</v>
      </c>
      <c r="G30" s="124">
        <f>F30-E30</f>
        <v>0</v>
      </c>
      <c r="H30" s="124">
        <f t="shared" si="2"/>
        <v>0</v>
      </c>
      <c r="I30" s="124">
        <f t="shared" si="2"/>
        <v>0</v>
      </c>
      <c r="J30" s="124">
        <f t="shared" si="2"/>
        <v>0</v>
      </c>
      <c r="K30" s="124">
        <f t="shared" si="2"/>
        <v>0</v>
      </c>
      <c r="L30" s="124">
        <f t="shared" si="2"/>
        <v>0</v>
      </c>
      <c r="M30" s="124">
        <f t="shared" si="2"/>
        <v>0</v>
      </c>
      <c r="N30" s="124">
        <f t="shared" si="2"/>
        <v>0</v>
      </c>
      <c r="O30" s="124">
        <f t="shared" si="2"/>
        <v>0</v>
      </c>
      <c r="P30" s="124">
        <f t="shared" si="2"/>
        <v>0</v>
      </c>
    </row>
    <row r="31" spans="2:16" x14ac:dyDescent="0.25">
      <c r="C31" s="335" t="s">
        <v>352</v>
      </c>
      <c r="D31" s="336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</row>
    <row r="32" spans="2:16" x14ac:dyDescent="0.25">
      <c r="C32" s="319" t="s">
        <v>350</v>
      </c>
      <c r="D32" s="320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</row>
    <row r="33" spans="3:16" x14ac:dyDescent="0.25">
      <c r="C33" s="163" t="s">
        <v>705</v>
      </c>
      <c r="D33" s="101" t="s">
        <v>665</v>
      </c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</row>
    <row r="34" spans="3:16" x14ac:dyDescent="0.25">
      <c r="C34" s="163" t="s">
        <v>705</v>
      </c>
      <c r="D34" s="101" t="s">
        <v>666</v>
      </c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</row>
    <row r="35" spans="3:16" x14ac:dyDescent="0.25">
      <c r="C35" s="163" t="s">
        <v>705</v>
      </c>
      <c r="D35" s="101" t="s">
        <v>667</v>
      </c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</row>
    <row r="36" spans="3:16" x14ac:dyDescent="0.25">
      <c r="C36" s="163" t="s">
        <v>705</v>
      </c>
      <c r="D36" s="101" t="s">
        <v>668</v>
      </c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</row>
    <row r="37" spans="3:16" x14ac:dyDescent="0.25">
      <c r="C37" s="163" t="s">
        <v>705</v>
      </c>
      <c r="D37" s="101" t="s">
        <v>669</v>
      </c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</row>
    <row r="38" spans="3:16" x14ac:dyDescent="0.25">
      <c r="C38" s="163" t="s">
        <v>705</v>
      </c>
      <c r="D38" s="101" t="s">
        <v>670</v>
      </c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</row>
    <row r="39" spans="3:16" x14ac:dyDescent="0.25">
      <c r="C39" s="163" t="s">
        <v>706</v>
      </c>
      <c r="D39" s="101" t="s">
        <v>671</v>
      </c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</row>
    <row r="40" spans="3:16" x14ac:dyDescent="0.25">
      <c r="C40" s="163" t="s">
        <v>706</v>
      </c>
      <c r="D40" s="101" t="s">
        <v>672</v>
      </c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</row>
    <row r="41" spans="3:16" x14ac:dyDescent="0.25">
      <c r="C41" s="163"/>
      <c r="D41" s="101" t="s">
        <v>673</v>
      </c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</row>
    <row r="42" spans="3:16" x14ac:dyDescent="0.25">
      <c r="C42" s="163"/>
      <c r="D42" s="101" t="s">
        <v>674</v>
      </c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</row>
    <row r="43" spans="3:16" x14ac:dyDescent="0.25">
      <c r="C43" s="163"/>
      <c r="D43" s="101" t="s">
        <v>675</v>
      </c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</row>
    <row r="44" spans="3:16" x14ac:dyDescent="0.25">
      <c r="C44" s="163"/>
      <c r="D44" s="101" t="s">
        <v>676</v>
      </c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</row>
    <row r="45" spans="3:16" x14ac:dyDescent="0.25">
      <c r="C45" s="163"/>
      <c r="D45" s="101" t="s">
        <v>677</v>
      </c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</row>
    <row r="46" spans="3:16" x14ac:dyDescent="0.25">
      <c r="C46" s="163" t="s">
        <v>706</v>
      </c>
      <c r="D46" s="101" t="s">
        <v>678</v>
      </c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</row>
    <row r="47" spans="3:16" x14ac:dyDescent="0.25">
      <c r="C47" s="317" t="s">
        <v>225</v>
      </c>
      <c r="D47" s="318"/>
      <c r="E47" s="124">
        <f>SUM(E33:E46)</f>
        <v>0</v>
      </c>
      <c r="F47" s="124">
        <f t="shared" ref="F47:P47" si="3">SUM(F33:F46)</f>
        <v>0</v>
      </c>
      <c r="G47" s="124">
        <f>F47-E47</f>
        <v>0</v>
      </c>
      <c r="H47" s="124">
        <f t="shared" si="3"/>
        <v>0</v>
      </c>
      <c r="I47" s="124">
        <f t="shared" si="3"/>
        <v>0</v>
      </c>
      <c r="J47" s="124">
        <f t="shared" si="3"/>
        <v>0</v>
      </c>
      <c r="K47" s="124">
        <f t="shared" si="3"/>
        <v>0</v>
      </c>
      <c r="L47" s="124">
        <f t="shared" si="3"/>
        <v>0</v>
      </c>
      <c r="M47" s="124">
        <f t="shared" si="3"/>
        <v>0</v>
      </c>
      <c r="N47" s="124">
        <f t="shared" si="3"/>
        <v>0</v>
      </c>
      <c r="O47" s="124">
        <f t="shared" si="3"/>
        <v>0</v>
      </c>
      <c r="P47" s="124">
        <f t="shared" si="3"/>
        <v>0</v>
      </c>
    </row>
    <row r="48" spans="3:16" x14ac:dyDescent="0.25">
      <c r="C48" s="319" t="s">
        <v>354</v>
      </c>
      <c r="D48" s="320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</row>
    <row r="49" spans="3:16" x14ac:dyDescent="0.25">
      <c r="C49" s="163" t="s">
        <v>707</v>
      </c>
      <c r="D49" s="101" t="s">
        <v>679</v>
      </c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</row>
    <row r="50" spans="3:16" x14ac:dyDescent="0.25">
      <c r="C50" s="163" t="s">
        <v>707</v>
      </c>
      <c r="D50" s="101" t="s">
        <v>680</v>
      </c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</row>
    <row r="51" spans="3:16" x14ac:dyDescent="0.25">
      <c r="C51" s="163" t="s">
        <v>707</v>
      </c>
      <c r="D51" s="101" t="s">
        <v>681</v>
      </c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</row>
    <row r="52" spans="3:16" x14ac:dyDescent="0.25">
      <c r="C52" s="163" t="s">
        <v>707</v>
      </c>
      <c r="D52" s="20" t="s">
        <v>682</v>
      </c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</row>
    <row r="53" spans="3:16" x14ac:dyDescent="0.25">
      <c r="C53" s="163" t="s">
        <v>707</v>
      </c>
      <c r="D53" s="20" t="s">
        <v>683</v>
      </c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</row>
    <row r="54" spans="3:16" x14ac:dyDescent="0.25">
      <c r="C54" s="317" t="s">
        <v>225</v>
      </c>
      <c r="D54" s="318"/>
      <c r="E54" s="124">
        <f>SUM(E49:E53)</f>
        <v>0</v>
      </c>
      <c r="F54" s="124">
        <f t="shared" ref="F54:P54" si="4">SUM(F49:F53)</f>
        <v>0</v>
      </c>
      <c r="G54" s="124">
        <f>F54-E54</f>
        <v>0</v>
      </c>
      <c r="H54" s="124">
        <f t="shared" si="4"/>
        <v>0</v>
      </c>
      <c r="I54" s="124">
        <f t="shared" si="4"/>
        <v>0</v>
      </c>
      <c r="J54" s="124">
        <f t="shared" si="4"/>
        <v>0</v>
      </c>
      <c r="K54" s="124">
        <f t="shared" si="4"/>
        <v>0</v>
      </c>
      <c r="L54" s="124">
        <f t="shared" si="4"/>
        <v>0</v>
      </c>
      <c r="M54" s="124">
        <f t="shared" si="4"/>
        <v>0</v>
      </c>
      <c r="N54" s="124">
        <f t="shared" si="4"/>
        <v>0</v>
      </c>
      <c r="O54" s="124">
        <f t="shared" si="4"/>
        <v>0</v>
      </c>
      <c r="P54" s="124">
        <f t="shared" si="4"/>
        <v>0</v>
      </c>
    </row>
    <row r="55" spans="3:16" x14ac:dyDescent="0.25">
      <c r="C55" s="319" t="s">
        <v>353</v>
      </c>
      <c r="D55" s="320"/>
      <c r="E55" s="124">
        <f>E54+E47</f>
        <v>0</v>
      </c>
      <c r="F55" s="124">
        <f t="shared" ref="F55:P55" si="5">F54+F47</f>
        <v>0</v>
      </c>
      <c r="G55" s="124">
        <f>F55-E55</f>
        <v>0</v>
      </c>
      <c r="H55" s="124">
        <f t="shared" si="5"/>
        <v>0</v>
      </c>
      <c r="I55" s="124">
        <f t="shared" si="5"/>
        <v>0</v>
      </c>
      <c r="J55" s="124">
        <f t="shared" si="5"/>
        <v>0</v>
      </c>
      <c r="K55" s="124">
        <f t="shared" si="5"/>
        <v>0</v>
      </c>
      <c r="L55" s="124">
        <f t="shared" si="5"/>
        <v>0</v>
      </c>
      <c r="M55" s="124">
        <f t="shared" si="5"/>
        <v>0</v>
      </c>
      <c r="N55" s="124">
        <f t="shared" si="5"/>
        <v>0</v>
      </c>
      <c r="O55" s="124">
        <f t="shared" si="5"/>
        <v>0</v>
      </c>
      <c r="P55" s="124">
        <f t="shared" si="5"/>
        <v>0</v>
      </c>
    </row>
    <row r="56" spans="3:16" x14ac:dyDescent="0.25">
      <c r="C56" s="335" t="s">
        <v>358</v>
      </c>
      <c r="D56" s="336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</row>
    <row r="57" spans="3:16" x14ac:dyDescent="0.25">
      <c r="C57" s="18"/>
      <c r="D57" s="18" t="s">
        <v>684</v>
      </c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</row>
    <row r="58" spans="3:16" x14ac:dyDescent="0.25">
      <c r="C58" s="18"/>
      <c r="D58" s="18" t="s">
        <v>685</v>
      </c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</row>
    <row r="59" spans="3:16" x14ac:dyDescent="0.25">
      <c r="C59" s="319" t="s">
        <v>355</v>
      </c>
      <c r="D59" s="320"/>
      <c r="E59" s="124">
        <f>SUM(E57:E58)</f>
        <v>0</v>
      </c>
      <c r="F59" s="124">
        <f t="shared" ref="F59:P59" si="6">SUM(F57:F58)</f>
        <v>0</v>
      </c>
      <c r="G59" s="124">
        <f>F59-E59</f>
        <v>0</v>
      </c>
      <c r="H59" s="124">
        <f t="shared" si="6"/>
        <v>0</v>
      </c>
      <c r="I59" s="124">
        <f t="shared" si="6"/>
        <v>0</v>
      </c>
      <c r="J59" s="124">
        <f t="shared" si="6"/>
        <v>0</v>
      </c>
      <c r="K59" s="124">
        <f t="shared" si="6"/>
        <v>0</v>
      </c>
      <c r="L59" s="124">
        <f t="shared" si="6"/>
        <v>0</v>
      </c>
      <c r="M59" s="124">
        <f t="shared" si="6"/>
        <v>0</v>
      </c>
      <c r="N59" s="124">
        <f t="shared" si="6"/>
        <v>0</v>
      </c>
      <c r="O59" s="124">
        <f t="shared" si="6"/>
        <v>0</v>
      </c>
      <c r="P59" s="124">
        <f t="shared" si="6"/>
        <v>0</v>
      </c>
    </row>
    <row r="60" spans="3:16" x14ac:dyDescent="0.25">
      <c r="C60" s="335" t="s">
        <v>357</v>
      </c>
      <c r="D60" s="336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</row>
    <row r="61" spans="3:16" x14ac:dyDescent="0.25">
      <c r="C61" s="96"/>
      <c r="D61" s="101" t="s">
        <v>686</v>
      </c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</row>
    <row r="62" spans="3:16" x14ac:dyDescent="0.25">
      <c r="C62" s="96"/>
      <c r="D62" s="101" t="s">
        <v>687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</row>
    <row r="63" spans="3:16" x14ac:dyDescent="0.25">
      <c r="C63" s="18"/>
      <c r="D63" s="101" t="s">
        <v>688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</row>
    <row r="64" spans="3:16" x14ac:dyDescent="0.25">
      <c r="C64" s="18"/>
      <c r="D64" s="18" t="s">
        <v>689</v>
      </c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</row>
    <row r="65" spans="3:16" x14ac:dyDescent="0.25">
      <c r="C65" s="342" t="s">
        <v>356</v>
      </c>
      <c r="D65" s="343"/>
      <c r="E65" s="124">
        <f>SUM(E63:E64)</f>
        <v>0</v>
      </c>
      <c r="F65" s="124">
        <f t="shared" ref="F65:P65" si="7">SUM(F63:F64)</f>
        <v>0</v>
      </c>
      <c r="G65" s="124">
        <f>F65-E65</f>
        <v>0</v>
      </c>
      <c r="H65" s="124">
        <f t="shared" si="7"/>
        <v>0</v>
      </c>
      <c r="I65" s="124">
        <f t="shared" si="7"/>
        <v>0</v>
      </c>
      <c r="J65" s="124">
        <f t="shared" si="7"/>
        <v>0</v>
      </c>
      <c r="K65" s="124">
        <f t="shared" si="7"/>
        <v>0</v>
      </c>
      <c r="L65" s="124">
        <f t="shared" si="7"/>
        <v>0</v>
      </c>
      <c r="M65" s="124">
        <f t="shared" si="7"/>
        <v>0</v>
      </c>
      <c r="N65" s="124">
        <f t="shared" si="7"/>
        <v>0</v>
      </c>
      <c r="O65" s="124">
        <f t="shared" si="7"/>
        <v>0</v>
      </c>
      <c r="P65" s="124">
        <f t="shared" si="7"/>
        <v>0</v>
      </c>
    </row>
    <row r="66" spans="3:16" x14ac:dyDescent="0.25">
      <c r="C66" s="335" t="s">
        <v>361</v>
      </c>
      <c r="D66" s="336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</row>
    <row r="67" spans="3:16" x14ac:dyDescent="0.25">
      <c r="C67" s="96"/>
      <c r="D67" s="101" t="s">
        <v>691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</row>
    <row r="68" spans="3:16" x14ac:dyDescent="0.25">
      <c r="C68" s="96"/>
      <c r="D68" s="101" t="s">
        <v>692</v>
      </c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</row>
    <row r="69" spans="3:16" x14ac:dyDescent="0.25">
      <c r="C69" s="96"/>
      <c r="D69" s="101" t="s">
        <v>693</v>
      </c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</row>
    <row r="70" spans="3:16" x14ac:dyDescent="0.25">
      <c r="C70" s="96"/>
      <c r="D70" s="101" t="s">
        <v>694</v>
      </c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</row>
    <row r="71" spans="3:16" x14ac:dyDescent="0.25">
      <c r="C71" s="96"/>
      <c r="D71" s="101" t="s">
        <v>695</v>
      </c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</row>
    <row r="72" spans="3:16" x14ac:dyDescent="0.25">
      <c r="C72" s="96"/>
      <c r="D72" s="101" t="s">
        <v>664</v>
      </c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</row>
    <row r="73" spans="3:16" x14ac:dyDescent="0.25">
      <c r="C73" s="163" t="s">
        <v>708</v>
      </c>
      <c r="D73" s="101" t="s">
        <v>696</v>
      </c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</row>
    <row r="74" spans="3:16" x14ac:dyDescent="0.25">
      <c r="C74" s="163" t="s">
        <v>708</v>
      </c>
      <c r="D74" s="101" t="s">
        <v>697</v>
      </c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</row>
    <row r="75" spans="3:16" x14ac:dyDescent="0.25">
      <c r="C75" s="163" t="s">
        <v>708</v>
      </c>
      <c r="D75" s="101" t="s">
        <v>698</v>
      </c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</row>
    <row r="76" spans="3:16" x14ac:dyDescent="0.25">
      <c r="C76" s="163" t="s">
        <v>708</v>
      </c>
      <c r="D76" s="101" t="s">
        <v>699</v>
      </c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</row>
    <row r="77" spans="3:16" x14ac:dyDescent="0.25">
      <c r="C77" s="163" t="s">
        <v>708</v>
      </c>
      <c r="D77" s="101" t="s">
        <v>700</v>
      </c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</row>
    <row r="78" spans="3:16" x14ac:dyDescent="0.25">
      <c r="C78" s="163" t="s">
        <v>708</v>
      </c>
      <c r="D78" s="101" t="s">
        <v>701</v>
      </c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</row>
    <row r="79" spans="3:16" x14ac:dyDescent="0.25">
      <c r="C79" s="163" t="s">
        <v>708</v>
      </c>
      <c r="D79" s="18" t="s">
        <v>702</v>
      </c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</row>
    <row r="80" spans="3:16" x14ac:dyDescent="0.25">
      <c r="C80" s="163" t="s">
        <v>708</v>
      </c>
      <c r="D80" s="18" t="s">
        <v>703</v>
      </c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</row>
    <row r="81" spans="2:23" x14ac:dyDescent="0.25">
      <c r="C81" s="342" t="s">
        <v>359</v>
      </c>
      <c r="D81" s="343"/>
      <c r="E81" s="124">
        <f>SUM(E67:E80)</f>
        <v>0</v>
      </c>
      <c r="F81" s="124">
        <f t="shared" ref="F81:P81" si="8">SUM(F67:F80)</f>
        <v>0</v>
      </c>
      <c r="G81" s="124">
        <f>F81-E81</f>
        <v>0</v>
      </c>
      <c r="H81" s="124">
        <f t="shared" si="8"/>
        <v>0</v>
      </c>
      <c r="I81" s="124">
        <f t="shared" si="8"/>
        <v>0</v>
      </c>
      <c r="J81" s="124">
        <f t="shared" si="8"/>
        <v>0</v>
      </c>
      <c r="K81" s="124">
        <f t="shared" si="8"/>
        <v>0</v>
      </c>
      <c r="L81" s="124">
        <f t="shared" si="8"/>
        <v>0</v>
      </c>
      <c r="M81" s="124">
        <f t="shared" si="8"/>
        <v>0</v>
      </c>
      <c r="N81" s="124">
        <f t="shared" si="8"/>
        <v>0</v>
      </c>
      <c r="O81" s="124">
        <f t="shared" si="8"/>
        <v>0</v>
      </c>
      <c r="P81" s="124">
        <f t="shared" si="8"/>
        <v>0</v>
      </c>
    </row>
    <row r="82" spans="2:23" x14ac:dyDescent="0.25">
      <c r="C82" s="335" t="s">
        <v>360</v>
      </c>
      <c r="D82" s="336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</row>
    <row r="83" spans="2:23" x14ac:dyDescent="0.25">
      <c r="C83" s="18"/>
      <c r="D83" s="166" t="s">
        <v>690</v>
      </c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</row>
    <row r="84" spans="2:23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</row>
    <row r="85" spans="2:23" x14ac:dyDescent="0.25">
      <c r="C85" s="319" t="s">
        <v>362</v>
      </c>
      <c r="D85" s="320"/>
      <c r="E85" s="124">
        <f>SUM(E83:E84)</f>
        <v>0</v>
      </c>
      <c r="F85" s="124">
        <f t="shared" ref="F85:P85" si="9">SUM(F83:F84)</f>
        <v>0</v>
      </c>
      <c r="G85" s="124">
        <f>F85-E85</f>
        <v>0</v>
      </c>
      <c r="H85" s="124">
        <f t="shared" si="9"/>
        <v>0</v>
      </c>
      <c r="I85" s="124">
        <f t="shared" si="9"/>
        <v>0</v>
      </c>
      <c r="J85" s="124">
        <f t="shared" si="9"/>
        <v>0</v>
      </c>
      <c r="K85" s="124">
        <f t="shared" si="9"/>
        <v>0</v>
      </c>
      <c r="L85" s="124">
        <f t="shared" si="9"/>
        <v>0</v>
      </c>
      <c r="M85" s="124">
        <f t="shared" si="9"/>
        <v>0</v>
      </c>
      <c r="N85" s="124">
        <f t="shared" si="9"/>
        <v>0</v>
      </c>
      <c r="O85" s="124">
        <f t="shared" si="9"/>
        <v>0</v>
      </c>
      <c r="P85" s="124">
        <f t="shared" si="9"/>
        <v>0</v>
      </c>
    </row>
    <row r="86" spans="2:23" x14ac:dyDescent="0.25">
      <c r="C86" s="335" t="s">
        <v>363</v>
      </c>
      <c r="D86" s="336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</row>
    <row r="87" spans="2:23" x14ac:dyDescent="0.25">
      <c r="C87" s="18" t="s">
        <v>365</v>
      </c>
      <c r="D87" s="18" t="s">
        <v>366</v>
      </c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</row>
    <row r="88" spans="2:23" x14ac:dyDescent="0.25">
      <c r="C88" s="18" t="s">
        <v>365</v>
      </c>
      <c r="D88" s="18" t="s">
        <v>367</v>
      </c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</row>
    <row r="89" spans="2:23" x14ac:dyDescent="0.25">
      <c r="C89" s="319" t="s">
        <v>364</v>
      </c>
      <c r="D89" s="320"/>
      <c r="E89" s="124">
        <f>E87-E88</f>
        <v>0</v>
      </c>
      <c r="F89" s="124">
        <f t="shared" ref="F89:P89" si="10">F87-F88</f>
        <v>0</v>
      </c>
      <c r="G89" s="124">
        <f>F89-E89</f>
        <v>0</v>
      </c>
      <c r="H89" s="124">
        <f t="shared" si="10"/>
        <v>0</v>
      </c>
      <c r="I89" s="124">
        <f t="shared" si="10"/>
        <v>0</v>
      </c>
      <c r="J89" s="124">
        <f t="shared" si="10"/>
        <v>0</v>
      </c>
      <c r="K89" s="124">
        <f t="shared" si="10"/>
        <v>0</v>
      </c>
      <c r="L89" s="124">
        <f t="shared" si="10"/>
        <v>0</v>
      </c>
      <c r="M89" s="124">
        <f t="shared" si="10"/>
        <v>0</v>
      </c>
      <c r="N89" s="124">
        <f t="shared" si="10"/>
        <v>0</v>
      </c>
      <c r="O89" s="124">
        <f t="shared" si="10"/>
        <v>0</v>
      </c>
      <c r="P89" s="124">
        <f t="shared" si="10"/>
        <v>0</v>
      </c>
    </row>
    <row r="90" spans="2:23" x14ac:dyDescent="0.25">
      <c r="C90" s="319" t="s">
        <v>261</v>
      </c>
      <c r="D90" s="320"/>
      <c r="E90" s="124">
        <f>E30+E55+E59+E65+E81+E85+E89</f>
        <v>0</v>
      </c>
      <c r="F90" s="124">
        <f t="shared" ref="F90:P90" si="11">F30+F55+F59+F65+F81+F85+F89</f>
        <v>0</v>
      </c>
      <c r="G90" s="124">
        <f>F90-E90</f>
        <v>0</v>
      </c>
      <c r="H90" s="124">
        <f t="shared" si="11"/>
        <v>0</v>
      </c>
      <c r="I90" s="124">
        <f t="shared" si="11"/>
        <v>0</v>
      </c>
      <c r="J90" s="124">
        <f t="shared" si="11"/>
        <v>0</v>
      </c>
      <c r="K90" s="124">
        <f t="shared" si="11"/>
        <v>0</v>
      </c>
      <c r="L90" s="124">
        <f t="shared" si="11"/>
        <v>0</v>
      </c>
      <c r="M90" s="124">
        <f t="shared" si="11"/>
        <v>0</v>
      </c>
      <c r="N90" s="124">
        <f t="shared" si="11"/>
        <v>0</v>
      </c>
      <c r="O90" s="124">
        <f t="shared" si="11"/>
        <v>0</v>
      </c>
      <c r="P90" s="124">
        <f t="shared" si="11"/>
        <v>0</v>
      </c>
    </row>
    <row r="92" spans="2:23" x14ac:dyDescent="0.25">
      <c r="C92" s="24" t="s">
        <v>387</v>
      </c>
      <c r="I92" s="27"/>
    </row>
    <row r="93" spans="2:23" x14ac:dyDescent="0.25">
      <c r="B93" s="15"/>
      <c r="C93" s="15"/>
      <c r="D93" s="72"/>
      <c r="E93" s="72"/>
      <c r="F93" s="72"/>
      <c r="G93" s="72"/>
      <c r="H93" s="72"/>
      <c r="I93" s="72"/>
      <c r="J93" s="72"/>
      <c r="K93" s="72"/>
      <c r="P93" s="16" t="s">
        <v>4</v>
      </c>
      <c r="W93" s="27" t="s">
        <v>109</v>
      </c>
    </row>
    <row r="94" spans="2:23" x14ac:dyDescent="0.25">
      <c r="B94" s="75"/>
      <c r="C94" s="323" t="s">
        <v>343</v>
      </c>
      <c r="D94" s="323" t="s">
        <v>344</v>
      </c>
      <c r="E94" s="314" t="s">
        <v>160</v>
      </c>
      <c r="F94" s="315"/>
      <c r="G94" s="316"/>
      <c r="H94" s="314" t="s">
        <v>159</v>
      </c>
      <c r="I94" s="315"/>
      <c r="J94" s="315"/>
      <c r="K94" s="315"/>
      <c r="L94" s="306" t="s">
        <v>153</v>
      </c>
      <c r="M94" s="306"/>
      <c r="N94" s="306"/>
      <c r="O94" s="306"/>
      <c r="P94" s="306"/>
    </row>
    <row r="95" spans="2:23" ht="28" x14ac:dyDescent="0.25">
      <c r="B95" s="75"/>
      <c r="C95" s="325"/>
      <c r="D95" s="325"/>
      <c r="E95" s="7" t="s">
        <v>224</v>
      </c>
      <c r="F95" s="7" t="s">
        <v>169</v>
      </c>
      <c r="G95" s="7" t="s">
        <v>141</v>
      </c>
      <c r="H95" s="7" t="s">
        <v>224</v>
      </c>
      <c r="I95" s="7" t="s">
        <v>163</v>
      </c>
      <c r="J95" s="7" t="s">
        <v>164</v>
      </c>
      <c r="K95" s="7" t="s">
        <v>168</v>
      </c>
      <c r="L95" s="7" t="s">
        <v>154</v>
      </c>
      <c r="M95" s="7" t="s">
        <v>155</v>
      </c>
      <c r="N95" s="7" t="s">
        <v>156</v>
      </c>
      <c r="O95" s="7" t="s">
        <v>157</v>
      </c>
      <c r="P95" s="7" t="s">
        <v>158</v>
      </c>
    </row>
    <row r="96" spans="2:23" ht="15" customHeight="1" x14ac:dyDescent="0.25">
      <c r="B96" s="75"/>
      <c r="C96" s="327"/>
      <c r="D96" s="327"/>
      <c r="E96" s="7" t="s">
        <v>10</v>
      </c>
      <c r="F96" s="7" t="s">
        <v>12</v>
      </c>
      <c r="G96" s="7" t="s">
        <v>162</v>
      </c>
      <c r="H96" s="7" t="s">
        <v>10</v>
      </c>
      <c r="I96" s="7" t="s">
        <v>3</v>
      </c>
      <c r="J96" s="7" t="s">
        <v>5</v>
      </c>
      <c r="K96" s="7" t="s">
        <v>5</v>
      </c>
      <c r="L96" s="7" t="s">
        <v>8</v>
      </c>
      <c r="M96" s="7" t="s">
        <v>8</v>
      </c>
      <c r="N96" s="7" t="s">
        <v>8</v>
      </c>
      <c r="O96" s="7" t="s">
        <v>8</v>
      </c>
      <c r="P96" s="7" t="s">
        <v>8</v>
      </c>
    </row>
    <row r="97" spans="2:16" x14ac:dyDescent="0.25">
      <c r="B97" s="75"/>
      <c r="C97" s="335" t="s">
        <v>348</v>
      </c>
      <c r="D97" s="336"/>
      <c r="E97" s="74"/>
      <c r="F97" s="74"/>
      <c r="G97" s="73"/>
      <c r="H97" s="74"/>
      <c r="I97" s="18"/>
      <c r="J97" s="18"/>
      <c r="K97" s="18"/>
      <c r="L97" s="18"/>
      <c r="M97" s="18"/>
      <c r="N97" s="18"/>
      <c r="O97" s="18"/>
      <c r="P97" s="18"/>
    </row>
    <row r="98" spans="2:16" x14ac:dyDescent="0.25">
      <c r="C98" s="319" t="s">
        <v>350</v>
      </c>
      <c r="D98" s="320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</row>
    <row r="99" spans="2:16" x14ac:dyDescent="0.25">
      <c r="C99" s="163" t="s">
        <v>704</v>
      </c>
      <c r="D99" s="101" t="s">
        <v>649</v>
      </c>
      <c r="E99" s="18"/>
      <c r="F99" s="83">
        <f>'F13-Year(n-1)'!Q97</f>
        <v>0</v>
      </c>
      <c r="G99" s="83">
        <f>F99-E99</f>
        <v>0</v>
      </c>
      <c r="H99" s="18"/>
      <c r="I99" s="83">
        <f>SUM('F13-Year(n)'!E99:J99)</f>
        <v>0</v>
      </c>
      <c r="J99" s="83">
        <f>SUM('F13-Year(n)'!K99:P99)</f>
        <v>0</v>
      </c>
      <c r="K99" s="83">
        <f>I99+J99</f>
        <v>0</v>
      </c>
      <c r="L99" s="83">
        <f>'F13-Year(n+1)'!Q99</f>
        <v>0</v>
      </c>
      <c r="M99" s="83">
        <f>'F13-Year(n+2)'!Q99</f>
        <v>0</v>
      </c>
      <c r="N99" s="83">
        <f>'F13-Year(n+3)'!Q99</f>
        <v>0</v>
      </c>
      <c r="O99" s="83">
        <f>'F13-Year(n+4)'!Q99</f>
        <v>0</v>
      </c>
      <c r="P99" s="83">
        <f>'F13-Year(n+5)'!Q99</f>
        <v>0</v>
      </c>
    </row>
    <row r="100" spans="2:16" x14ac:dyDescent="0.25">
      <c r="C100" s="163" t="s">
        <v>704</v>
      </c>
      <c r="D100" s="101" t="s">
        <v>650</v>
      </c>
      <c r="E100" s="18"/>
      <c r="F100" s="83">
        <f>'F13-Year(n-1)'!Q98</f>
        <v>0</v>
      </c>
      <c r="G100" s="83">
        <f t="shared" ref="G100:G163" si="12">F100-E100</f>
        <v>0</v>
      </c>
      <c r="H100" s="18"/>
      <c r="I100" s="83">
        <f>SUM('F13-Year(n)'!E100:J100)</f>
        <v>0</v>
      </c>
      <c r="J100" s="83">
        <f>SUM('F13-Year(n)'!K100:P100)</f>
        <v>0</v>
      </c>
      <c r="K100" s="83">
        <f t="shared" ref="K100:K163" si="13">I100+J100</f>
        <v>0</v>
      </c>
      <c r="L100" s="83">
        <f>'F13-Year(n+1)'!Q100</f>
        <v>0</v>
      </c>
      <c r="M100" s="83">
        <f>'F13-Year(n+2)'!Q100</f>
        <v>0</v>
      </c>
      <c r="N100" s="83">
        <f>'F13-Year(n+3)'!Q100</f>
        <v>0</v>
      </c>
      <c r="O100" s="83">
        <f>'F13-Year(n+4)'!Q100</f>
        <v>0</v>
      </c>
      <c r="P100" s="83">
        <f>'F13-Year(n+5)'!Q100</f>
        <v>0</v>
      </c>
    </row>
    <row r="101" spans="2:16" x14ac:dyDescent="0.25">
      <c r="C101" s="163" t="s">
        <v>704</v>
      </c>
      <c r="D101" s="101" t="s">
        <v>651</v>
      </c>
      <c r="E101" s="18"/>
      <c r="F101" s="83">
        <f>'F13-Year(n-1)'!Q99</f>
        <v>0</v>
      </c>
      <c r="G101" s="83">
        <f t="shared" si="12"/>
        <v>0</v>
      </c>
      <c r="H101" s="18"/>
      <c r="I101" s="83">
        <f>SUM('F13-Year(n)'!E101:J101)</f>
        <v>0</v>
      </c>
      <c r="J101" s="83">
        <f>SUM('F13-Year(n)'!K101:P101)</f>
        <v>0</v>
      </c>
      <c r="K101" s="83">
        <f t="shared" si="13"/>
        <v>0</v>
      </c>
      <c r="L101" s="83">
        <f>'F13-Year(n+1)'!Q101</f>
        <v>0</v>
      </c>
      <c r="M101" s="83">
        <f>'F13-Year(n+2)'!Q101</f>
        <v>0</v>
      </c>
      <c r="N101" s="83">
        <f>'F13-Year(n+3)'!Q101</f>
        <v>0</v>
      </c>
      <c r="O101" s="83">
        <f>'F13-Year(n+4)'!Q101</f>
        <v>0</v>
      </c>
      <c r="P101" s="83">
        <f>'F13-Year(n+5)'!Q101</f>
        <v>0</v>
      </c>
    </row>
    <row r="102" spans="2:16" x14ac:dyDescent="0.25">
      <c r="C102" s="163" t="s">
        <v>704</v>
      </c>
      <c r="D102" s="101" t="s">
        <v>652</v>
      </c>
      <c r="E102" s="18"/>
      <c r="F102" s="83">
        <f>'F13-Year(n-1)'!Q100</f>
        <v>0</v>
      </c>
      <c r="G102" s="83">
        <f t="shared" si="12"/>
        <v>0</v>
      </c>
      <c r="H102" s="18"/>
      <c r="I102" s="83">
        <f>SUM('F13-Year(n)'!E102:J102)</f>
        <v>0</v>
      </c>
      <c r="J102" s="83">
        <f>SUM('F13-Year(n)'!K102:P102)</f>
        <v>0</v>
      </c>
      <c r="K102" s="83">
        <f t="shared" si="13"/>
        <v>0</v>
      </c>
      <c r="L102" s="83">
        <f>'F13-Year(n+1)'!Q102</f>
        <v>0</v>
      </c>
      <c r="M102" s="83">
        <f>'F13-Year(n+2)'!Q102</f>
        <v>0</v>
      </c>
      <c r="N102" s="83">
        <f>'F13-Year(n+3)'!Q102</f>
        <v>0</v>
      </c>
      <c r="O102" s="83">
        <f>'F13-Year(n+4)'!Q102</f>
        <v>0</v>
      </c>
      <c r="P102" s="83">
        <f>'F13-Year(n+5)'!Q102</f>
        <v>0</v>
      </c>
    </row>
    <row r="103" spans="2:16" x14ac:dyDescent="0.25">
      <c r="C103" s="163" t="s">
        <v>704</v>
      </c>
      <c r="D103" s="101" t="s">
        <v>653</v>
      </c>
      <c r="E103" s="18"/>
      <c r="F103" s="83">
        <f>'F13-Year(n-1)'!Q101</f>
        <v>0</v>
      </c>
      <c r="G103" s="83">
        <f t="shared" si="12"/>
        <v>0</v>
      </c>
      <c r="H103" s="18"/>
      <c r="I103" s="83">
        <f>SUM('F13-Year(n)'!E103:J103)</f>
        <v>0</v>
      </c>
      <c r="J103" s="83">
        <f>SUM('F13-Year(n)'!K103:P103)</f>
        <v>0</v>
      </c>
      <c r="K103" s="83">
        <f t="shared" si="13"/>
        <v>0</v>
      </c>
      <c r="L103" s="83">
        <f>'F13-Year(n+1)'!Q103</f>
        <v>0</v>
      </c>
      <c r="M103" s="83">
        <f>'F13-Year(n+2)'!Q103</f>
        <v>0</v>
      </c>
      <c r="N103" s="83">
        <f>'F13-Year(n+3)'!Q103</f>
        <v>0</v>
      </c>
      <c r="O103" s="83">
        <f>'F13-Year(n+4)'!Q103</f>
        <v>0</v>
      </c>
      <c r="P103" s="83">
        <f>'F13-Year(n+5)'!Q103</f>
        <v>0</v>
      </c>
    </row>
    <row r="104" spans="2:16" x14ac:dyDescent="0.25">
      <c r="C104" s="163" t="s">
        <v>704</v>
      </c>
      <c r="D104" s="101" t="s">
        <v>654</v>
      </c>
      <c r="E104" s="18"/>
      <c r="F104" s="83">
        <f>'F13-Year(n-1)'!Q102</f>
        <v>0</v>
      </c>
      <c r="G104" s="83">
        <f t="shared" si="12"/>
        <v>0</v>
      </c>
      <c r="H104" s="18"/>
      <c r="I104" s="83">
        <f>SUM('F13-Year(n)'!E104:J104)</f>
        <v>0</v>
      </c>
      <c r="J104" s="83">
        <f>SUM('F13-Year(n)'!K104:P104)</f>
        <v>0</v>
      </c>
      <c r="K104" s="83">
        <f t="shared" si="13"/>
        <v>0</v>
      </c>
      <c r="L104" s="83">
        <f>'F13-Year(n+1)'!Q104</f>
        <v>0</v>
      </c>
      <c r="M104" s="83">
        <f>'F13-Year(n+2)'!Q104</f>
        <v>0</v>
      </c>
      <c r="N104" s="83">
        <f>'F13-Year(n+3)'!Q104</f>
        <v>0</v>
      </c>
      <c r="O104" s="83">
        <f>'F13-Year(n+4)'!Q104</f>
        <v>0</v>
      </c>
      <c r="P104" s="83">
        <f>'F13-Year(n+5)'!Q104</f>
        <v>0</v>
      </c>
    </row>
    <row r="105" spans="2:16" x14ac:dyDescent="0.25">
      <c r="C105" s="163" t="s">
        <v>704</v>
      </c>
      <c r="D105" s="101" t="s">
        <v>655</v>
      </c>
      <c r="E105" s="18"/>
      <c r="F105" s="83">
        <f>'F13-Year(n-1)'!Q103</f>
        <v>0</v>
      </c>
      <c r="G105" s="83">
        <f t="shared" si="12"/>
        <v>0</v>
      </c>
      <c r="H105" s="18"/>
      <c r="I105" s="83">
        <f>SUM('F13-Year(n)'!E105:J105)</f>
        <v>0</v>
      </c>
      <c r="J105" s="83">
        <f>SUM('F13-Year(n)'!K105:P105)</f>
        <v>0</v>
      </c>
      <c r="K105" s="83">
        <f t="shared" si="13"/>
        <v>0</v>
      </c>
      <c r="L105" s="83">
        <f>'F13-Year(n+1)'!Q105</f>
        <v>0</v>
      </c>
      <c r="M105" s="83">
        <f>'F13-Year(n+2)'!Q105</f>
        <v>0</v>
      </c>
      <c r="N105" s="83">
        <f>'F13-Year(n+3)'!Q105</f>
        <v>0</v>
      </c>
      <c r="O105" s="83">
        <f>'F13-Year(n+4)'!Q105</f>
        <v>0</v>
      </c>
      <c r="P105" s="83">
        <f>'F13-Year(n+5)'!Q105</f>
        <v>0</v>
      </c>
    </row>
    <row r="106" spans="2:16" ht="14.25" customHeight="1" x14ac:dyDescent="0.25">
      <c r="B106" s="75"/>
      <c r="C106" s="163" t="s">
        <v>704</v>
      </c>
      <c r="D106" s="101" t="s">
        <v>656</v>
      </c>
      <c r="E106" s="74"/>
      <c r="F106" s="83">
        <f>'F13-Year(n-1)'!Q104</f>
        <v>0</v>
      </c>
      <c r="G106" s="83">
        <f t="shared" si="12"/>
        <v>0</v>
      </c>
      <c r="H106" s="74"/>
      <c r="I106" s="83">
        <f>SUM('F13-Year(n)'!E106:J106)</f>
        <v>0</v>
      </c>
      <c r="J106" s="83">
        <f>SUM('F13-Year(n)'!K106:P106)</f>
        <v>0</v>
      </c>
      <c r="K106" s="83">
        <f t="shared" si="13"/>
        <v>0</v>
      </c>
      <c r="L106" s="83">
        <f>'F13-Year(n+1)'!Q106</f>
        <v>0</v>
      </c>
      <c r="M106" s="83">
        <f>'F13-Year(n+2)'!Q106</f>
        <v>0</v>
      </c>
      <c r="N106" s="83">
        <f>'F13-Year(n+3)'!Q106</f>
        <v>0</v>
      </c>
      <c r="O106" s="83">
        <f>'F13-Year(n+4)'!Q106</f>
        <v>0</v>
      </c>
      <c r="P106" s="83">
        <f>'F13-Year(n+5)'!Q106</f>
        <v>0</v>
      </c>
    </row>
    <row r="107" spans="2:16" x14ac:dyDescent="0.25">
      <c r="C107" s="163" t="s">
        <v>704</v>
      </c>
      <c r="D107" s="20" t="s">
        <v>657</v>
      </c>
      <c r="E107" s="18"/>
      <c r="F107" s="83">
        <f>'F13-Year(n-1)'!Q105</f>
        <v>0</v>
      </c>
      <c r="G107" s="83">
        <f t="shared" si="12"/>
        <v>0</v>
      </c>
      <c r="H107" s="18"/>
      <c r="I107" s="83">
        <f>SUM('F13-Year(n)'!E107:J107)</f>
        <v>0</v>
      </c>
      <c r="J107" s="83">
        <f>SUM('F13-Year(n)'!K107:P107)</f>
        <v>0</v>
      </c>
      <c r="K107" s="83">
        <f t="shared" si="13"/>
        <v>0</v>
      </c>
      <c r="L107" s="83">
        <f>'F13-Year(n+1)'!Q107</f>
        <v>0</v>
      </c>
      <c r="M107" s="83">
        <f>'F13-Year(n+2)'!Q107</f>
        <v>0</v>
      </c>
      <c r="N107" s="83">
        <f>'F13-Year(n+3)'!Q107</f>
        <v>0</v>
      </c>
      <c r="O107" s="83">
        <f>'F13-Year(n+4)'!Q107</f>
        <v>0</v>
      </c>
      <c r="P107" s="83">
        <f>'F13-Year(n+5)'!Q107</f>
        <v>0</v>
      </c>
    </row>
    <row r="108" spans="2:16" x14ac:dyDescent="0.25">
      <c r="C108" s="317" t="s">
        <v>225</v>
      </c>
      <c r="D108" s="318"/>
      <c r="E108" s="124">
        <f>SUM(E99:E107)</f>
        <v>0</v>
      </c>
      <c r="F108" s="124">
        <f>'F13-Year(n-1)'!Q106</f>
        <v>0</v>
      </c>
      <c r="G108" s="124">
        <f t="shared" si="12"/>
        <v>0</v>
      </c>
      <c r="H108" s="124">
        <f t="shared" ref="H108" si="14">SUM(H99:H107)</f>
        <v>0</v>
      </c>
      <c r="I108" s="124">
        <f>SUM('F13-Year(n)'!E108:J108)</f>
        <v>0</v>
      </c>
      <c r="J108" s="124">
        <f>SUM('F13-Year(n)'!K108:P108)</f>
        <v>0</v>
      </c>
      <c r="K108" s="124">
        <f t="shared" si="13"/>
        <v>0</v>
      </c>
      <c r="L108" s="124">
        <f>'F13-Year(n+1)'!Q108</f>
        <v>0</v>
      </c>
      <c r="M108" s="124">
        <f>'F13-Year(n+2)'!Q108</f>
        <v>0</v>
      </c>
      <c r="N108" s="124">
        <f>'F13-Year(n+3)'!Q108</f>
        <v>0</v>
      </c>
      <c r="O108" s="124">
        <f>'F13-Year(n+4)'!Q108</f>
        <v>0</v>
      </c>
      <c r="P108" s="124">
        <f>'F13-Year(n+5)'!Q108</f>
        <v>0</v>
      </c>
    </row>
    <row r="109" spans="2:16" x14ac:dyDescent="0.25">
      <c r="C109" s="319" t="s">
        <v>351</v>
      </c>
      <c r="D109" s="320"/>
      <c r="E109" s="18"/>
      <c r="F109" s="83">
        <f>'F13-Year(n-1)'!Q107</f>
        <v>0</v>
      </c>
      <c r="G109" s="83">
        <f t="shared" si="12"/>
        <v>0</v>
      </c>
      <c r="H109" s="18"/>
      <c r="I109" s="83">
        <f>SUM('F13-Year(n)'!E109:J109)</f>
        <v>0</v>
      </c>
      <c r="J109" s="83">
        <f>SUM('F13-Year(n)'!K109:P109)</f>
        <v>0</v>
      </c>
      <c r="K109" s="83">
        <f t="shared" si="13"/>
        <v>0</v>
      </c>
      <c r="L109" s="83">
        <f>'F13-Year(n+1)'!Q109</f>
        <v>0</v>
      </c>
      <c r="M109" s="83">
        <f>'F13-Year(n+2)'!Q109</f>
        <v>0</v>
      </c>
      <c r="N109" s="83">
        <f>'F13-Year(n+3)'!Q109</f>
        <v>0</v>
      </c>
      <c r="O109" s="83">
        <f>'F13-Year(n+4)'!Q109</f>
        <v>0</v>
      </c>
      <c r="P109" s="83">
        <f>'F13-Year(n+5)'!Q109</f>
        <v>0</v>
      </c>
    </row>
    <row r="110" spans="2:16" x14ac:dyDescent="0.25">
      <c r="C110" s="163" t="s">
        <v>704</v>
      </c>
      <c r="D110" s="101" t="s">
        <v>658</v>
      </c>
      <c r="E110" s="83"/>
      <c r="F110" s="83">
        <f>'F13-Year(n-1)'!Q108</f>
        <v>0</v>
      </c>
      <c r="G110" s="83">
        <f t="shared" si="12"/>
        <v>0</v>
      </c>
      <c r="H110" s="83"/>
      <c r="I110" s="83">
        <f>SUM('F13-Year(n)'!E110:J110)</f>
        <v>0</v>
      </c>
      <c r="J110" s="83">
        <f>SUM('F13-Year(n)'!K110:P110)</f>
        <v>0</v>
      </c>
      <c r="K110" s="83">
        <f t="shared" si="13"/>
        <v>0</v>
      </c>
      <c r="L110" s="83">
        <f>'F13-Year(n+1)'!Q110</f>
        <v>0</v>
      </c>
      <c r="M110" s="83">
        <f>'F13-Year(n+2)'!Q110</f>
        <v>0</v>
      </c>
      <c r="N110" s="83">
        <f>'F13-Year(n+3)'!Q110</f>
        <v>0</v>
      </c>
      <c r="O110" s="83">
        <f>'F13-Year(n+4)'!Q110</f>
        <v>0</v>
      </c>
      <c r="P110" s="83">
        <f>'F13-Year(n+5)'!Q110</f>
        <v>0</v>
      </c>
    </row>
    <row r="111" spans="2:16" x14ac:dyDescent="0.25">
      <c r="C111" s="163" t="s">
        <v>704</v>
      </c>
      <c r="D111" s="101" t="s">
        <v>659</v>
      </c>
      <c r="E111" s="83"/>
      <c r="F111" s="83">
        <f>'F13-Year(n-1)'!Q109</f>
        <v>0</v>
      </c>
      <c r="G111" s="83">
        <f t="shared" si="12"/>
        <v>0</v>
      </c>
      <c r="H111" s="83"/>
      <c r="I111" s="83">
        <f>SUM('F13-Year(n)'!E111:J111)</f>
        <v>0</v>
      </c>
      <c r="J111" s="83">
        <f>SUM('F13-Year(n)'!K111:P111)</f>
        <v>0</v>
      </c>
      <c r="K111" s="83">
        <f t="shared" si="13"/>
        <v>0</v>
      </c>
      <c r="L111" s="83">
        <f>'F13-Year(n+1)'!Q111</f>
        <v>0</v>
      </c>
      <c r="M111" s="83">
        <f>'F13-Year(n+2)'!Q111</f>
        <v>0</v>
      </c>
      <c r="N111" s="83">
        <f>'F13-Year(n+3)'!Q111</f>
        <v>0</v>
      </c>
      <c r="O111" s="83">
        <f>'F13-Year(n+4)'!Q111</f>
        <v>0</v>
      </c>
      <c r="P111" s="83">
        <f>'F13-Year(n+5)'!Q111</f>
        <v>0</v>
      </c>
    </row>
    <row r="112" spans="2:16" x14ac:dyDescent="0.25">
      <c r="C112" s="163" t="s">
        <v>704</v>
      </c>
      <c r="D112" s="101" t="s">
        <v>660</v>
      </c>
      <c r="E112" s="83"/>
      <c r="F112" s="83">
        <f>'F13-Year(n-1)'!Q110</f>
        <v>0</v>
      </c>
      <c r="G112" s="83">
        <f t="shared" si="12"/>
        <v>0</v>
      </c>
      <c r="H112" s="83"/>
      <c r="I112" s="83">
        <f>SUM('F13-Year(n)'!E112:J112)</f>
        <v>0</v>
      </c>
      <c r="J112" s="83">
        <f>SUM('F13-Year(n)'!K112:P112)</f>
        <v>0</v>
      </c>
      <c r="K112" s="83">
        <f t="shared" si="13"/>
        <v>0</v>
      </c>
      <c r="L112" s="83">
        <f>'F13-Year(n+1)'!Q112</f>
        <v>0</v>
      </c>
      <c r="M112" s="83">
        <f>'F13-Year(n+2)'!Q112</f>
        <v>0</v>
      </c>
      <c r="N112" s="83">
        <f>'F13-Year(n+3)'!Q112</f>
        <v>0</v>
      </c>
      <c r="O112" s="83">
        <f>'F13-Year(n+4)'!Q112</f>
        <v>0</v>
      </c>
      <c r="P112" s="83">
        <f>'F13-Year(n+5)'!Q112</f>
        <v>0</v>
      </c>
    </row>
    <row r="113" spans="3:16" x14ac:dyDescent="0.25">
      <c r="C113" s="163" t="s">
        <v>704</v>
      </c>
      <c r="D113" s="101" t="s">
        <v>661</v>
      </c>
      <c r="E113" s="83"/>
      <c r="F113" s="83">
        <f>'F13-Year(n-1)'!Q111</f>
        <v>0</v>
      </c>
      <c r="G113" s="83">
        <f t="shared" si="12"/>
        <v>0</v>
      </c>
      <c r="H113" s="83"/>
      <c r="I113" s="83">
        <f>SUM('F13-Year(n)'!E113:J113)</f>
        <v>0</v>
      </c>
      <c r="J113" s="83">
        <f>SUM('F13-Year(n)'!K113:P113)</f>
        <v>0</v>
      </c>
      <c r="K113" s="83">
        <f t="shared" si="13"/>
        <v>0</v>
      </c>
      <c r="L113" s="83">
        <f>'F13-Year(n+1)'!Q113</f>
        <v>0</v>
      </c>
      <c r="M113" s="83">
        <f>'F13-Year(n+2)'!Q113</f>
        <v>0</v>
      </c>
      <c r="N113" s="83">
        <f>'F13-Year(n+3)'!Q113</f>
        <v>0</v>
      </c>
      <c r="O113" s="83">
        <f>'F13-Year(n+4)'!Q113</f>
        <v>0</v>
      </c>
      <c r="P113" s="83">
        <f>'F13-Year(n+5)'!Q113</f>
        <v>0</v>
      </c>
    </row>
    <row r="114" spans="3:16" x14ac:dyDescent="0.25">
      <c r="C114" s="163" t="s">
        <v>704</v>
      </c>
      <c r="D114" s="101" t="s">
        <v>662</v>
      </c>
      <c r="E114" s="83"/>
      <c r="F114" s="83">
        <f>'F13-Year(n-1)'!Q112</f>
        <v>0</v>
      </c>
      <c r="G114" s="83">
        <f t="shared" si="12"/>
        <v>0</v>
      </c>
      <c r="H114" s="83"/>
      <c r="I114" s="83">
        <f>SUM('F13-Year(n)'!E114:J114)</f>
        <v>0</v>
      </c>
      <c r="J114" s="83">
        <f>SUM('F13-Year(n)'!K114:P114)</f>
        <v>0</v>
      </c>
      <c r="K114" s="83">
        <f t="shared" si="13"/>
        <v>0</v>
      </c>
      <c r="L114" s="83">
        <f>'F13-Year(n+1)'!Q114</f>
        <v>0</v>
      </c>
      <c r="M114" s="83">
        <f>'F13-Year(n+2)'!Q114</f>
        <v>0</v>
      </c>
      <c r="N114" s="83">
        <f>'F13-Year(n+3)'!Q114</f>
        <v>0</v>
      </c>
      <c r="O114" s="83">
        <f>'F13-Year(n+4)'!Q114</f>
        <v>0</v>
      </c>
      <c r="P114" s="83">
        <f>'F13-Year(n+5)'!Q114</f>
        <v>0</v>
      </c>
    </row>
    <row r="115" spans="3:16" x14ac:dyDescent="0.25">
      <c r="C115" s="163" t="s">
        <v>704</v>
      </c>
      <c r="D115" s="20" t="s">
        <v>663</v>
      </c>
      <c r="E115" s="83"/>
      <c r="F115" s="83">
        <f>'F13-Year(n-1)'!Q113</f>
        <v>0</v>
      </c>
      <c r="G115" s="83">
        <f t="shared" si="12"/>
        <v>0</v>
      </c>
      <c r="H115" s="83"/>
      <c r="I115" s="83">
        <f>SUM('F13-Year(n)'!E115:J115)</f>
        <v>0</v>
      </c>
      <c r="J115" s="83">
        <f>SUM('F13-Year(n)'!K115:P115)</f>
        <v>0</v>
      </c>
      <c r="K115" s="83">
        <f t="shared" si="13"/>
        <v>0</v>
      </c>
      <c r="L115" s="83">
        <f>'F13-Year(n+1)'!Q115</f>
        <v>0</v>
      </c>
      <c r="M115" s="83">
        <f>'F13-Year(n+2)'!Q115</f>
        <v>0</v>
      </c>
      <c r="N115" s="83">
        <f>'F13-Year(n+3)'!Q115</f>
        <v>0</v>
      </c>
      <c r="O115" s="83">
        <f>'F13-Year(n+4)'!Q115</f>
        <v>0</v>
      </c>
      <c r="P115" s="83">
        <f>'F13-Year(n+5)'!Q115</f>
        <v>0</v>
      </c>
    </row>
    <row r="116" spans="3:16" x14ac:dyDescent="0.25">
      <c r="C116" s="163" t="s">
        <v>704</v>
      </c>
      <c r="D116" s="20" t="s">
        <v>664</v>
      </c>
      <c r="E116" s="83"/>
      <c r="F116" s="83">
        <f>'F13-Year(n-1)'!Q114</f>
        <v>0</v>
      </c>
      <c r="G116" s="83">
        <f t="shared" si="12"/>
        <v>0</v>
      </c>
      <c r="H116" s="83"/>
      <c r="I116" s="83">
        <f>SUM('F13-Year(n)'!E116:J116)</f>
        <v>0</v>
      </c>
      <c r="J116" s="83">
        <f>SUM('F13-Year(n)'!K116:P116)</f>
        <v>0</v>
      </c>
      <c r="K116" s="83">
        <f t="shared" si="13"/>
        <v>0</v>
      </c>
      <c r="L116" s="83">
        <f>'F13-Year(n+1)'!Q116</f>
        <v>0</v>
      </c>
      <c r="M116" s="83">
        <f>'F13-Year(n+2)'!Q116</f>
        <v>0</v>
      </c>
      <c r="N116" s="83">
        <f>'F13-Year(n+3)'!Q116</f>
        <v>0</v>
      </c>
      <c r="O116" s="83">
        <f>'F13-Year(n+4)'!Q116</f>
        <v>0</v>
      </c>
      <c r="P116" s="83">
        <f>'F13-Year(n+5)'!Q116</f>
        <v>0</v>
      </c>
    </row>
    <row r="117" spans="3:16" x14ac:dyDescent="0.25">
      <c r="C117" s="317" t="s">
        <v>225</v>
      </c>
      <c r="D117" s="318"/>
      <c r="E117" s="124">
        <f>SUM(E110:E116)</f>
        <v>0</v>
      </c>
      <c r="F117" s="124">
        <f>'F13-Year(n-1)'!Q115</f>
        <v>0</v>
      </c>
      <c r="G117" s="124">
        <f t="shared" si="12"/>
        <v>0</v>
      </c>
      <c r="H117" s="124">
        <f t="shared" ref="H117" si="15">SUM(H110:H116)</f>
        <v>0</v>
      </c>
      <c r="I117" s="124">
        <f>SUM('F13-Year(n)'!E117:J117)</f>
        <v>0</v>
      </c>
      <c r="J117" s="124">
        <f>SUM('F13-Year(n)'!K117:P117)</f>
        <v>0</v>
      </c>
      <c r="K117" s="124">
        <f t="shared" si="13"/>
        <v>0</v>
      </c>
      <c r="L117" s="124">
        <f>'F13-Year(n+1)'!Q117</f>
        <v>0</v>
      </c>
      <c r="M117" s="124">
        <f>'F13-Year(n+2)'!Q117</f>
        <v>0</v>
      </c>
      <c r="N117" s="124">
        <f>'F13-Year(n+3)'!Q117</f>
        <v>0</v>
      </c>
      <c r="O117" s="124">
        <f>'F13-Year(n+4)'!Q117</f>
        <v>0</v>
      </c>
      <c r="P117" s="124">
        <f>'F13-Year(n+5)'!Q117</f>
        <v>0</v>
      </c>
    </row>
    <row r="118" spans="3:16" x14ac:dyDescent="0.25">
      <c r="C118" s="319" t="s">
        <v>349</v>
      </c>
      <c r="D118" s="320"/>
      <c r="E118" s="124">
        <f>E117+E108</f>
        <v>0</v>
      </c>
      <c r="F118" s="124">
        <f>'F13-Year(n-1)'!Q116</f>
        <v>0</v>
      </c>
      <c r="G118" s="124">
        <f t="shared" si="12"/>
        <v>0</v>
      </c>
      <c r="H118" s="124">
        <f t="shared" ref="H118" si="16">H117+H108</f>
        <v>0</v>
      </c>
      <c r="I118" s="124">
        <f>SUM('F13-Year(n)'!E118:J118)</f>
        <v>0</v>
      </c>
      <c r="J118" s="124">
        <f>SUM('F13-Year(n)'!K118:P118)</f>
        <v>0</v>
      </c>
      <c r="K118" s="124">
        <f t="shared" si="13"/>
        <v>0</v>
      </c>
      <c r="L118" s="124">
        <f>'F13-Year(n+1)'!Q118</f>
        <v>0</v>
      </c>
      <c r="M118" s="124">
        <f>'F13-Year(n+2)'!Q118</f>
        <v>0</v>
      </c>
      <c r="N118" s="124">
        <f>'F13-Year(n+3)'!Q118</f>
        <v>0</v>
      </c>
      <c r="O118" s="124">
        <f>'F13-Year(n+4)'!Q118</f>
        <v>0</v>
      </c>
      <c r="P118" s="124">
        <f>'F13-Year(n+5)'!Q118</f>
        <v>0</v>
      </c>
    </row>
    <row r="119" spans="3:16" x14ac:dyDescent="0.25">
      <c r="C119" s="335" t="s">
        <v>352</v>
      </c>
      <c r="D119" s="336"/>
      <c r="E119" s="18"/>
      <c r="F119" s="83">
        <f>'F13-Year(n-1)'!Q117</f>
        <v>0</v>
      </c>
      <c r="G119" s="83">
        <f t="shared" si="12"/>
        <v>0</v>
      </c>
      <c r="H119" s="18"/>
      <c r="I119" s="83">
        <f>SUM('F13-Year(n)'!E119:J119)</f>
        <v>0</v>
      </c>
      <c r="J119" s="83">
        <f>SUM('F13-Year(n)'!K119:P119)</f>
        <v>0</v>
      </c>
      <c r="K119" s="83">
        <f t="shared" si="13"/>
        <v>0</v>
      </c>
      <c r="L119" s="83">
        <f>'F13-Year(n+1)'!Q119</f>
        <v>0</v>
      </c>
      <c r="M119" s="83">
        <f>'F13-Year(n+2)'!Q119</f>
        <v>0</v>
      </c>
      <c r="N119" s="83">
        <f>'F13-Year(n+3)'!Q119</f>
        <v>0</v>
      </c>
      <c r="O119" s="83">
        <f>'F13-Year(n+4)'!Q119</f>
        <v>0</v>
      </c>
      <c r="P119" s="83">
        <f>'F13-Year(n+5)'!Q119</f>
        <v>0</v>
      </c>
    </row>
    <row r="120" spans="3:16" x14ac:dyDescent="0.25">
      <c r="C120" s="319" t="s">
        <v>350</v>
      </c>
      <c r="D120" s="320"/>
      <c r="E120" s="18"/>
      <c r="F120" s="83">
        <f>'F13-Year(n-1)'!Q118</f>
        <v>0</v>
      </c>
      <c r="G120" s="83">
        <f t="shared" si="12"/>
        <v>0</v>
      </c>
      <c r="H120" s="18"/>
      <c r="I120" s="83">
        <f>SUM('F13-Year(n)'!E120:J120)</f>
        <v>0</v>
      </c>
      <c r="J120" s="83">
        <f>SUM('F13-Year(n)'!K120:P120)</f>
        <v>0</v>
      </c>
      <c r="K120" s="83">
        <f t="shared" si="13"/>
        <v>0</v>
      </c>
      <c r="L120" s="83">
        <f>'F13-Year(n+1)'!Q120</f>
        <v>0</v>
      </c>
      <c r="M120" s="83">
        <f>'F13-Year(n+2)'!Q120</f>
        <v>0</v>
      </c>
      <c r="N120" s="83">
        <f>'F13-Year(n+3)'!Q120</f>
        <v>0</v>
      </c>
      <c r="O120" s="83">
        <f>'F13-Year(n+4)'!Q120</f>
        <v>0</v>
      </c>
      <c r="P120" s="83">
        <f>'F13-Year(n+5)'!Q120</f>
        <v>0</v>
      </c>
    </row>
    <row r="121" spans="3:16" x14ac:dyDescent="0.25">
      <c r="C121" s="163" t="s">
        <v>705</v>
      </c>
      <c r="D121" s="101" t="s">
        <v>665</v>
      </c>
      <c r="E121" s="83"/>
      <c r="F121" s="83">
        <f>'F13-Year(n-1)'!Q119</f>
        <v>0</v>
      </c>
      <c r="G121" s="83">
        <f t="shared" si="12"/>
        <v>0</v>
      </c>
      <c r="H121" s="83"/>
      <c r="I121" s="83">
        <f>SUM('F13-Year(n)'!E121:J121)</f>
        <v>0</v>
      </c>
      <c r="J121" s="83">
        <f>SUM('F13-Year(n)'!K121:P121)</f>
        <v>0</v>
      </c>
      <c r="K121" s="83">
        <f t="shared" si="13"/>
        <v>0</v>
      </c>
      <c r="L121" s="83">
        <f>'F13-Year(n+1)'!Q121</f>
        <v>0</v>
      </c>
      <c r="M121" s="83">
        <f>'F13-Year(n+2)'!Q121</f>
        <v>0</v>
      </c>
      <c r="N121" s="83">
        <f>'F13-Year(n+3)'!Q121</f>
        <v>0</v>
      </c>
      <c r="O121" s="83">
        <f>'F13-Year(n+4)'!Q121</f>
        <v>0</v>
      </c>
      <c r="P121" s="83">
        <f>'F13-Year(n+5)'!Q121</f>
        <v>0</v>
      </c>
    </row>
    <row r="122" spans="3:16" x14ac:dyDescent="0.25">
      <c r="C122" s="163" t="s">
        <v>705</v>
      </c>
      <c r="D122" s="101" t="s">
        <v>666</v>
      </c>
      <c r="E122" s="83"/>
      <c r="F122" s="83">
        <f>'F13-Year(n-1)'!Q120</f>
        <v>0</v>
      </c>
      <c r="G122" s="83">
        <f t="shared" si="12"/>
        <v>0</v>
      </c>
      <c r="H122" s="83"/>
      <c r="I122" s="83">
        <f>SUM('F13-Year(n)'!E122:J122)</f>
        <v>0</v>
      </c>
      <c r="J122" s="83">
        <f>SUM('F13-Year(n)'!K122:P122)</f>
        <v>0</v>
      </c>
      <c r="K122" s="83">
        <f t="shared" si="13"/>
        <v>0</v>
      </c>
      <c r="L122" s="83">
        <f>'F13-Year(n+1)'!Q122</f>
        <v>0</v>
      </c>
      <c r="M122" s="83">
        <f>'F13-Year(n+2)'!Q122</f>
        <v>0</v>
      </c>
      <c r="N122" s="83">
        <f>'F13-Year(n+3)'!Q122</f>
        <v>0</v>
      </c>
      <c r="O122" s="83">
        <f>'F13-Year(n+4)'!Q122</f>
        <v>0</v>
      </c>
      <c r="P122" s="83">
        <f>'F13-Year(n+5)'!Q122</f>
        <v>0</v>
      </c>
    </row>
    <row r="123" spans="3:16" x14ac:dyDescent="0.25">
      <c r="C123" s="163" t="s">
        <v>705</v>
      </c>
      <c r="D123" s="101" t="s">
        <v>667</v>
      </c>
      <c r="E123" s="83"/>
      <c r="F123" s="83">
        <f>'F13-Year(n-1)'!Q121</f>
        <v>0</v>
      </c>
      <c r="G123" s="83">
        <f t="shared" si="12"/>
        <v>0</v>
      </c>
      <c r="H123" s="83"/>
      <c r="I123" s="83">
        <f>SUM('F13-Year(n)'!E123:J123)</f>
        <v>0</v>
      </c>
      <c r="J123" s="83">
        <f>SUM('F13-Year(n)'!K123:P123)</f>
        <v>0</v>
      </c>
      <c r="K123" s="83">
        <f t="shared" si="13"/>
        <v>0</v>
      </c>
      <c r="L123" s="83">
        <f>'F13-Year(n+1)'!Q123</f>
        <v>0</v>
      </c>
      <c r="M123" s="83">
        <f>'F13-Year(n+2)'!Q123</f>
        <v>0</v>
      </c>
      <c r="N123" s="83">
        <f>'F13-Year(n+3)'!Q123</f>
        <v>0</v>
      </c>
      <c r="O123" s="83">
        <f>'F13-Year(n+4)'!Q123</f>
        <v>0</v>
      </c>
      <c r="P123" s="83">
        <f>'F13-Year(n+5)'!Q123</f>
        <v>0</v>
      </c>
    </row>
    <row r="124" spans="3:16" x14ac:dyDescent="0.25">
      <c r="C124" s="163" t="s">
        <v>705</v>
      </c>
      <c r="D124" s="101" t="s">
        <v>668</v>
      </c>
      <c r="E124" s="83"/>
      <c r="F124" s="83">
        <f>'F13-Year(n-1)'!Q122</f>
        <v>0</v>
      </c>
      <c r="G124" s="83">
        <f t="shared" si="12"/>
        <v>0</v>
      </c>
      <c r="H124" s="83"/>
      <c r="I124" s="83">
        <f>SUM('F13-Year(n)'!E124:J124)</f>
        <v>0</v>
      </c>
      <c r="J124" s="83">
        <f>SUM('F13-Year(n)'!K124:P124)</f>
        <v>0</v>
      </c>
      <c r="K124" s="83">
        <f t="shared" si="13"/>
        <v>0</v>
      </c>
      <c r="L124" s="83">
        <f>'F13-Year(n+1)'!Q124</f>
        <v>0</v>
      </c>
      <c r="M124" s="83">
        <f>'F13-Year(n+2)'!Q124</f>
        <v>0</v>
      </c>
      <c r="N124" s="83">
        <f>'F13-Year(n+3)'!Q124</f>
        <v>0</v>
      </c>
      <c r="O124" s="83">
        <f>'F13-Year(n+4)'!Q124</f>
        <v>0</v>
      </c>
      <c r="P124" s="83">
        <f>'F13-Year(n+5)'!Q124</f>
        <v>0</v>
      </c>
    </row>
    <row r="125" spans="3:16" x14ac:dyDescent="0.25">
      <c r="C125" s="163" t="s">
        <v>705</v>
      </c>
      <c r="D125" s="101" t="s">
        <v>669</v>
      </c>
      <c r="E125" s="83"/>
      <c r="F125" s="83">
        <f>'F13-Year(n-1)'!Q123</f>
        <v>0</v>
      </c>
      <c r="G125" s="83">
        <f t="shared" si="12"/>
        <v>0</v>
      </c>
      <c r="H125" s="83"/>
      <c r="I125" s="83">
        <f>SUM('F13-Year(n)'!E125:J125)</f>
        <v>0</v>
      </c>
      <c r="J125" s="83">
        <f>SUM('F13-Year(n)'!K125:P125)</f>
        <v>0</v>
      </c>
      <c r="K125" s="83">
        <f t="shared" si="13"/>
        <v>0</v>
      </c>
      <c r="L125" s="83">
        <f>'F13-Year(n+1)'!Q125</f>
        <v>0</v>
      </c>
      <c r="M125" s="83">
        <f>'F13-Year(n+2)'!Q125</f>
        <v>0</v>
      </c>
      <c r="N125" s="83">
        <f>'F13-Year(n+3)'!Q125</f>
        <v>0</v>
      </c>
      <c r="O125" s="83">
        <f>'F13-Year(n+4)'!Q125</f>
        <v>0</v>
      </c>
      <c r="P125" s="83">
        <f>'F13-Year(n+5)'!Q125</f>
        <v>0</v>
      </c>
    </row>
    <row r="126" spans="3:16" x14ac:dyDescent="0.25">
      <c r="C126" s="163" t="s">
        <v>705</v>
      </c>
      <c r="D126" s="101" t="s">
        <v>670</v>
      </c>
      <c r="E126" s="83"/>
      <c r="F126" s="83">
        <f>'F13-Year(n-1)'!Q124</f>
        <v>0</v>
      </c>
      <c r="G126" s="83">
        <f t="shared" si="12"/>
        <v>0</v>
      </c>
      <c r="H126" s="83"/>
      <c r="I126" s="83">
        <f>SUM('F13-Year(n)'!E126:J126)</f>
        <v>0</v>
      </c>
      <c r="J126" s="83">
        <f>SUM('F13-Year(n)'!K126:P126)</f>
        <v>0</v>
      </c>
      <c r="K126" s="83">
        <f t="shared" si="13"/>
        <v>0</v>
      </c>
      <c r="L126" s="83">
        <f>'F13-Year(n+1)'!Q126</f>
        <v>0</v>
      </c>
      <c r="M126" s="83">
        <f>'F13-Year(n+2)'!Q126</f>
        <v>0</v>
      </c>
      <c r="N126" s="83">
        <f>'F13-Year(n+3)'!Q126</f>
        <v>0</v>
      </c>
      <c r="O126" s="83">
        <f>'F13-Year(n+4)'!Q126</f>
        <v>0</v>
      </c>
      <c r="P126" s="83">
        <f>'F13-Year(n+5)'!Q126</f>
        <v>0</v>
      </c>
    </row>
    <row r="127" spans="3:16" x14ac:dyDescent="0.25">
      <c r="C127" s="163" t="s">
        <v>706</v>
      </c>
      <c r="D127" s="101" t="s">
        <v>671</v>
      </c>
      <c r="E127" s="83"/>
      <c r="F127" s="83">
        <f>'F13-Year(n-1)'!Q125</f>
        <v>0</v>
      </c>
      <c r="G127" s="83">
        <f t="shared" si="12"/>
        <v>0</v>
      </c>
      <c r="H127" s="83"/>
      <c r="I127" s="83">
        <f>SUM('F13-Year(n)'!E127:J127)</f>
        <v>0</v>
      </c>
      <c r="J127" s="83">
        <f>SUM('F13-Year(n)'!K127:P127)</f>
        <v>0</v>
      </c>
      <c r="K127" s="83">
        <f t="shared" si="13"/>
        <v>0</v>
      </c>
      <c r="L127" s="83">
        <f>'F13-Year(n+1)'!Q127</f>
        <v>0</v>
      </c>
      <c r="M127" s="83">
        <f>'F13-Year(n+2)'!Q127</f>
        <v>0</v>
      </c>
      <c r="N127" s="83">
        <f>'F13-Year(n+3)'!Q127</f>
        <v>0</v>
      </c>
      <c r="O127" s="83">
        <f>'F13-Year(n+4)'!Q127</f>
        <v>0</v>
      </c>
      <c r="P127" s="83">
        <f>'F13-Year(n+5)'!Q127</f>
        <v>0</v>
      </c>
    </row>
    <row r="128" spans="3:16" x14ac:dyDescent="0.25">
      <c r="C128" s="163" t="s">
        <v>706</v>
      </c>
      <c r="D128" s="101" t="s">
        <v>672</v>
      </c>
      <c r="E128" s="83"/>
      <c r="F128" s="83">
        <f>'F13-Year(n-1)'!Q126</f>
        <v>0</v>
      </c>
      <c r="G128" s="83">
        <f t="shared" si="12"/>
        <v>0</v>
      </c>
      <c r="H128" s="83"/>
      <c r="I128" s="83">
        <f>SUM('F13-Year(n)'!E128:J128)</f>
        <v>0</v>
      </c>
      <c r="J128" s="83">
        <f>SUM('F13-Year(n)'!K128:P128)</f>
        <v>0</v>
      </c>
      <c r="K128" s="83">
        <f t="shared" si="13"/>
        <v>0</v>
      </c>
      <c r="L128" s="83">
        <f>'F13-Year(n+1)'!Q128</f>
        <v>0</v>
      </c>
      <c r="M128" s="83">
        <f>'F13-Year(n+2)'!Q128</f>
        <v>0</v>
      </c>
      <c r="N128" s="83">
        <f>'F13-Year(n+3)'!Q128</f>
        <v>0</v>
      </c>
      <c r="O128" s="83">
        <f>'F13-Year(n+4)'!Q128</f>
        <v>0</v>
      </c>
      <c r="P128" s="83">
        <f>'F13-Year(n+5)'!Q128</f>
        <v>0</v>
      </c>
    </row>
    <row r="129" spans="3:16" x14ac:dyDescent="0.25">
      <c r="C129" s="163"/>
      <c r="D129" s="101" t="s">
        <v>673</v>
      </c>
      <c r="E129" s="83"/>
      <c r="F129" s="83">
        <f>'F13-Year(n-1)'!Q127</f>
        <v>0</v>
      </c>
      <c r="G129" s="83">
        <f t="shared" si="12"/>
        <v>0</v>
      </c>
      <c r="H129" s="83"/>
      <c r="I129" s="83">
        <f>SUM('F13-Year(n)'!E129:J129)</f>
        <v>0</v>
      </c>
      <c r="J129" s="83">
        <f>SUM('F13-Year(n)'!K129:P129)</f>
        <v>0</v>
      </c>
      <c r="K129" s="83">
        <f t="shared" si="13"/>
        <v>0</v>
      </c>
      <c r="L129" s="83">
        <f>'F13-Year(n+1)'!Q129</f>
        <v>0</v>
      </c>
      <c r="M129" s="83">
        <f>'F13-Year(n+2)'!Q129</f>
        <v>0</v>
      </c>
      <c r="N129" s="83">
        <f>'F13-Year(n+3)'!Q129</f>
        <v>0</v>
      </c>
      <c r="O129" s="83">
        <f>'F13-Year(n+4)'!Q129</f>
        <v>0</v>
      </c>
      <c r="P129" s="83">
        <f>'F13-Year(n+5)'!Q129</f>
        <v>0</v>
      </c>
    </row>
    <row r="130" spans="3:16" x14ac:dyDescent="0.25">
      <c r="C130" s="163"/>
      <c r="D130" s="101" t="s">
        <v>674</v>
      </c>
      <c r="E130" s="83"/>
      <c r="F130" s="83">
        <f>'F13-Year(n-1)'!Q128</f>
        <v>0</v>
      </c>
      <c r="G130" s="83">
        <f t="shared" si="12"/>
        <v>0</v>
      </c>
      <c r="H130" s="83"/>
      <c r="I130" s="83">
        <f>SUM('F13-Year(n)'!E130:J130)</f>
        <v>0</v>
      </c>
      <c r="J130" s="83">
        <f>SUM('F13-Year(n)'!K130:P130)</f>
        <v>0</v>
      </c>
      <c r="K130" s="83">
        <f t="shared" si="13"/>
        <v>0</v>
      </c>
      <c r="L130" s="83">
        <f>'F13-Year(n+1)'!Q130</f>
        <v>0</v>
      </c>
      <c r="M130" s="83">
        <f>'F13-Year(n+2)'!Q130</f>
        <v>0</v>
      </c>
      <c r="N130" s="83">
        <f>'F13-Year(n+3)'!Q130</f>
        <v>0</v>
      </c>
      <c r="O130" s="83">
        <f>'F13-Year(n+4)'!Q130</f>
        <v>0</v>
      </c>
      <c r="P130" s="83">
        <f>'F13-Year(n+5)'!Q130</f>
        <v>0</v>
      </c>
    </row>
    <row r="131" spans="3:16" x14ac:dyDescent="0.25">
      <c r="C131" s="163"/>
      <c r="D131" s="101" t="s">
        <v>675</v>
      </c>
      <c r="E131" s="83"/>
      <c r="F131" s="83">
        <f>'F13-Year(n-1)'!Q129</f>
        <v>0</v>
      </c>
      <c r="G131" s="83">
        <f t="shared" si="12"/>
        <v>0</v>
      </c>
      <c r="H131" s="83"/>
      <c r="I131" s="83">
        <f>SUM('F13-Year(n)'!E131:J131)</f>
        <v>0</v>
      </c>
      <c r="J131" s="83">
        <f>SUM('F13-Year(n)'!K131:P131)</f>
        <v>0</v>
      </c>
      <c r="K131" s="83">
        <f t="shared" si="13"/>
        <v>0</v>
      </c>
      <c r="L131" s="83">
        <f>'F13-Year(n+1)'!Q131</f>
        <v>0</v>
      </c>
      <c r="M131" s="83">
        <f>'F13-Year(n+2)'!Q131</f>
        <v>0</v>
      </c>
      <c r="N131" s="83">
        <f>'F13-Year(n+3)'!Q131</f>
        <v>0</v>
      </c>
      <c r="O131" s="83">
        <f>'F13-Year(n+4)'!Q131</f>
        <v>0</v>
      </c>
      <c r="P131" s="83">
        <f>'F13-Year(n+5)'!Q131</f>
        <v>0</v>
      </c>
    </row>
    <row r="132" spans="3:16" x14ac:dyDescent="0.25">
      <c r="C132" s="163"/>
      <c r="D132" s="101" t="s">
        <v>676</v>
      </c>
      <c r="E132" s="83"/>
      <c r="F132" s="83">
        <f>'F13-Year(n-1)'!Q130</f>
        <v>0</v>
      </c>
      <c r="G132" s="83">
        <f t="shared" si="12"/>
        <v>0</v>
      </c>
      <c r="H132" s="83"/>
      <c r="I132" s="83">
        <f>SUM('F13-Year(n)'!E132:J132)</f>
        <v>0</v>
      </c>
      <c r="J132" s="83">
        <f>SUM('F13-Year(n)'!K132:P132)</f>
        <v>0</v>
      </c>
      <c r="K132" s="83">
        <f t="shared" si="13"/>
        <v>0</v>
      </c>
      <c r="L132" s="83">
        <f>'F13-Year(n+1)'!Q132</f>
        <v>0</v>
      </c>
      <c r="M132" s="83">
        <f>'F13-Year(n+2)'!Q132</f>
        <v>0</v>
      </c>
      <c r="N132" s="83">
        <f>'F13-Year(n+3)'!Q132</f>
        <v>0</v>
      </c>
      <c r="O132" s="83">
        <f>'F13-Year(n+4)'!Q132</f>
        <v>0</v>
      </c>
      <c r="P132" s="83">
        <f>'F13-Year(n+5)'!Q132</f>
        <v>0</v>
      </c>
    </row>
    <row r="133" spans="3:16" x14ac:dyDescent="0.25">
      <c r="C133" s="163"/>
      <c r="D133" s="101" t="s">
        <v>677</v>
      </c>
      <c r="E133" s="83"/>
      <c r="F133" s="83">
        <f>'F13-Year(n-1)'!Q131</f>
        <v>0</v>
      </c>
      <c r="G133" s="83">
        <f t="shared" si="12"/>
        <v>0</v>
      </c>
      <c r="H133" s="83"/>
      <c r="I133" s="83">
        <f>SUM('F13-Year(n)'!E133:J133)</f>
        <v>0</v>
      </c>
      <c r="J133" s="83">
        <f>SUM('F13-Year(n)'!K133:P133)</f>
        <v>0</v>
      </c>
      <c r="K133" s="83">
        <f t="shared" si="13"/>
        <v>0</v>
      </c>
      <c r="L133" s="83">
        <f>'F13-Year(n+1)'!Q133</f>
        <v>0</v>
      </c>
      <c r="M133" s="83">
        <f>'F13-Year(n+2)'!Q133</f>
        <v>0</v>
      </c>
      <c r="N133" s="83">
        <f>'F13-Year(n+3)'!Q133</f>
        <v>0</v>
      </c>
      <c r="O133" s="83">
        <f>'F13-Year(n+4)'!Q133</f>
        <v>0</v>
      </c>
      <c r="P133" s="83">
        <f>'F13-Year(n+5)'!Q133</f>
        <v>0</v>
      </c>
    </row>
    <row r="134" spans="3:16" x14ac:dyDescent="0.25">
      <c r="C134" s="163" t="s">
        <v>706</v>
      </c>
      <c r="D134" s="101" t="s">
        <v>678</v>
      </c>
      <c r="E134" s="83"/>
      <c r="F134" s="83">
        <f>'F13-Year(n-1)'!Q132</f>
        <v>0</v>
      </c>
      <c r="G134" s="83">
        <f t="shared" si="12"/>
        <v>0</v>
      </c>
      <c r="H134" s="83"/>
      <c r="I134" s="83">
        <f>SUM('F13-Year(n)'!E134:J134)</f>
        <v>0</v>
      </c>
      <c r="J134" s="83">
        <f>SUM('F13-Year(n)'!K134:P134)</f>
        <v>0</v>
      </c>
      <c r="K134" s="83">
        <f t="shared" si="13"/>
        <v>0</v>
      </c>
      <c r="L134" s="83">
        <f>'F13-Year(n+1)'!Q134</f>
        <v>0</v>
      </c>
      <c r="M134" s="83">
        <f>'F13-Year(n+2)'!Q134</f>
        <v>0</v>
      </c>
      <c r="N134" s="83">
        <f>'F13-Year(n+3)'!Q134</f>
        <v>0</v>
      </c>
      <c r="O134" s="83">
        <f>'F13-Year(n+4)'!Q134</f>
        <v>0</v>
      </c>
      <c r="P134" s="83">
        <f>'F13-Year(n+5)'!Q134</f>
        <v>0</v>
      </c>
    </row>
    <row r="135" spans="3:16" x14ac:dyDescent="0.25">
      <c r="C135" s="317" t="s">
        <v>225</v>
      </c>
      <c r="D135" s="318"/>
      <c r="E135" s="124">
        <f>SUM(E121:E134)</f>
        <v>0</v>
      </c>
      <c r="F135" s="124">
        <f>'F13-Year(n-1)'!Q133</f>
        <v>0</v>
      </c>
      <c r="G135" s="124">
        <f t="shared" si="12"/>
        <v>0</v>
      </c>
      <c r="H135" s="124">
        <f t="shared" ref="H135" si="17">SUM(H121:H134)</f>
        <v>0</v>
      </c>
      <c r="I135" s="124">
        <f>SUM('F13-Year(n)'!E135:J135)</f>
        <v>0</v>
      </c>
      <c r="J135" s="124">
        <f>SUM('F13-Year(n)'!K135:P135)</f>
        <v>0</v>
      </c>
      <c r="K135" s="124">
        <f t="shared" si="13"/>
        <v>0</v>
      </c>
      <c r="L135" s="124">
        <f>'F13-Year(n+1)'!Q135</f>
        <v>0</v>
      </c>
      <c r="M135" s="124">
        <f>'F13-Year(n+2)'!Q135</f>
        <v>0</v>
      </c>
      <c r="N135" s="124">
        <f>'F13-Year(n+3)'!Q135</f>
        <v>0</v>
      </c>
      <c r="O135" s="124">
        <f>'F13-Year(n+4)'!Q135</f>
        <v>0</v>
      </c>
      <c r="P135" s="124">
        <f>'F13-Year(n+5)'!Q135</f>
        <v>0</v>
      </c>
    </row>
    <row r="136" spans="3:16" x14ac:dyDescent="0.25">
      <c r="C136" s="319" t="s">
        <v>354</v>
      </c>
      <c r="D136" s="320"/>
      <c r="E136" s="18"/>
      <c r="F136" s="83">
        <f>'F13-Year(n-1)'!Q134</f>
        <v>0</v>
      </c>
      <c r="G136" s="83">
        <f t="shared" si="12"/>
        <v>0</v>
      </c>
      <c r="H136" s="18"/>
      <c r="I136" s="83">
        <f>SUM('F13-Year(n)'!E136:J136)</f>
        <v>0</v>
      </c>
      <c r="J136" s="83">
        <f>SUM('F13-Year(n)'!K136:P136)</f>
        <v>0</v>
      </c>
      <c r="K136" s="83">
        <f t="shared" si="13"/>
        <v>0</v>
      </c>
      <c r="L136" s="83">
        <f>'F13-Year(n+1)'!Q136</f>
        <v>0</v>
      </c>
      <c r="M136" s="83">
        <f>'F13-Year(n+2)'!Q136</f>
        <v>0</v>
      </c>
      <c r="N136" s="83">
        <f>'F13-Year(n+3)'!Q136</f>
        <v>0</v>
      </c>
      <c r="O136" s="83">
        <f>'F13-Year(n+4)'!Q136</f>
        <v>0</v>
      </c>
      <c r="P136" s="83">
        <f>'F13-Year(n+5)'!Q136</f>
        <v>0</v>
      </c>
    </row>
    <row r="137" spans="3:16" x14ac:dyDescent="0.25">
      <c r="C137" s="163" t="s">
        <v>707</v>
      </c>
      <c r="D137" s="101" t="s">
        <v>679</v>
      </c>
      <c r="E137" s="83"/>
      <c r="F137" s="83">
        <f>'F13-Year(n-1)'!Q135</f>
        <v>0</v>
      </c>
      <c r="G137" s="83">
        <f t="shared" si="12"/>
        <v>0</v>
      </c>
      <c r="H137" s="83"/>
      <c r="I137" s="83">
        <f>SUM('F13-Year(n)'!E137:J137)</f>
        <v>0</v>
      </c>
      <c r="J137" s="83">
        <f>SUM('F13-Year(n)'!K137:P137)</f>
        <v>0</v>
      </c>
      <c r="K137" s="83">
        <f t="shared" si="13"/>
        <v>0</v>
      </c>
      <c r="L137" s="83">
        <f>'F13-Year(n+1)'!Q137</f>
        <v>0</v>
      </c>
      <c r="M137" s="83">
        <f>'F13-Year(n+2)'!Q137</f>
        <v>0</v>
      </c>
      <c r="N137" s="83">
        <f>'F13-Year(n+3)'!Q137</f>
        <v>0</v>
      </c>
      <c r="O137" s="83">
        <f>'F13-Year(n+4)'!Q137</f>
        <v>0</v>
      </c>
      <c r="P137" s="83">
        <f>'F13-Year(n+5)'!Q137</f>
        <v>0</v>
      </c>
    </row>
    <row r="138" spans="3:16" x14ac:dyDescent="0.25">
      <c r="C138" s="163" t="s">
        <v>707</v>
      </c>
      <c r="D138" s="101" t="s">
        <v>680</v>
      </c>
      <c r="E138" s="83"/>
      <c r="F138" s="83">
        <f>'F13-Year(n-1)'!Q136</f>
        <v>0</v>
      </c>
      <c r="G138" s="83">
        <f t="shared" si="12"/>
        <v>0</v>
      </c>
      <c r="H138" s="83"/>
      <c r="I138" s="83">
        <f>SUM('F13-Year(n)'!E138:J138)</f>
        <v>0</v>
      </c>
      <c r="J138" s="83">
        <f>SUM('F13-Year(n)'!K138:P138)</f>
        <v>0</v>
      </c>
      <c r="K138" s="83">
        <f t="shared" si="13"/>
        <v>0</v>
      </c>
      <c r="L138" s="83">
        <f>'F13-Year(n+1)'!Q138</f>
        <v>0</v>
      </c>
      <c r="M138" s="83">
        <f>'F13-Year(n+2)'!Q138</f>
        <v>0</v>
      </c>
      <c r="N138" s="83">
        <f>'F13-Year(n+3)'!Q138</f>
        <v>0</v>
      </c>
      <c r="O138" s="83">
        <f>'F13-Year(n+4)'!Q138</f>
        <v>0</v>
      </c>
      <c r="P138" s="83">
        <f>'F13-Year(n+5)'!Q138</f>
        <v>0</v>
      </c>
    </row>
    <row r="139" spans="3:16" x14ac:dyDescent="0.25">
      <c r="C139" s="163" t="s">
        <v>707</v>
      </c>
      <c r="D139" s="101" t="s">
        <v>681</v>
      </c>
      <c r="E139" s="83"/>
      <c r="F139" s="83">
        <f>'F13-Year(n-1)'!Q137</f>
        <v>0</v>
      </c>
      <c r="G139" s="83">
        <f t="shared" si="12"/>
        <v>0</v>
      </c>
      <c r="H139" s="83"/>
      <c r="I139" s="83">
        <f>SUM('F13-Year(n)'!E139:J139)</f>
        <v>0</v>
      </c>
      <c r="J139" s="83">
        <f>SUM('F13-Year(n)'!K139:P139)</f>
        <v>0</v>
      </c>
      <c r="K139" s="83">
        <f t="shared" si="13"/>
        <v>0</v>
      </c>
      <c r="L139" s="83">
        <f>'F13-Year(n+1)'!Q139</f>
        <v>0</v>
      </c>
      <c r="M139" s="83">
        <f>'F13-Year(n+2)'!Q139</f>
        <v>0</v>
      </c>
      <c r="N139" s="83">
        <f>'F13-Year(n+3)'!Q139</f>
        <v>0</v>
      </c>
      <c r="O139" s="83">
        <f>'F13-Year(n+4)'!Q139</f>
        <v>0</v>
      </c>
      <c r="P139" s="83">
        <f>'F13-Year(n+5)'!Q139</f>
        <v>0</v>
      </c>
    </row>
    <row r="140" spans="3:16" x14ac:dyDescent="0.25">
      <c r="C140" s="163" t="s">
        <v>707</v>
      </c>
      <c r="D140" s="20" t="s">
        <v>682</v>
      </c>
      <c r="E140" s="83"/>
      <c r="F140" s="83">
        <f>'F13-Year(n-1)'!Q138</f>
        <v>0</v>
      </c>
      <c r="G140" s="83">
        <f t="shared" si="12"/>
        <v>0</v>
      </c>
      <c r="H140" s="83"/>
      <c r="I140" s="83">
        <f>SUM('F13-Year(n)'!E140:J140)</f>
        <v>0</v>
      </c>
      <c r="J140" s="83">
        <f>SUM('F13-Year(n)'!K140:P140)</f>
        <v>0</v>
      </c>
      <c r="K140" s="83">
        <f t="shared" si="13"/>
        <v>0</v>
      </c>
      <c r="L140" s="83">
        <f>'F13-Year(n+1)'!Q140</f>
        <v>0</v>
      </c>
      <c r="M140" s="83">
        <f>'F13-Year(n+2)'!Q140</f>
        <v>0</v>
      </c>
      <c r="N140" s="83">
        <f>'F13-Year(n+3)'!Q140</f>
        <v>0</v>
      </c>
      <c r="O140" s="83">
        <f>'F13-Year(n+4)'!Q140</f>
        <v>0</v>
      </c>
      <c r="P140" s="83">
        <f>'F13-Year(n+5)'!Q140</f>
        <v>0</v>
      </c>
    </row>
    <row r="141" spans="3:16" x14ac:dyDescent="0.25">
      <c r="C141" s="163" t="s">
        <v>707</v>
      </c>
      <c r="D141" s="20" t="s">
        <v>683</v>
      </c>
      <c r="E141" s="83"/>
      <c r="F141" s="83">
        <f>'F13-Year(n-1)'!Q139</f>
        <v>0</v>
      </c>
      <c r="G141" s="83">
        <f t="shared" si="12"/>
        <v>0</v>
      </c>
      <c r="H141" s="83"/>
      <c r="I141" s="83">
        <f>SUM('F13-Year(n)'!E141:J141)</f>
        <v>0</v>
      </c>
      <c r="J141" s="83">
        <f>SUM('F13-Year(n)'!K141:P141)</f>
        <v>0</v>
      </c>
      <c r="K141" s="83">
        <f t="shared" si="13"/>
        <v>0</v>
      </c>
      <c r="L141" s="83">
        <f>'F13-Year(n+1)'!Q141</f>
        <v>0</v>
      </c>
      <c r="M141" s="83">
        <f>'F13-Year(n+2)'!Q141</f>
        <v>0</v>
      </c>
      <c r="N141" s="83">
        <f>'F13-Year(n+3)'!Q141</f>
        <v>0</v>
      </c>
      <c r="O141" s="83">
        <f>'F13-Year(n+4)'!Q141</f>
        <v>0</v>
      </c>
      <c r="P141" s="83">
        <f>'F13-Year(n+5)'!Q141</f>
        <v>0</v>
      </c>
    </row>
    <row r="142" spans="3:16" x14ac:dyDescent="0.25">
      <c r="C142" s="317" t="s">
        <v>225</v>
      </c>
      <c r="D142" s="318"/>
      <c r="E142" s="124">
        <f>SUM(E137:E141)</f>
        <v>0</v>
      </c>
      <c r="F142" s="124">
        <f>'F13-Year(n-1)'!Q140</f>
        <v>0</v>
      </c>
      <c r="G142" s="124">
        <f t="shared" si="12"/>
        <v>0</v>
      </c>
      <c r="H142" s="124">
        <f t="shared" ref="H142" si="18">SUM(H137:H141)</f>
        <v>0</v>
      </c>
      <c r="I142" s="124">
        <f>SUM('F13-Year(n)'!E142:J142)</f>
        <v>0</v>
      </c>
      <c r="J142" s="124">
        <f>SUM('F13-Year(n)'!K142:P142)</f>
        <v>0</v>
      </c>
      <c r="K142" s="124">
        <f t="shared" si="13"/>
        <v>0</v>
      </c>
      <c r="L142" s="124">
        <f>'F13-Year(n+1)'!Q142</f>
        <v>0</v>
      </c>
      <c r="M142" s="124">
        <f>'F13-Year(n+2)'!Q142</f>
        <v>0</v>
      </c>
      <c r="N142" s="124">
        <f>'F13-Year(n+3)'!Q142</f>
        <v>0</v>
      </c>
      <c r="O142" s="124">
        <f>'F13-Year(n+4)'!Q142</f>
        <v>0</v>
      </c>
      <c r="P142" s="124">
        <f>'F13-Year(n+5)'!Q142</f>
        <v>0</v>
      </c>
    </row>
    <row r="143" spans="3:16" x14ac:dyDescent="0.25">
      <c r="C143" s="319" t="s">
        <v>353</v>
      </c>
      <c r="D143" s="320"/>
      <c r="E143" s="124">
        <f>E142+E135</f>
        <v>0</v>
      </c>
      <c r="F143" s="124">
        <f>'F13-Year(n-1)'!Q141</f>
        <v>0</v>
      </c>
      <c r="G143" s="124">
        <f t="shared" si="12"/>
        <v>0</v>
      </c>
      <c r="H143" s="124">
        <f t="shared" ref="H143" si="19">H142+H135</f>
        <v>0</v>
      </c>
      <c r="I143" s="124">
        <f>SUM('F13-Year(n)'!E143:J143)</f>
        <v>0</v>
      </c>
      <c r="J143" s="124">
        <f>SUM('F13-Year(n)'!K143:P143)</f>
        <v>0</v>
      </c>
      <c r="K143" s="124">
        <f t="shared" si="13"/>
        <v>0</v>
      </c>
      <c r="L143" s="124">
        <f>'F13-Year(n+1)'!Q143</f>
        <v>0</v>
      </c>
      <c r="M143" s="124">
        <f>'F13-Year(n+2)'!Q143</f>
        <v>0</v>
      </c>
      <c r="N143" s="124">
        <f>'F13-Year(n+3)'!Q143</f>
        <v>0</v>
      </c>
      <c r="O143" s="124">
        <f>'F13-Year(n+4)'!Q143</f>
        <v>0</v>
      </c>
      <c r="P143" s="124">
        <f>'F13-Year(n+5)'!Q143</f>
        <v>0</v>
      </c>
    </row>
    <row r="144" spans="3:16" x14ac:dyDescent="0.25">
      <c r="C144" s="335" t="s">
        <v>358</v>
      </c>
      <c r="D144" s="336"/>
      <c r="E144" s="18"/>
      <c r="F144" s="83">
        <f>'F13-Year(n-1)'!Q142</f>
        <v>0</v>
      </c>
      <c r="G144" s="83">
        <f t="shared" si="12"/>
        <v>0</v>
      </c>
      <c r="H144" s="18"/>
      <c r="I144" s="83">
        <f>SUM('F13-Year(n)'!E144:J144)</f>
        <v>0</v>
      </c>
      <c r="J144" s="83">
        <f>SUM('F13-Year(n)'!K144:P144)</f>
        <v>0</v>
      </c>
      <c r="K144" s="83">
        <f t="shared" si="13"/>
        <v>0</v>
      </c>
      <c r="L144" s="83">
        <f>'F13-Year(n+1)'!Q144</f>
        <v>0</v>
      </c>
      <c r="M144" s="83">
        <f>'F13-Year(n+2)'!Q144</f>
        <v>0</v>
      </c>
      <c r="N144" s="83">
        <f>'F13-Year(n+3)'!Q144</f>
        <v>0</v>
      </c>
      <c r="O144" s="83">
        <f>'F13-Year(n+4)'!Q144</f>
        <v>0</v>
      </c>
      <c r="P144" s="83">
        <f>'F13-Year(n+5)'!Q144</f>
        <v>0</v>
      </c>
    </row>
    <row r="145" spans="3:16" x14ac:dyDescent="0.25">
      <c r="C145" s="18"/>
      <c r="D145" s="18" t="s">
        <v>684</v>
      </c>
      <c r="E145" s="83"/>
      <c r="F145" s="83">
        <f>'F13-Year(n-1)'!Q143</f>
        <v>0</v>
      </c>
      <c r="G145" s="83">
        <f t="shared" si="12"/>
        <v>0</v>
      </c>
      <c r="H145" s="83"/>
      <c r="I145" s="83">
        <f>SUM('F13-Year(n)'!E145:J145)</f>
        <v>0</v>
      </c>
      <c r="J145" s="83">
        <f>SUM('F13-Year(n)'!K145:P145)</f>
        <v>0</v>
      </c>
      <c r="K145" s="83">
        <f t="shared" si="13"/>
        <v>0</v>
      </c>
      <c r="L145" s="83">
        <f>'F13-Year(n+1)'!Q145</f>
        <v>0</v>
      </c>
      <c r="M145" s="83">
        <f>'F13-Year(n+2)'!Q145</f>
        <v>0</v>
      </c>
      <c r="N145" s="83">
        <f>'F13-Year(n+3)'!Q145</f>
        <v>0</v>
      </c>
      <c r="O145" s="83">
        <f>'F13-Year(n+4)'!Q145</f>
        <v>0</v>
      </c>
      <c r="P145" s="83">
        <f>'F13-Year(n+5)'!Q145</f>
        <v>0</v>
      </c>
    </row>
    <row r="146" spans="3:16" x14ac:dyDescent="0.25">
      <c r="C146" s="18"/>
      <c r="D146" s="18" t="s">
        <v>685</v>
      </c>
      <c r="E146" s="83"/>
      <c r="F146" s="83">
        <f>'F13-Year(n-1)'!Q144</f>
        <v>0</v>
      </c>
      <c r="G146" s="83">
        <f t="shared" si="12"/>
        <v>0</v>
      </c>
      <c r="H146" s="83"/>
      <c r="I146" s="83">
        <f>SUM('F13-Year(n)'!E146:J146)</f>
        <v>0</v>
      </c>
      <c r="J146" s="83">
        <f>SUM('F13-Year(n)'!K146:P146)</f>
        <v>0</v>
      </c>
      <c r="K146" s="83">
        <f t="shared" si="13"/>
        <v>0</v>
      </c>
      <c r="L146" s="83">
        <f>'F13-Year(n+1)'!Q146</f>
        <v>0</v>
      </c>
      <c r="M146" s="83">
        <f>'F13-Year(n+2)'!Q146</f>
        <v>0</v>
      </c>
      <c r="N146" s="83">
        <f>'F13-Year(n+3)'!Q146</f>
        <v>0</v>
      </c>
      <c r="O146" s="83">
        <f>'F13-Year(n+4)'!Q146</f>
        <v>0</v>
      </c>
      <c r="P146" s="83">
        <f>'F13-Year(n+5)'!Q146</f>
        <v>0</v>
      </c>
    </row>
    <row r="147" spans="3:16" x14ac:dyDescent="0.25">
      <c r="C147" s="319" t="s">
        <v>355</v>
      </c>
      <c r="D147" s="320"/>
      <c r="E147" s="124">
        <f>SUM(E145:E146)</f>
        <v>0</v>
      </c>
      <c r="F147" s="124">
        <f>'F13-Year(n-1)'!Q145</f>
        <v>0</v>
      </c>
      <c r="G147" s="124">
        <f t="shared" si="12"/>
        <v>0</v>
      </c>
      <c r="H147" s="124">
        <f t="shared" ref="H147" si="20">SUM(H145:H146)</f>
        <v>0</v>
      </c>
      <c r="I147" s="124">
        <f>SUM('F13-Year(n)'!E147:J147)</f>
        <v>0</v>
      </c>
      <c r="J147" s="124">
        <f>SUM('F13-Year(n)'!K147:P147)</f>
        <v>0</v>
      </c>
      <c r="K147" s="124">
        <f t="shared" si="13"/>
        <v>0</v>
      </c>
      <c r="L147" s="124">
        <f>'F13-Year(n+1)'!Q147</f>
        <v>0</v>
      </c>
      <c r="M147" s="124">
        <f>'F13-Year(n+2)'!Q147</f>
        <v>0</v>
      </c>
      <c r="N147" s="124">
        <f>'F13-Year(n+3)'!Q147</f>
        <v>0</v>
      </c>
      <c r="O147" s="124">
        <f>'F13-Year(n+4)'!Q147</f>
        <v>0</v>
      </c>
      <c r="P147" s="124">
        <f>'F13-Year(n+5)'!Q147</f>
        <v>0</v>
      </c>
    </row>
    <row r="148" spans="3:16" x14ac:dyDescent="0.25">
      <c r="C148" s="335" t="s">
        <v>357</v>
      </c>
      <c r="D148" s="336"/>
      <c r="E148" s="18"/>
      <c r="F148" s="83">
        <f>'F13-Year(n-1)'!Q146</f>
        <v>0</v>
      </c>
      <c r="G148" s="83">
        <f t="shared" si="12"/>
        <v>0</v>
      </c>
      <c r="H148" s="18"/>
      <c r="I148" s="83">
        <f>SUM('F13-Year(n)'!E148:J148)</f>
        <v>0</v>
      </c>
      <c r="J148" s="83">
        <f>SUM('F13-Year(n)'!K148:P148)</f>
        <v>0</v>
      </c>
      <c r="K148" s="83">
        <f t="shared" si="13"/>
        <v>0</v>
      </c>
      <c r="L148" s="83">
        <f>'F13-Year(n+1)'!Q148</f>
        <v>0</v>
      </c>
      <c r="M148" s="83">
        <f>'F13-Year(n+2)'!Q148</f>
        <v>0</v>
      </c>
      <c r="N148" s="83">
        <f>'F13-Year(n+3)'!Q148</f>
        <v>0</v>
      </c>
      <c r="O148" s="83">
        <f>'F13-Year(n+4)'!Q148</f>
        <v>0</v>
      </c>
      <c r="P148" s="83">
        <f>'F13-Year(n+5)'!Q148</f>
        <v>0</v>
      </c>
    </row>
    <row r="149" spans="3:16" x14ac:dyDescent="0.25">
      <c r="C149" s="96"/>
      <c r="D149" s="101" t="s">
        <v>686</v>
      </c>
      <c r="E149" s="83"/>
      <c r="F149" s="83">
        <f>'F13-Year(n-1)'!Q147</f>
        <v>0</v>
      </c>
      <c r="G149" s="83">
        <f t="shared" si="12"/>
        <v>0</v>
      </c>
      <c r="H149" s="83"/>
      <c r="I149" s="83">
        <f>SUM('F13-Year(n)'!E149:J149)</f>
        <v>0</v>
      </c>
      <c r="J149" s="83">
        <f>SUM('F13-Year(n)'!K149:P149)</f>
        <v>0</v>
      </c>
      <c r="K149" s="83">
        <f t="shared" si="13"/>
        <v>0</v>
      </c>
      <c r="L149" s="83">
        <f>'F13-Year(n+1)'!Q149</f>
        <v>0</v>
      </c>
      <c r="M149" s="83">
        <f>'F13-Year(n+2)'!Q149</f>
        <v>0</v>
      </c>
      <c r="N149" s="83">
        <f>'F13-Year(n+3)'!Q149</f>
        <v>0</v>
      </c>
      <c r="O149" s="83">
        <f>'F13-Year(n+4)'!Q149</f>
        <v>0</v>
      </c>
      <c r="P149" s="83">
        <f>'F13-Year(n+5)'!Q149</f>
        <v>0</v>
      </c>
    </row>
    <row r="150" spans="3:16" x14ac:dyDescent="0.25">
      <c r="C150" s="96"/>
      <c r="D150" s="101" t="s">
        <v>687</v>
      </c>
      <c r="E150" s="83"/>
      <c r="F150" s="83">
        <f>'F13-Year(n-1)'!Q148</f>
        <v>0</v>
      </c>
      <c r="G150" s="83">
        <f t="shared" si="12"/>
        <v>0</v>
      </c>
      <c r="H150" s="83"/>
      <c r="I150" s="83">
        <f>SUM('F13-Year(n)'!E150:J150)</f>
        <v>0</v>
      </c>
      <c r="J150" s="83">
        <f>SUM('F13-Year(n)'!K150:P150)</f>
        <v>0</v>
      </c>
      <c r="K150" s="83">
        <f t="shared" si="13"/>
        <v>0</v>
      </c>
      <c r="L150" s="83">
        <f>'F13-Year(n+1)'!Q150</f>
        <v>0</v>
      </c>
      <c r="M150" s="83">
        <f>'F13-Year(n+2)'!Q150</f>
        <v>0</v>
      </c>
      <c r="N150" s="83">
        <f>'F13-Year(n+3)'!Q150</f>
        <v>0</v>
      </c>
      <c r="O150" s="83">
        <f>'F13-Year(n+4)'!Q150</f>
        <v>0</v>
      </c>
      <c r="P150" s="83">
        <f>'F13-Year(n+5)'!Q150</f>
        <v>0</v>
      </c>
    </row>
    <row r="151" spans="3:16" x14ac:dyDescent="0.25">
      <c r="C151" s="18"/>
      <c r="D151" s="101" t="s">
        <v>688</v>
      </c>
      <c r="E151" s="83"/>
      <c r="F151" s="83">
        <f>'F13-Year(n-1)'!Q149</f>
        <v>0</v>
      </c>
      <c r="G151" s="83">
        <f t="shared" si="12"/>
        <v>0</v>
      </c>
      <c r="H151" s="83"/>
      <c r="I151" s="83">
        <f>SUM('F13-Year(n)'!E151:J151)</f>
        <v>0</v>
      </c>
      <c r="J151" s="83">
        <f>SUM('F13-Year(n)'!K151:P151)</f>
        <v>0</v>
      </c>
      <c r="K151" s="83">
        <f t="shared" si="13"/>
        <v>0</v>
      </c>
      <c r="L151" s="83">
        <f>'F13-Year(n+1)'!Q151</f>
        <v>0</v>
      </c>
      <c r="M151" s="83">
        <f>'F13-Year(n+2)'!Q151</f>
        <v>0</v>
      </c>
      <c r="N151" s="83">
        <f>'F13-Year(n+3)'!Q151</f>
        <v>0</v>
      </c>
      <c r="O151" s="83">
        <f>'F13-Year(n+4)'!Q151</f>
        <v>0</v>
      </c>
      <c r="P151" s="83">
        <f>'F13-Year(n+5)'!Q151</f>
        <v>0</v>
      </c>
    </row>
    <row r="152" spans="3:16" x14ac:dyDescent="0.25">
      <c r="C152" s="18"/>
      <c r="D152" s="18" t="s">
        <v>689</v>
      </c>
      <c r="E152" s="83"/>
      <c r="F152" s="83">
        <f>'F13-Year(n-1)'!Q150</f>
        <v>0</v>
      </c>
      <c r="G152" s="83">
        <f t="shared" si="12"/>
        <v>0</v>
      </c>
      <c r="H152" s="83"/>
      <c r="I152" s="83">
        <f>SUM('F13-Year(n)'!E152:J152)</f>
        <v>0</v>
      </c>
      <c r="J152" s="83">
        <f>SUM('F13-Year(n)'!K152:P152)</f>
        <v>0</v>
      </c>
      <c r="K152" s="83">
        <f t="shared" si="13"/>
        <v>0</v>
      </c>
      <c r="L152" s="83">
        <f>'F13-Year(n+1)'!Q152</f>
        <v>0</v>
      </c>
      <c r="M152" s="83">
        <f>'F13-Year(n+2)'!Q152</f>
        <v>0</v>
      </c>
      <c r="N152" s="83">
        <f>'F13-Year(n+3)'!Q152</f>
        <v>0</v>
      </c>
      <c r="O152" s="83">
        <f>'F13-Year(n+4)'!Q152</f>
        <v>0</v>
      </c>
      <c r="P152" s="83">
        <f>'F13-Year(n+5)'!Q152</f>
        <v>0</v>
      </c>
    </row>
    <row r="153" spans="3:16" x14ac:dyDescent="0.25">
      <c r="C153" s="342" t="s">
        <v>356</v>
      </c>
      <c r="D153" s="343"/>
      <c r="E153" s="124">
        <f>SUM(E151:E152)</f>
        <v>0</v>
      </c>
      <c r="F153" s="124">
        <f>'F13-Year(n-1)'!Q151</f>
        <v>0</v>
      </c>
      <c r="G153" s="124">
        <f t="shared" si="12"/>
        <v>0</v>
      </c>
      <c r="H153" s="124">
        <f t="shared" ref="H153" si="21">SUM(H151:H152)</f>
        <v>0</v>
      </c>
      <c r="I153" s="124">
        <f>SUM('F13-Year(n)'!E153:J153)</f>
        <v>0</v>
      </c>
      <c r="J153" s="124">
        <f>SUM('F13-Year(n)'!K153:P153)</f>
        <v>0</v>
      </c>
      <c r="K153" s="124">
        <f t="shared" si="13"/>
        <v>0</v>
      </c>
      <c r="L153" s="124">
        <f>'F13-Year(n+1)'!Q153</f>
        <v>0</v>
      </c>
      <c r="M153" s="124">
        <f>'F13-Year(n+2)'!Q153</f>
        <v>0</v>
      </c>
      <c r="N153" s="124">
        <f>'F13-Year(n+3)'!Q153</f>
        <v>0</v>
      </c>
      <c r="O153" s="124">
        <f>'F13-Year(n+4)'!Q153</f>
        <v>0</v>
      </c>
      <c r="P153" s="124">
        <f>'F13-Year(n+5)'!Q153</f>
        <v>0</v>
      </c>
    </row>
    <row r="154" spans="3:16" x14ac:dyDescent="0.25">
      <c r="C154" s="335" t="s">
        <v>361</v>
      </c>
      <c r="D154" s="336"/>
      <c r="E154" s="18"/>
      <c r="F154" s="83">
        <f>'F13-Year(n-1)'!Q152</f>
        <v>0</v>
      </c>
      <c r="G154" s="83">
        <f t="shared" si="12"/>
        <v>0</v>
      </c>
      <c r="H154" s="18"/>
      <c r="I154" s="83">
        <f>SUM('F13-Year(n)'!E154:J154)</f>
        <v>0</v>
      </c>
      <c r="J154" s="83">
        <f>SUM('F13-Year(n)'!K154:P154)</f>
        <v>0</v>
      </c>
      <c r="K154" s="83">
        <f t="shared" si="13"/>
        <v>0</v>
      </c>
      <c r="L154" s="83">
        <f>'F13-Year(n+1)'!Q154</f>
        <v>0</v>
      </c>
      <c r="M154" s="83">
        <f>'F13-Year(n+2)'!Q154</f>
        <v>0</v>
      </c>
      <c r="N154" s="83">
        <f>'F13-Year(n+3)'!Q154</f>
        <v>0</v>
      </c>
      <c r="O154" s="83">
        <f>'F13-Year(n+4)'!Q154</f>
        <v>0</v>
      </c>
      <c r="P154" s="83">
        <f>'F13-Year(n+5)'!Q154</f>
        <v>0</v>
      </c>
    </row>
    <row r="155" spans="3:16" x14ac:dyDescent="0.25">
      <c r="C155" s="96"/>
      <c r="D155" s="101" t="s">
        <v>691</v>
      </c>
      <c r="E155" s="83"/>
      <c r="F155" s="83">
        <f>'F13-Year(n-1)'!Q153</f>
        <v>0</v>
      </c>
      <c r="G155" s="83">
        <f t="shared" si="12"/>
        <v>0</v>
      </c>
      <c r="H155" s="83"/>
      <c r="I155" s="83">
        <f>SUM('F13-Year(n)'!E155:J155)</f>
        <v>0</v>
      </c>
      <c r="J155" s="83">
        <f>SUM('F13-Year(n)'!K155:P155)</f>
        <v>0</v>
      </c>
      <c r="K155" s="83">
        <f t="shared" si="13"/>
        <v>0</v>
      </c>
      <c r="L155" s="83">
        <f>'F13-Year(n+1)'!Q155</f>
        <v>0</v>
      </c>
      <c r="M155" s="83">
        <f>'F13-Year(n+2)'!Q155</f>
        <v>0</v>
      </c>
      <c r="N155" s="83">
        <f>'F13-Year(n+3)'!Q155</f>
        <v>0</v>
      </c>
      <c r="O155" s="83">
        <f>'F13-Year(n+4)'!Q155</f>
        <v>0</v>
      </c>
      <c r="P155" s="83">
        <f>'F13-Year(n+5)'!Q155</f>
        <v>0</v>
      </c>
    </row>
    <row r="156" spans="3:16" x14ac:dyDescent="0.25">
      <c r="C156" s="96"/>
      <c r="D156" s="101" t="s">
        <v>692</v>
      </c>
      <c r="E156" s="83"/>
      <c r="F156" s="83">
        <f>'F13-Year(n-1)'!Q154</f>
        <v>0</v>
      </c>
      <c r="G156" s="83">
        <f t="shared" si="12"/>
        <v>0</v>
      </c>
      <c r="H156" s="83"/>
      <c r="I156" s="83">
        <f>SUM('F13-Year(n)'!E156:J156)</f>
        <v>0</v>
      </c>
      <c r="J156" s="83">
        <f>SUM('F13-Year(n)'!K156:P156)</f>
        <v>0</v>
      </c>
      <c r="K156" s="83">
        <f t="shared" si="13"/>
        <v>0</v>
      </c>
      <c r="L156" s="83">
        <f>'F13-Year(n+1)'!Q156</f>
        <v>0</v>
      </c>
      <c r="M156" s="83">
        <f>'F13-Year(n+2)'!Q156</f>
        <v>0</v>
      </c>
      <c r="N156" s="83">
        <f>'F13-Year(n+3)'!Q156</f>
        <v>0</v>
      </c>
      <c r="O156" s="83">
        <f>'F13-Year(n+4)'!Q156</f>
        <v>0</v>
      </c>
      <c r="P156" s="83">
        <f>'F13-Year(n+5)'!Q156</f>
        <v>0</v>
      </c>
    </row>
    <row r="157" spans="3:16" x14ac:dyDescent="0.25">
      <c r="C157" s="96"/>
      <c r="D157" s="101" t="s">
        <v>693</v>
      </c>
      <c r="E157" s="83"/>
      <c r="F157" s="83">
        <f>'F13-Year(n-1)'!Q155</f>
        <v>0</v>
      </c>
      <c r="G157" s="83">
        <f t="shared" si="12"/>
        <v>0</v>
      </c>
      <c r="H157" s="83"/>
      <c r="I157" s="83">
        <f>SUM('F13-Year(n)'!E157:J157)</f>
        <v>0</v>
      </c>
      <c r="J157" s="83">
        <f>SUM('F13-Year(n)'!K157:P157)</f>
        <v>0</v>
      </c>
      <c r="K157" s="83">
        <f t="shared" si="13"/>
        <v>0</v>
      </c>
      <c r="L157" s="83">
        <f>'F13-Year(n+1)'!Q157</f>
        <v>0</v>
      </c>
      <c r="M157" s="83">
        <f>'F13-Year(n+2)'!Q157</f>
        <v>0</v>
      </c>
      <c r="N157" s="83">
        <f>'F13-Year(n+3)'!Q157</f>
        <v>0</v>
      </c>
      <c r="O157" s="83">
        <f>'F13-Year(n+4)'!Q157</f>
        <v>0</v>
      </c>
      <c r="P157" s="83">
        <f>'F13-Year(n+5)'!Q157</f>
        <v>0</v>
      </c>
    </row>
    <row r="158" spans="3:16" x14ac:dyDescent="0.25">
      <c r="C158" s="96"/>
      <c r="D158" s="101" t="s">
        <v>694</v>
      </c>
      <c r="E158" s="83"/>
      <c r="F158" s="83">
        <f>'F13-Year(n-1)'!Q156</f>
        <v>0</v>
      </c>
      <c r="G158" s="83">
        <f t="shared" si="12"/>
        <v>0</v>
      </c>
      <c r="H158" s="83"/>
      <c r="I158" s="83">
        <f>SUM('F13-Year(n)'!E158:J158)</f>
        <v>0</v>
      </c>
      <c r="J158" s="83">
        <f>SUM('F13-Year(n)'!K158:P158)</f>
        <v>0</v>
      </c>
      <c r="K158" s="83">
        <f t="shared" si="13"/>
        <v>0</v>
      </c>
      <c r="L158" s="83">
        <f>'F13-Year(n+1)'!Q158</f>
        <v>0</v>
      </c>
      <c r="M158" s="83">
        <f>'F13-Year(n+2)'!Q158</f>
        <v>0</v>
      </c>
      <c r="N158" s="83">
        <f>'F13-Year(n+3)'!Q158</f>
        <v>0</v>
      </c>
      <c r="O158" s="83">
        <f>'F13-Year(n+4)'!Q158</f>
        <v>0</v>
      </c>
      <c r="P158" s="83">
        <f>'F13-Year(n+5)'!Q158</f>
        <v>0</v>
      </c>
    </row>
    <row r="159" spans="3:16" x14ac:dyDescent="0.25">
      <c r="C159" s="96"/>
      <c r="D159" s="101" t="s">
        <v>695</v>
      </c>
      <c r="E159" s="83"/>
      <c r="F159" s="83">
        <f>'F13-Year(n-1)'!Q157</f>
        <v>0</v>
      </c>
      <c r="G159" s="83">
        <f t="shared" si="12"/>
        <v>0</v>
      </c>
      <c r="H159" s="83"/>
      <c r="I159" s="83">
        <f>SUM('F13-Year(n)'!E159:J159)</f>
        <v>0</v>
      </c>
      <c r="J159" s="83">
        <f>SUM('F13-Year(n)'!K159:P159)</f>
        <v>0</v>
      </c>
      <c r="K159" s="83">
        <f t="shared" si="13"/>
        <v>0</v>
      </c>
      <c r="L159" s="83">
        <f>'F13-Year(n+1)'!Q159</f>
        <v>0</v>
      </c>
      <c r="M159" s="83">
        <f>'F13-Year(n+2)'!Q159</f>
        <v>0</v>
      </c>
      <c r="N159" s="83">
        <f>'F13-Year(n+3)'!Q159</f>
        <v>0</v>
      </c>
      <c r="O159" s="83">
        <f>'F13-Year(n+4)'!Q159</f>
        <v>0</v>
      </c>
      <c r="P159" s="83">
        <f>'F13-Year(n+5)'!Q159</f>
        <v>0</v>
      </c>
    </row>
    <row r="160" spans="3:16" x14ac:dyDescent="0.25">
      <c r="C160" s="96"/>
      <c r="D160" s="101" t="s">
        <v>664</v>
      </c>
      <c r="E160" s="83"/>
      <c r="F160" s="83">
        <f>'F13-Year(n-1)'!Q158</f>
        <v>0</v>
      </c>
      <c r="G160" s="83">
        <f t="shared" si="12"/>
        <v>0</v>
      </c>
      <c r="H160" s="83"/>
      <c r="I160" s="83">
        <f>SUM('F13-Year(n)'!E160:J160)</f>
        <v>0</v>
      </c>
      <c r="J160" s="83">
        <f>SUM('F13-Year(n)'!K160:P160)</f>
        <v>0</v>
      </c>
      <c r="K160" s="83">
        <f t="shared" si="13"/>
        <v>0</v>
      </c>
      <c r="L160" s="83">
        <f>'F13-Year(n+1)'!Q160</f>
        <v>0</v>
      </c>
      <c r="M160" s="83">
        <f>'F13-Year(n+2)'!Q160</f>
        <v>0</v>
      </c>
      <c r="N160" s="83">
        <f>'F13-Year(n+3)'!Q160</f>
        <v>0</v>
      </c>
      <c r="O160" s="83">
        <f>'F13-Year(n+4)'!Q160</f>
        <v>0</v>
      </c>
      <c r="P160" s="83">
        <f>'F13-Year(n+5)'!Q160</f>
        <v>0</v>
      </c>
    </row>
    <row r="161" spans="3:16" x14ac:dyDescent="0.25">
      <c r="C161" s="163" t="s">
        <v>708</v>
      </c>
      <c r="D161" s="101" t="s">
        <v>696</v>
      </c>
      <c r="E161" s="83"/>
      <c r="F161" s="83">
        <f>'F13-Year(n-1)'!Q159</f>
        <v>0</v>
      </c>
      <c r="G161" s="83">
        <f t="shared" si="12"/>
        <v>0</v>
      </c>
      <c r="H161" s="83"/>
      <c r="I161" s="83">
        <f>SUM('F13-Year(n)'!E161:J161)</f>
        <v>0</v>
      </c>
      <c r="J161" s="83">
        <f>SUM('F13-Year(n)'!K161:P161)</f>
        <v>0</v>
      </c>
      <c r="K161" s="83">
        <f t="shared" si="13"/>
        <v>0</v>
      </c>
      <c r="L161" s="83">
        <f>'F13-Year(n+1)'!Q161</f>
        <v>0</v>
      </c>
      <c r="M161" s="83">
        <f>'F13-Year(n+2)'!Q161</f>
        <v>0</v>
      </c>
      <c r="N161" s="83">
        <f>'F13-Year(n+3)'!Q161</f>
        <v>0</v>
      </c>
      <c r="O161" s="83">
        <f>'F13-Year(n+4)'!Q161</f>
        <v>0</v>
      </c>
      <c r="P161" s="83">
        <f>'F13-Year(n+5)'!Q161</f>
        <v>0</v>
      </c>
    </row>
    <row r="162" spans="3:16" x14ac:dyDescent="0.25">
      <c r="C162" s="163" t="s">
        <v>708</v>
      </c>
      <c r="D162" s="101" t="s">
        <v>697</v>
      </c>
      <c r="E162" s="83"/>
      <c r="F162" s="83">
        <f>'F13-Year(n-1)'!Q160</f>
        <v>0</v>
      </c>
      <c r="G162" s="83">
        <f t="shared" si="12"/>
        <v>0</v>
      </c>
      <c r="H162" s="83"/>
      <c r="I162" s="83">
        <f>SUM('F13-Year(n)'!E162:J162)</f>
        <v>0</v>
      </c>
      <c r="J162" s="83">
        <f>SUM('F13-Year(n)'!K162:P162)</f>
        <v>0</v>
      </c>
      <c r="K162" s="83">
        <f t="shared" si="13"/>
        <v>0</v>
      </c>
      <c r="L162" s="83">
        <f>'F13-Year(n+1)'!Q162</f>
        <v>0</v>
      </c>
      <c r="M162" s="83">
        <f>'F13-Year(n+2)'!Q162</f>
        <v>0</v>
      </c>
      <c r="N162" s="83">
        <f>'F13-Year(n+3)'!Q162</f>
        <v>0</v>
      </c>
      <c r="O162" s="83">
        <f>'F13-Year(n+4)'!Q162</f>
        <v>0</v>
      </c>
      <c r="P162" s="83">
        <f>'F13-Year(n+5)'!Q162</f>
        <v>0</v>
      </c>
    </row>
    <row r="163" spans="3:16" x14ac:dyDescent="0.25">
      <c r="C163" s="163" t="s">
        <v>708</v>
      </c>
      <c r="D163" s="101" t="s">
        <v>698</v>
      </c>
      <c r="E163" s="83"/>
      <c r="F163" s="83">
        <f>'F13-Year(n-1)'!Q161</f>
        <v>0</v>
      </c>
      <c r="G163" s="83">
        <f t="shared" si="12"/>
        <v>0</v>
      </c>
      <c r="H163" s="83"/>
      <c r="I163" s="83">
        <f>SUM('F13-Year(n)'!E163:J163)</f>
        <v>0</v>
      </c>
      <c r="J163" s="83">
        <f>SUM('F13-Year(n)'!K163:P163)</f>
        <v>0</v>
      </c>
      <c r="K163" s="83">
        <f t="shared" si="13"/>
        <v>0</v>
      </c>
      <c r="L163" s="83">
        <f>'F13-Year(n+1)'!Q163</f>
        <v>0</v>
      </c>
      <c r="M163" s="83">
        <f>'F13-Year(n+2)'!Q163</f>
        <v>0</v>
      </c>
      <c r="N163" s="83">
        <f>'F13-Year(n+3)'!Q163</f>
        <v>0</v>
      </c>
      <c r="O163" s="83">
        <f>'F13-Year(n+4)'!Q163</f>
        <v>0</v>
      </c>
      <c r="P163" s="83">
        <f>'F13-Year(n+5)'!Q163</f>
        <v>0</v>
      </c>
    </row>
    <row r="164" spans="3:16" x14ac:dyDescent="0.25">
      <c r="C164" s="163" t="s">
        <v>708</v>
      </c>
      <c r="D164" s="101" t="s">
        <v>699</v>
      </c>
      <c r="E164" s="83"/>
      <c r="F164" s="83">
        <f>'F13-Year(n-1)'!Q162</f>
        <v>0</v>
      </c>
      <c r="G164" s="83">
        <f t="shared" ref="G164:G178" si="22">F164-E164</f>
        <v>0</v>
      </c>
      <c r="H164" s="83"/>
      <c r="I164" s="83">
        <f>SUM('F13-Year(n)'!E164:J164)</f>
        <v>0</v>
      </c>
      <c r="J164" s="83">
        <f>SUM('F13-Year(n)'!K164:P164)</f>
        <v>0</v>
      </c>
      <c r="K164" s="83">
        <f t="shared" ref="K164:K178" si="23">I164+J164</f>
        <v>0</v>
      </c>
      <c r="L164" s="83">
        <f>'F13-Year(n+1)'!Q164</f>
        <v>0</v>
      </c>
      <c r="M164" s="83">
        <f>'F13-Year(n+2)'!Q164</f>
        <v>0</v>
      </c>
      <c r="N164" s="83">
        <f>'F13-Year(n+3)'!Q164</f>
        <v>0</v>
      </c>
      <c r="O164" s="83">
        <f>'F13-Year(n+4)'!Q164</f>
        <v>0</v>
      </c>
      <c r="P164" s="83">
        <f>'F13-Year(n+5)'!Q164</f>
        <v>0</v>
      </c>
    </row>
    <row r="165" spans="3:16" x14ac:dyDescent="0.25">
      <c r="C165" s="163" t="s">
        <v>708</v>
      </c>
      <c r="D165" s="101" t="s">
        <v>700</v>
      </c>
      <c r="E165" s="83"/>
      <c r="F165" s="83">
        <f>'F13-Year(n-1)'!Q163</f>
        <v>0</v>
      </c>
      <c r="G165" s="83">
        <f t="shared" si="22"/>
        <v>0</v>
      </c>
      <c r="H165" s="83"/>
      <c r="I165" s="83">
        <f>SUM('F13-Year(n)'!E165:J165)</f>
        <v>0</v>
      </c>
      <c r="J165" s="83">
        <f>SUM('F13-Year(n)'!K165:P165)</f>
        <v>0</v>
      </c>
      <c r="K165" s="83">
        <f t="shared" si="23"/>
        <v>0</v>
      </c>
      <c r="L165" s="83">
        <f>'F13-Year(n+1)'!Q165</f>
        <v>0</v>
      </c>
      <c r="M165" s="83">
        <f>'F13-Year(n+2)'!Q165</f>
        <v>0</v>
      </c>
      <c r="N165" s="83">
        <f>'F13-Year(n+3)'!Q165</f>
        <v>0</v>
      </c>
      <c r="O165" s="83">
        <f>'F13-Year(n+4)'!Q165</f>
        <v>0</v>
      </c>
      <c r="P165" s="83">
        <f>'F13-Year(n+5)'!Q165</f>
        <v>0</v>
      </c>
    </row>
    <row r="166" spans="3:16" x14ac:dyDescent="0.25">
      <c r="C166" s="163" t="s">
        <v>708</v>
      </c>
      <c r="D166" s="101" t="s">
        <v>701</v>
      </c>
      <c r="E166" s="83"/>
      <c r="F166" s="83">
        <f>'F13-Year(n-1)'!Q164</f>
        <v>0</v>
      </c>
      <c r="G166" s="83">
        <f t="shared" si="22"/>
        <v>0</v>
      </c>
      <c r="H166" s="83"/>
      <c r="I166" s="83">
        <f>SUM('F13-Year(n)'!E166:J166)</f>
        <v>0</v>
      </c>
      <c r="J166" s="83">
        <f>SUM('F13-Year(n)'!K166:P166)</f>
        <v>0</v>
      </c>
      <c r="K166" s="83">
        <f t="shared" si="23"/>
        <v>0</v>
      </c>
      <c r="L166" s="83">
        <f>'F13-Year(n+1)'!Q166</f>
        <v>0</v>
      </c>
      <c r="M166" s="83">
        <f>'F13-Year(n+2)'!Q166</f>
        <v>0</v>
      </c>
      <c r="N166" s="83">
        <f>'F13-Year(n+3)'!Q166</f>
        <v>0</v>
      </c>
      <c r="O166" s="83">
        <f>'F13-Year(n+4)'!Q166</f>
        <v>0</v>
      </c>
      <c r="P166" s="83">
        <f>'F13-Year(n+5)'!Q166</f>
        <v>0</v>
      </c>
    </row>
    <row r="167" spans="3:16" x14ac:dyDescent="0.25">
      <c r="C167" s="163" t="s">
        <v>708</v>
      </c>
      <c r="D167" s="18" t="s">
        <v>702</v>
      </c>
      <c r="E167" s="83"/>
      <c r="F167" s="83">
        <f>'F13-Year(n-1)'!Q165</f>
        <v>0</v>
      </c>
      <c r="G167" s="83">
        <f t="shared" si="22"/>
        <v>0</v>
      </c>
      <c r="H167" s="83"/>
      <c r="I167" s="83">
        <f>SUM('F13-Year(n)'!E167:J167)</f>
        <v>0</v>
      </c>
      <c r="J167" s="83">
        <f>SUM('F13-Year(n)'!K167:P167)</f>
        <v>0</v>
      </c>
      <c r="K167" s="83">
        <f t="shared" si="23"/>
        <v>0</v>
      </c>
      <c r="L167" s="83">
        <f>'F13-Year(n+1)'!Q167</f>
        <v>0</v>
      </c>
      <c r="M167" s="83">
        <f>'F13-Year(n+2)'!Q167</f>
        <v>0</v>
      </c>
      <c r="N167" s="83">
        <f>'F13-Year(n+3)'!Q167</f>
        <v>0</v>
      </c>
      <c r="O167" s="83">
        <f>'F13-Year(n+4)'!Q167</f>
        <v>0</v>
      </c>
      <c r="P167" s="83">
        <f>'F13-Year(n+5)'!Q167</f>
        <v>0</v>
      </c>
    </row>
    <row r="168" spans="3:16" x14ac:dyDescent="0.25">
      <c r="C168" s="163" t="s">
        <v>708</v>
      </c>
      <c r="D168" s="18" t="s">
        <v>703</v>
      </c>
      <c r="E168" s="83"/>
      <c r="F168" s="83">
        <f>'F13-Year(n-1)'!Q166</f>
        <v>0</v>
      </c>
      <c r="G168" s="83">
        <f t="shared" si="22"/>
        <v>0</v>
      </c>
      <c r="H168" s="83"/>
      <c r="I168" s="83">
        <f>SUM('F13-Year(n)'!E168:J168)</f>
        <v>0</v>
      </c>
      <c r="J168" s="83">
        <f>SUM('F13-Year(n)'!K168:P168)</f>
        <v>0</v>
      </c>
      <c r="K168" s="83">
        <f t="shared" si="23"/>
        <v>0</v>
      </c>
      <c r="L168" s="83">
        <f>'F13-Year(n+1)'!Q168</f>
        <v>0</v>
      </c>
      <c r="M168" s="83">
        <f>'F13-Year(n+2)'!Q168</f>
        <v>0</v>
      </c>
      <c r="N168" s="83">
        <f>'F13-Year(n+3)'!Q168</f>
        <v>0</v>
      </c>
      <c r="O168" s="83">
        <f>'F13-Year(n+4)'!Q168</f>
        <v>0</v>
      </c>
      <c r="P168" s="83">
        <f>'F13-Year(n+5)'!Q168</f>
        <v>0</v>
      </c>
    </row>
    <row r="169" spans="3:16" x14ac:dyDescent="0.25">
      <c r="C169" s="342" t="s">
        <v>359</v>
      </c>
      <c r="D169" s="343"/>
      <c r="E169" s="124">
        <f>SUM(E155:E168)</f>
        <v>0</v>
      </c>
      <c r="F169" s="124">
        <f>'F13-Year(n-1)'!Q167</f>
        <v>0</v>
      </c>
      <c r="G169" s="124">
        <f t="shared" si="22"/>
        <v>0</v>
      </c>
      <c r="H169" s="124">
        <f t="shared" ref="H169" si="24">SUM(H155:H168)</f>
        <v>0</v>
      </c>
      <c r="I169" s="124">
        <f>SUM('F13-Year(n)'!E169:J169)</f>
        <v>0</v>
      </c>
      <c r="J169" s="124">
        <f>SUM('F13-Year(n)'!K169:P169)</f>
        <v>0</v>
      </c>
      <c r="K169" s="124">
        <f t="shared" si="23"/>
        <v>0</v>
      </c>
      <c r="L169" s="124">
        <f>'F13-Year(n+1)'!Q169</f>
        <v>0</v>
      </c>
      <c r="M169" s="124">
        <f>'F13-Year(n+2)'!Q169</f>
        <v>0</v>
      </c>
      <c r="N169" s="124">
        <f>'F13-Year(n+3)'!Q169</f>
        <v>0</v>
      </c>
      <c r="O169" s="124">
        <f>'F13-Year(n+4)'!Q169</f>
        <v>0</v>
      </c>
      <c r="P169" s="124">
        <f>'F13-Year(n+5)'!Q169</f>
        <v>0</v>
      </c>
    </row>
    <row r="170" spans="3:16" x14ac:dyDescent="0.25">
      <c r="C170" s="335" t="s">
        <v>360</v>
      </c>
      <c r="D170" s="336"/>
      <c r="E170" s="18"/>
      <c r="F170" s="83">
        <f>'F13-Year(n-1)'!Q168</f>
        <v>0</v>
      </c>
      <c r="G170" s="83">
        <f t="shared" si="22"/>
        <v>0</v>
      </c>
      <c r="H170" s="18"/>
      <c r="I170" s="83">
        <f>SUM('F13-Year(n)'!E170:J170)</f>
        <v>0</v>
      </c>
      <c r="J170" s="83">
        <f>SUM('F13-Year(n)'!K170:P170)</f>
        <v>0</v>
      </c>
      <c r="K170" s="83">
        <f t="shared" si="23"/>
        <v>0</v>
      </c>
      <c r="L170" s="83">
        <f>'F13-Year(n+1)'!Q170</f>
        <v>0</v>
      </c>
      <c r="M170" s="83">
        <f>'F13-Year(n+2)'!Q170</f>
        <v>0</v>
      </c>
      <c r="N170" s="83">
        <f>'F13-Year(n+3)'!Q170</f>
        <v>0</v>
      </c>
      <c r="O170" s="83">
        <f>'F13-Year(n+4)'!Q170</f>
        <v>0</v>
      </c>
      <c r="P170" s="83">
        <f>'F13-Year(n+5)'!Q170</f>
        <v>0</v>
      </c>
    </row>
    <row r="171" spans="3:16" x14ac:dyDescent="0.25">
      <c r="C171" s="18"/>
      <c r="D171" s="166" t="s">
        <v>690</v>
      </c>
      <c r="E171" s="83"/>
      <c r="F171" s="83">
        <f>'F13-Year(n-1)'!Q169</f>
        <v>0</v>
      </c>
      <c r="G171" s="83">
        <f t="shared" si="22"/>
        <v>0</v>
      </c>
      <c r="H171" s="83"/>
      <c r="I171" s="83">
        <f>SUM('F13-Year(n)'!E171:J171)</f>
        <v>0</v>
      </c>
      <c r="J171" s="83">
        <f>SUM('F13-Year(n)'!K171:P171)</f>
        <v>0</v>
      </c>
      <c r="K171" s="83">
        <f t="shared" si="23"/>
        <v>0</v>
      </c>
      <c r="L171" s="83">
        <f>'F13-Year(n+1)'!Q171</f>
        <v>0</v>
      </c>
      <c r="M171" s="83">
        <f>'F13-Year(n+2)'!Q171</f>
        <v>0</v>
      </c>
      <c r="N171" s="83">
        <f>'F13-Year(n+3)'!Q171</f>
        <v>0</v>
      </c>
      <c r="O171" s="83">
        <f>'F13-Year(n+4)'!Q171</f>
        <v>0</v>
      </c>
      <c r="P171" s="83">
        <f>'F13-Year(n+5)'!Q171</f>
        <v>0</v>
      </c>
    </row>
    <row r="172" spans="3:16" x14ac:dyDescent="0.25">
      <c r="C172" s="18"/>
      <c r="D172" s="18"/>
      <c r="E172" s="18"/>
      <c r="F172" s="83">
        <f>'F13-Year(n-1)'!Q170</f>
        <v>0</v>
      </c>
      <c r="G172" s="83">
        <f t="shared" si="22"/>
        <v>0</v>
      </c>
      <c r="H172" s="18"/>
      <c r="I172" s="83">
        <f>SUM('F13-Year(n)'!E172:J172)</f>
        <v>0</v>
      </c>
      <c r="J172" s="83">
        <f>SUM('F13-Year(n)'!K172:P172)</f>
        <v>0</v>
      </c>
      <c r="K172" s="83">
        <f t="shared" si="23"/>
        <v>0</v>
      </c>
      <c r="L172" s="83">
        <f>'F13-Year(n+1)'!Q172</f>
        <v>0</v>
      </c>
      <c r="M172" s="83">
        <f>'F13-Year(n+2)'!Q172</f>
        <v>0</v>
      </c>
      <c r="N172" s="83">
        <f>'F13-Year(n+3)'!Q172</f>
        <v>0</v>
      </c>
      <c r="O172" s="83">
        <f>'F13-Year(n+4)'!Q172</f>
        <v>0</v>
      </c>
      <c r="P172" s="83">
        <f>'F13-Year(n+5)'!Q172</f>
        <v>0</v>
      </c>
    </row>
    <row r="173" spans="3:16" x14ac:dyDescent="0.25">
      <c r="C173" s="319" t="s">
        <v>362</v>
      </c>
      <c r="D173" s="320"/>
      <c r="E173" s="124">
        <f>SUM(E171:E172)</f>
        <v>0</v>
      </c>
      <c r="F173" s="124">
        <f>'F13-Year(n-1)'!Q171</f>
        <v>0</v>
      </c>
      <c r="G173" s="124">
        <f t="shared" si="22"/>
        <v>0</v>
      </c>
      <c r="H173" s="124">
        <f t="shared" ref="H173" si="25">SUM(H171:H172)</f>
        <v>0</v>
      </c>
      <c r="I173" s="124">
        <f>SUM('F13-Year(n)'!E173:J173)</f>
        <v>0</v>
      </c>
      <c r="J173" s="124">
        <f>SUM('F13-Year(n)'!K173:P173)</f>
        <v>0</v>
      </c>
      <c r="K173" s="124">
        <f t="shared" si="23"/>
        <v>0</v>
      </c>
      <c r="L173" s="124">
        <f>'F13-Year(n+1)'!Q173</f>
        <v>0</v>
      </c>
      <c r="M173" s="124">
        <f>'F13-Year(n+2)'!Q173</f>
        <v>0</v>
      </c>
      <c r="N173" s="124">
        <f>'F13-Year(n+3)'!Q173</f>
        <v>0</v>
      </c>
      <c r="O173" s="124">
        <f>'F13-Year(n+4)'!Q173</f>
        <v>0</v>
      </c>
      <c r="P173" s="124">
        <f>'F13-Year(n+5)'!Q173</f>
        <v>0</v>
      </c>
    </row>
    <row r="174" spans="3:16" x14ac:dyDescent="0.25">
      <c r="C174" s="335" t="s">
        <v>363</v>
      </c>
      <c r="D174" s="336"/>
      <c r="E174" s="18"/>
      <c r="F174" s="83">
        <f>'F13-Year(n-1)'!Q172</f>
        <v>0</v>
      </c>
      <c r="G174" s="83">
        <f t="shared" si="22"/>
        <v>0</v>
      </c>
      <c r="H174" s="18"/>
      <c r="I174" s="83">
        <f>SUM('F13-Year(n)'!E174:J174)</f>
        <v>0</v>
      </c>
      <c r="J174" s="83">
        <f>SUM('F13-Year(n)'!K174:P174)</f>
        <v>0</v>
      </c>
      <c r="K174" s="83">
        <f t="shared" si="23"/>
        <v>0</v>
      </c>
      <c r="L174" s="83">
        <f>'F13-Year(n+1)'!Q174</f>
        <v>0</v>
      </c>
      <c r="M174" s="83">
        <f>'F13-Year(n+2)'!Q174</f>
        <v>0</v>
      </c>
      <c r="N174" s="83">
        <f>'F13-Year(n+3)'!Q174</f>
        <v>0</v>
      </c>
      <c r="O174" s="83">
        <f>'F13-Year(n+4)'!Q174</f>
        <v>0</v>
      </c>
      <c r="P174" s="83">
        <f>'F13-Year(n+5)'!Q174</f>
        <v>0</v>
      </c>
    </row>
    <row r="175" spans="3:16" x14ac:dyDescent="0.25">
      <c r="C175" s="18" t="s">
        <v>365</v>
      </c>
      <c r="D175" s="18" t="s">
        <v>366</v>
      </c>
      <c r="E175" s="83"/>
      <c r="F175" s="83">
        <f>'F13-Year(n-1)'!Q173</f>
        <v>0</v>
      </c>
      <c r="G175" s="83">
        <f t="shared" si="22"/>
        <v>0</v>
      </c>
      <c r="H175" s="83"/>
      <c r="I175" s="83">
        <f>SUM('F13-Year(n)'!E175:J175)</f>
        <v>0</v>
      </c>
      <c r="J175" s="83">
        <f>SUM('F13-Year(n)'!K175:P175)</f>
        <v>0</v>
      </c>
      <c r="K175" s="83">
        <f t="shared" si="23"/>
        <v>0</v>
      </c>
      <c r="L175" s="83">
        <f>'F13-Year(n+1)'!Q175</f>
        <v>0</v>
      </c>
      <c r="M175" s="83">
        <f>'F13-Year(n+2)'!Q175</f>
        <v>0</v>
      </c>
      <c r="N175" s="83">
        <f>'F13-Year(n+3)'!Q175</f>
        <v>0</v>
      </c>
      <c r="O175" s="83">
        <f>'F13-Year(n+4)'!Q175</f>
        <v>0</v>
      </c>
      <c r="P175" s="83">
        <f>'F13-Year(n+5)'!Q175</f>
        <v>0</v>
      </c>
    </row>
    <row r="176" spans="3:16" x14ac:dyDescent="0.25">
      <c r="C176" s="18" t="s">
        <v>365</v>
      </c>
      <c r="D176" s="18" t="s">
        <v>367</v>
      </c>
      <c r="E176" s="83"/>
      <c r="F176" s="83">
        <f>'F13-Year(n-1)'!Q174</f>
        <v>0</v>
      </c>
      <c r="G176" s="83">
        <f t="shared" si="22"/>
        <v>0</v>
      </c>
      <c r="H176" s="83"/>
      <c r="I176" s="83">
        <f>SUM('F13-Year(n)'!E176:J176)</f>
        <v>0</v>
      </c>
      <c r="J176" s="83">
        <f>SUM('F13-Year(n)'!K176:P176)</f>
        <v>0</v>
      </c>
      <c r="K176" s="83">
        <f t="shared" si="23"/>
        <v>0</v>
      </c>
      <c r="L176" s="83">
        <f>'F13-Year(n+1)'!Q176</f>
        <v>0</v>
      </c>
      <c r="M176" s="83">
        <f>'F13-Year(n+2)'!Q176</f>
        <v>0</v>
      </c>
      <c r="N176" s="83">
        <f>'F13-Year(n+3)'!Q176</f>
        <v>0</v>
      </c>
      <c r="O176" s="83">
        <f>'F13-Year(n+4)'!Q176</f>
        <v>0</v>
      </c>
      <c r="P176" s="83">
        <f>'F13-Year(n+5)'!Q176</f>
        <v>0</v>
      </c>
    </row>
    <row r="177" spans="2:23" x14ac:dyDescent="0.25">
      <c r="C177" s="319" t="s">
        <v>364</v>
      </c>
      <c r="D177" s="320"/>
      <c r="E177" s="124">
        <f>E175-E176</f>
        <v>0</v>
      </c>
      <c r="F177" s="124">
        <f>'F13-Year(n-1)'!Q175</f>
        <v>0</v>
      </c>
      <c r="G177" s="124">
        <f t="shared" si="22"/>
        <v>0</v>
      </c>
      <c r="H177" s="124">
        <f t="shared" ref="H177" si="26">H175-H176</f>
        <v>0</v>
      </c>
      <c r="I177" s="124">
        <f>SUM('F13-Year(n)'!E177:J177)</f>
        <v>0</v>
      </c>
      <c r="J177" s="124">
        <f>SUM('F13-Year(n)'!K177:P177)</f>
        <v>0</v>
      </c>
      <c r="K177" s="124">
        <f t="shared" si="23"/>
        <v>0</v>
      </c>
      <c r="L177" s="124">
        <f>'F13-Year(n+1)'!Q177</f>
        <v>0</v>
      </c>
      <c r="M177" s="124">
        <f>'F13-Year(n+2)'!Q177</f>
        <v>0</v>
      </c>
      <c r="N177" s="124">
        <f>'F13-Year(n+3)'!Q177</f>
        <v>0</v>
      </c>
      <c r="O177" s="124">
        <f>'F13-Year(n+4)'!Q177</f>
        <v>0</v>
      </c>
      <c r="P177" s="124">
        <f>'F13-Year(n+5)'!Q177</f>
        <v>0</v>
      </c>
    </row>
    <row r="178" spans="2:23" x14ac:dyDescent="0.25">
      <c r="C178" s="319" t="s">
        <v>261</v>
      </c>
      <c r="D178" s="320"/>
      <c r="E178" s="124">
        <f>E118+E143+E147+E153+E169+E173+E177</f>
        <v>0</v>
      </c>
      <c r="F178" s="124">
        <f>'F13-Year(n-1)'!Q176</f>
        <v>0</v>
      </c>
      <c r="G178" s="124">
        <f t="shared" si="22"/>
        <v>0</v>
      </c>
      <c r="H178" s="124">
        <f t="shared" ref="H178" si="27">H118+H143+H147+H153+H169+H173+H177</f>
        <v>0</v>
      </c>
      <c r="I178" s="124">
        <f>SUM('F13-Year(n)'!E178:J178)</f>
        <v>0</v>
      </c>
      <c r="J178" s="124">
        <f>SUM('F13-Year(n)'!K178:P178)</f>
        <v>0</v>
      </c>
      <c r="K178" s="124">
        <f t="shared" si="23"/>
        <v>0</v>
      </c>
      <c r="L178" s="124">
        <f>'F13-Year(n+1)'!Q178</f>
        <v>0</v>
      </c>
      <c r="M178" s="124">
        <f>'F13-Year(n+2)'!Q178</f>
        <v>0</v>
      </c>
      <c r="N178" s="124">
        <f>'F13-Year(n+3)'!Q178</f>
        <v>0</v>
      </c>
      <c r="O178" s="124">
        <f>'F13-Year(n+4)'!Q178</f>
        <v>0</v>
      </c>
      <c r="P178" s="124">
        <f>'F13-Year(n+5)'!Q178</f>
        <v>0</v>
      </c>
    </row>
    <row r="180" spans="2:23" x14ac:dyDescent="0.25">
      <c r="C180" s="24" t="s">
        <v>388</v>
      </c>
      <c r="I180" s="27"/>
    </row>
    <row r="181" spans="2:23" x14ac:dyDescent="0.25">
      <c r="B181" s="15"/>
      <c r="C181" s="15"/>
      <c r="D181" s="72"/>
      <c r="E181" s="72"/>
      <c r="F181" s="72"/>
      <c r="G181" s="72"/>
      <c r="H181" s="72"/>
      <c r="I181" s="72"/>
      <c r="J181" s="72"/>
      <c r="K181" s="72"/>
      <c r="P181" s="16" t="s">
        <v>4</v>
      </c>
      <c r="W181" s="27" t="s">
        <v>109</v>
      </c>
    </row>
    <row r="182" spans="2:23" x14ac:dyDescent="0.25">
      <c r="B182" s="75"/>
      <c r="C182" s="323" t="s">
        <v>343</v>
      </c>
      <c r="D182" s="323" t="s">
        <v>344</v>
      </c>
      <c r="E182" s="314" t="s">
        <v>160</v>
      </c>
      <c r="F182" s="315"/>
      <c r="G182" s="316"/>
      <c r="H182" s="314" t="s">
        <v>159</v>
      </c>
      <c r="I182" s="315"/>
      <c r="J182" s="315"/>
      <c r="K182" s="315"/>
      <c r="L182" s="306" t="s">
        <v>153</v>
      </c>
      <c r="M182" s="306"/>
      <c r="N182" s="306"/>
      <c r="O182" s="306"/>
      <c r="P182" s="306"/>
    </row>
    <row r="183" spans="2:23" ht="28" x14ac:dyDescent="0.25">
      <c r="B183" s="75"/>
      <c r="C183" s="325"/>
      <c r="D183" s="325"/>
      <c r="E183" s="7" t="s">
        <v>224</v>
      </c>
      <c r="F183" s="7" t="s">
        <v>169</v>
      </c>
      <c r="G183" s="7" t="s">
        <v>141</v>
      </c>
      <c r="H183" s="7" t="s">
        <v>224</v>
      </c>
      <c r="I183" s="7" t="s">
        <v>163</v>
      </c>
      <c r="J183" s="7" t="s">
        <v>164</v>
      </c>
      <c r="K183" s="7" t="s">
        <v>168</v>
      </c>
      <c r="L183" s="7" t="s">
        <v>154</v>
      </c>
      <c r="M183" s="7" t="s">
        <v>155</v>
      </c>
      <c r="N183" s="7" t="s">
        <v>156</v>
      </c>
      <c r="O183" s="7" t="s">
        <v>157</v>
      </c>
      <c r="P183" s="7" t="s">
        <v>158</v>
      </c>
    </row>
    <row r="184" spans="2:23" ht="15" customHeight="1" x14ac:dyDescent="0.25">
      <c r="B184" s="75"/>
      <c r="C184" s="327"/>
      <c r="D184" s="327"/>
      <c r="E184" s="7" t="s">
        <v>10</v>
      </c>
      <c r="F184" s="7" t="s">
        <v>12</v>
      </c>
      <c r="G184" s="7" t="s">
        <v>162</v>
      </c>
      <c r="H184" s="7" t="s">
        <v>10</v>
      </c>
      <c r="I184" s="7" t="s">
        <v>3</v>
      </c>
      <c r="J184" s="7" t="s">
        <v>5</v>
      </c>
      <c r="K184" s="7" t="s">
        <v>5</v>
      </c>
      <c r="L184" s="7" t="s">
        <v>8</v>
      </c>
      <c r="M184" s="7" t="s">
        <v>8</v>
      </c>
      <c r="N184" s="7" t="s">
        <v>8</v>
      </c>
      <c r="O184" s="7" t="s">
        <v>8</v>
      </c>
      <c r="P184" s="7" t="s">
        <v>8</v>
      </c>
    </row>
    <row r="185" spans="2:23" x14ac:dyDescent="0.25">
      <c r="B185" s="75"/>
      <c r="C185" s="335" t="s">
        <v>348</v>
      </c>
      <c r="D185" s="336"/>
      <c r="E185" s="74"/>
      <c r="F185" s="74"/>
      <c r="G185" s="73"/>
      <c r="H185" s="74"/>
      <c r="I185" s="18"/>
      <c r="J185" s="18"/>
      <c r="K185" s="18"/>
      <c r="L185" s="18"/>
      <c r="M185" s="18"/>
      <c r="N185" s="18"/>
      <c r="O185" s="18"/>
      <c r="P185" s="18"/>
    </row>
    <row r="186" spans="2:23" x14ac:dyDescent="0.25">
      <c r="C186" s="319" t="s">
        <v>350</v>
      </c>
      <c r="D186" s="320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</row>
    <row r="187" spans="2:23" x14ac:dyDescent="0.25">
      <c r="C187" s="163" t="s">
        <v>704</v>
      </c>
      <c r="D187" s="101" t="s">
        <v>649</v>
      </c>
      <c r="E187" s="18"/>
      <c r="F187" s="83">
        <f>'F13-Year(n-1)'!Q184</f>
        <v>0</v>
      </c>
      <c r="G187" s="83">
        <f>F187-E187</f>
        <v>0</v>
      </c>
      <c r="H187" s="18"/>
      <c r="I187" s="83">
        <f>SUM('F13-Year(n)'!E99:J99)</f>
        <v>0</v>
      </c>
      <c r="J187" s="83">
        <f>SUM('F13-Year(n)'!K99:P99)</f>
        <v>0</v>
      </c>
      <c r="K187" s="83">
        <f>I187+J187</f>
        <v>0</v>
      </c>
      <c r="L187" s="83">
        <f>'F13-Year(n+1)'!Q99</f>
        <v>0</v>
      </c>
      <c r="M187" s="83">
        <f>'F13-Year(n+2)'!Q187</f>
        <v>0</v>
      </c>
      <c r="N187" s="83">
        <f>'F13-Year(n+3)'!Q187</f>
        <v>0</v>
      </c>
      <c r="O187" s="83">
        <f>'F13-Year(n+4)'!Q187</f>
        <v>0</v>
      </c>
      <c r="P187" s="83">
        <f>'F13-Year(n+5)'!Q187</f>
        <v>0</v>
      </c>
    </row>
    <row r="188" spans="2:23" x14ac:dyDescent="0.25">
      <c r="C188" s="163" t="s">
        <v>704</v>
      </c>
      <c r="D188" s="101" t="s">
        <v>650</v>
      </c>
      <c r="E188" s="18"/>
      <c r="F188" s="83">
        <f>'F13-Year(n-1)'!Q185</f>
        <v>0</v>
      </c>
      <c r="G188" s="83">
        <f t="shared" ref="G188:G251" si="28">F188-E188</f>
        <v>0</v>
      </c>
      <c r="H188" s="18"/>
      <c r="I188" s="83">
        <f>SUM('F13-Year(n)'!E100:J100)</f>
        <v>0</v>
      </c>
      <c r="J188" s="83">
        <f>SUM('F13-Year(n)'!K100:P100)</f>
        <v>0</v>
      </c>
      <c r="K188" s="83">
        <f t="shared" ref="K188:K251" si="29">I188+J188</f>
        <v>0</v>
      </c>
      <c r="L188" s="83">
        <f>'F13-Year(n+1)'!Q100</f>
        <v>0</v>
      </c>
      <c r="M188" s="83">
        <f>'F13-Year(n+2)'!Q188</f>
        <v>0</v>
      </c>
      <c r="N188" s="83">
        <f>'F13-Year(n+3)'!Q188</f>
        <v>0</v>
      </c>
      <c r="O188" s="83">
        <f>'F13-Year(n+4)'!Q188</f>
        <v>0</v>
      </c>
      <c r="P188" s="83">
        <f>'F13-Year(n+5)'!Q188</f>
        <v>0</v>
      </c>
    </row>
    <row r="189" spans="2:23" x14ac:dyDescent="0.25">
      <c r="C189" s="163" t="s">
        <v>704</v>
      </c>
      <c r="D189" s="101" t="s">
        <v>651</v>
      </c>
      <c r="E189" s="18"/>
      <c r="F189" s="83">
        <f>'F13-Year(n-1)'!Q186</f>
        <v>0</v>
      </c>
      <c r="G189" s="83">
        <f t="shared" si="28"/>
        <v>0</v>
      </c>
      <c r="H189" s="18"/>
      <c r="I189" s="83">
        <f>SUM('F13-Year(n)'!E101:J101)</f>
        <v>0</v>
      </c>
      <c r="J189" s="83">
        <f>SUM('F13-Year(n)'!K101:P101)</f>
        <v>0</v>
      </c>
      <c r="K189" s="83">
        <f t="shared" si="29"/>
        <v>0</v>
      </c>
      <c r="L189" s="83">
        <f>'F13-Year(n+1)'!Q101</f>
        <v>0</v>
      </c>
      <c r="M189" s="83">
        <f>'F13-Year(n+2)'!Q189</f>
        <v>0</v>
      </c>
      <c r="N189" s="83">
        <f>'F13-Year(n+3)'!Q189</f>
        <v>0</v>
      </c>
      <c r="O189" s="83">
        <f>'F13-Year(n+4)'!Q189</f>
        <v>0</v>
      </c>
      <c r="P189" s="83">
        <f>'F13-Year(n+5)'!Q189</f>
        <v>0</v>
      </c>
    </row>
    <row r="190" spans="2:23" x14ac:dyDescent="0.25">
      <c r="C190" s="163" t="s">
        <v>704</v>
      </c>
      <c r="D190" s="101" t="s">
        <v>652</v>
      </c>
      <c r="E190" s="18"/>
      <c r="F190" s="83">
        <f>'F13-Year(n-1)'!Q187</f>
        <v>0</v>
      </c>
      <c r="G190" s="83">
        <f t="shared" si="28"/>
        <v>0</v>
      </c>
      <c r="H190" s="18"/>
      <c r="I190" s="83">
        <f>SUM('F13-Year(n)'!E102:J102)</f>
        <v>0</v>
      </c>
      <c r="J190" s="83">
        <f>SUM('F13-Year(n)'!K102:P102)</f>
        <v>0</v>
      </c>
      <c r="K190" s="83">
        <f t="shared" si="29"/>
        <v>0</v>
      </c>
      <c r="L190" s="83">
        <f>'F13-Year(n+1)'!Q102</f>
        <v>0</v>
      </c>
      <c r="M190" s="83">
        <f>'F13-Year(n+2)'!Q190</f>
        <v>0</v>
      </c>
      <c r="N190" s="83">
        <f>'F13-Year(n+3)'!Q190</f>
        <v>0</v>
      </c>
      <c r="O190" s="83">
        <f>'F13-Year(n+4)'!Q190</f>
        <v>0</v>
      </c>
      <c r="P190" s="83">
        <f>'F13-Year(n+5)'!Q190</f>
        <v>0</v>
      </c>
    </row>
    <row r="191" spans="2:23" x14ac:dyDescent="0.25">
      <c r="C191" s="163" t="s">
        <v>704</v>
      </c>
      <c r="D191" s="101" t="s">
        <v>653</v>
      </c>
      <c r="E191" s="18"/>
      <c r="F191" s="83">
        <f>'F13-Year(n-1)'!Q188</f>
        <v>0</v>
      </c>
      <c r="G191" s="83">
        <f t="shared" si="28"/>
        <v>0</v>
      </c>
      <c r="H191" s="18"/>
      <c r="I191" s="83">
        <f>SUM('F13-Year(n)'!E103:J103)</f>
        <v>0</v>
      </c>
      <c r="J191" s="83">
        <f>SUM('F13-Year(n)'!K103:P103)</f>
        <v>0</v>
      </c>
      <c r="K191" s="83">
        <f t="shared" si="29"/>
        <v>0</v>
      </c>
      <c r="L191" s="83">
        <f>'F13-Year(n+1)'!Q103</f>
        <v>0</v>
      </c>
      <c r="M191" s="83">
        <f>'F13-Year(n+2)'!Q191</f>
        <v>0</v>
      </c>
      <c r="N191" s="83">
        <f>'F13-Year(n+3)'!Q191</f>
        <v>0</v>
      </c>
      <c r="O191" s="83">
        <f>'F13-Year(n+4)'!Q191</f>
        <v>0</v>
      </c>
      <c r="P191" s="83">
        <f>'F13-Year(n+5)'!Q191</f>
        <v>0</v>
      </c>
    </row>
    <row r="192" spans="2:23" x14ac:dyDescent="0.25">
      <c r="C192" s="163" t="s">
        <v>704</v>
      </c>
      <c r="D192" s="101" t="s">
        <v>654</v>
      </c>
      <c r="E192" s="18"/>
      <c r="F192" s="83">
        <f>'F13-Year(n-1)'!Q189</f>
        <v>0</v>
      </c>
      <c r="G192" s="83">
        <f t="shared" si="28"/>
        <v>0</v>
      </c>
      <c r="H192" s="18"/>
      <c r="I192" s="83">
        <f>SUM('F13-Year(n)'!E104:J104)</f>
        <v>0</v>
      </c>
      <c r="J192" s="83">
        <f>SUM('F13-Year(n)'!K104:P104)</f>
        <v>0</v>
      </c>
      <c r="K192" s="83">
        <f t="shared" si="29"/>
        <v>0</v>
      </c>
      <c r="L192" s="83">
        <f>'F13-Year(n+1)'!Q104</f>
        <v>0</v>
      </c>
      <c r="M192" s="83">
        <f>'F13-Year(n+2)'!Q192</f>
        <v>0</v>
      </c>
      <c r="N192" s="83">
        <f>'F13-Year(n+3)'!Q192</f>
        <v>0</v>
      </c>
      <c r="O192" s="83">
        <f>'F13-Year(n+4)'!Q192</f>
        <v>0</v>
      </c>
      <c r="P192" s="83">
        <f>'F13-Year(n+5)'!Q192</f>
        <v>0</v>
      </c>
    </row>
    <row r="193" spans="2:16" x14ac:dyDescent="0.25">
      <c r="C193" s="163" t="s">
        <v>704</v>
      </c>
      <c r="D193" s="101" t="s">
        <v>655</v>
      </c>
      <c r="E193" s="18"/>
      <c r="F193" s="83">
        <f>'F13-Year(n-1)'!Q190</f>
        <v>0</v>
      </c>
      <c r="G193" s="83">
        <f t="shared" si="28"/>
        <v>0</v>
      </c>
      <c r="H193" s="18"/>
      <c r="I193" s="83">
        <f>SUM('F13-Year(n)'!E105:J105)</f>
        <v>0</v>
      </c>
      <c r="J193" s="83">
        <f>SUM('F13-Year(n)'!K105:P105)</f>
        <v>0</v>
      </c>
      <c r="K193" s="83">
        <f t="shared" si="29"/>
        <v>0</v>
      </c>
      <c r="L193" s="83">
        <f>'F13-Year(n+1)'!Q105</f>
        <v>0</v>
      </c>
      <c r="M193" s="83">
        <f>'F13-Year(n+2)'!Q193</f>
        <v>0</v>
      </c>
      <c r="N193" s="83">
        <f>'F13-Year(n+3)'!Q193</f>
        <v>0</v>
      </c>
      <c r="O193" s="83">
        <f>'F13-Year(n+4)'!Q193</f>
        <v>0</v>
      </c>
      <c r="P193" s="83">
        <f>'F13-Year(n+5)'!Q193</f>
        <v>0</v>
      </c>
    </row>
    <row r="194" spans="2:16" ht="14.25" customHeight="1" x14ac:dyDescent="0.25">
      <c r="B194" s="75"/>
      <c r="C194" s="163" t="s">
        <v>704</v>
      </c>
      <c r="D194" s="101" t="s">
        <v>656</v>
      </c>
      <c r="E194" s="74"/>
      <c r="F194" s="83">
        <f>'F13-Year(n-1)'!Q191</f>
        <v>0</v>
      </c>
      <c r="G194" s="83">
        <f t="shared" si="28"/>
        <v>0</v>
      </c>
      <c r="H194" s="74"/>
      <c r="I194" s="83">
        <f>SUM('F13-Year(n)'!E106:J106)</f>
        <v>0</v>
      </c>
      <c r="J194" s="83">
        <f>SUM('F13-Year(n)'!K106:P106)</f>
        <v>0</v>
      </c>
      <c r="K194" s="83">
        <f t="shared" si="29"/>
        <v>0</v>
      </c>
      <c r="L194" s="83">
        <f>'F13-Year(n+1)'!Q106</f>
        <v>0</v>
      </c>
      <c r="M194" s="83">
        <f>'F13-Year(n+2)'!Q194</f>
        <v>0</v>
      </c>
      <c r="N194" s="83">
        <f>'F13-Year(n+3)'!Q194</f>
        <v>0</v>
      </c>
      <c r="O194" s="83">
        <f>'F13-Year(n+4)'!Q194</f>
        <v>0</v>
      </c>
      <c r="P194" s="83">
        <f>'F13-Year(n+5)'!Q194</f>
        <v>0</v>
      </c>
    </row>
    <row r="195" spans="2:16" x14ac:dyDescent="0.25">
      <c r="C195" s="163" t="s">
        <v>704</v>
      </c>
      <c r="D195" s="20" t="s">
        <v>657</v>
      </c>
      <c r="E195" s="18"/>
      <c r="F195" s="83">
        <f>'F13-Year(n-1)'!Q192</f>
        <v>0</v>
      </c>
      <c r="G195" s="83">
        <f t="shared" si="28"/>
        <v>0</v>
      </c>
      <c r="H195" s="18"/>
      <c r="I195" s="83">
        <f>SUM('F13-Year(n)'!E107:J107)</f>
        <v>0</v>
      </c>
      <c r="J195" s="83">
        <f>SUM('F13-Year(n)'!K107:P107)</f>
        <v>0</v>
      </c>
      <c r="K195" s="83">
        <f t="shared" si="29"/>
        <v>0</v>
      </c>
      <c r="L195" s="83">
        <f>'F13-Year(n+1)'!Q107</f>
        <v>0</v>
      </c>
      <c r="M195" s="83">
        <f>'F13-Year(n+2)'!Q195</f>
        <v>0</v>
      </c>
      <c r="N195" s="83">
        <f>'F13-Year(n+3)'!Q195</f>
        <v>0</v>
      </c>
      <c r="O195" s="83">
        <f>'F13-Year(n+4)'!Q195</f>
        <v>0</v>
      </c>
      <c r="P195" s="83">
        <f>'F13-Year(n+5)'!Q195</f>
        <v>0</v>
      </c>
    </row>
    <row r="196" spans="2:16" x14ac:dyDescent="0.25">
      <c r="C196" s="317" t="s">
        <v>225</v>
      </c>
      <c r="D196" s="318"/>
      <c r="E196" s="124">
        <f>SUM(E187:E195)</f>
        <v>0</v>
      </c>
      <c r="F196" s="124">
        <f>'F13-Year(n-1)'!Q193</f>
        <v>0</v>
      </c>
      <c r="G196" s="124">
        <f t="shared" si="28"/>
        <v>0</v>
      </c>
      <c r="H196" s="124">
        <f t="shared" ref="H196" si="30">SUM(H187:H195)</f>
        <v>0</v>
      </c>
      <c r="I196" s="124">
        <f>SUM('F13-Year(n)'!E108:J108)</f>
        <v>0</v>
      </c>
      <c r="J196" s="124">
        <f>SUM('F13-Year(n)'!K108:P108)</f>
        <v>0</v>
      </c>
      <c r="K196" s="124">
        <f t="shared" si="29"/>
        <v>0</v>
      </c>
      <c r="L196" s="124">
        <f>'F13-Year(n+1)'!Q108</f>
        <v>0</v>
      </c>
      <c r="M196" s="124">
        <f>'F13-Year(n+2)'!Q196</f>
        <v>0</v>
      </c>
      <c r="N196" s="124">
        <f>'F13-Year(n+3)'!Q196</f>
        <v>0</v>
      </c>
      <c r="O196" s="124">
        <f>'F13-Year(n+4)'!Q196</f>
        <v>0</v>
      </c>
      <c r="P196" s="124">
        <f>'F13-Year(n+5)'!Q196</f>
        <v>0</v>
      </c>
    </row>
    <row r="197" spans="2:16" x14ac:dyDescent="0.25">
      <c r="C197" s="319" t="s">
        <v>351</v>
      </c>
      <c r="D197" s="320"/>
      <c r="E197" s="18"/>
      <c r="F197" s="83">
        <f>'F13-Year(n-1)'!Q194</f>
        <v>0</v>
      </c>
      <c r="G197" s="83">
        <f t="shared" si="28"/>
        <v>0</v>
      </c>
      <c r="H197" s="18"/>
      <c r="I197" s="83">
        <f>SUM('F13-Year(n)'!E109:J109)</f>
        <v>0</v>
      </c>
      <c r="J197" s="83">
        <f>SUM('F13-Year(n)'!K109:P109)</f>
        <v>0</v>
      </c>
      <c r="K197" s="83">
        <f t="shared" si="29"/>
        <v>0</v>
      </c>
      <c r="L197" s="83">
        <f>'F13-Year(n+1)'!Q109</f>
        <v>0</v>
      </c>
      <c r="M197" s="83">
        <f>'F13-Year(n+2)'!Q197</f>
        <v>0</v>
      </c>
      <c r="N197" s="83">
        <f>'F13-Year(n+3)'!Q197</f>
        <v>0</v>
      </c>
      <c r="O197" s="83">
        <f>'F13-Year(n+4)'!Q197</f>
        <v>0</v>
      </c>
      <c r="P197" s="83">
        <f>'F13-Year(n+5)'!Q197</f>
        <v>0</v>
      </c>
    </row>
    <row r="198" spans="2:16" x14ac:dyDescent="0.25">
      <c r="C198" s="163" t="s">
        <v>704</v>
      </c>
      <c r="D198" s="101" t="s">
        <v>658</v>
      </c>
      <c r="E198" s="83"/>
      <c r="F198" s="83">
        <f>'F13-Year(n-1)'!Q195</f>
        <v>0</v>
      </c>
      <c r="G198" s="83">
        <f t="shared" si="28"/>
        <v>0</v>
      </c>
      <c r="H198" s="83"/>
      <c r="I198" s="83">
        <f>SUM('F13-Year(n)'!E110:J110)</f>
        <v>0</v>
      </c>
      <c r="J198" s="83">
        <f>SUM('F13-Year(n)'!K110:P110)</f>
        <v>0</v>
      </c>
      <c r="K198" s="83">
        <f t="shared" si="29"/>
        <v>0</v>
      </c>
      <c r="L198" s="83">
        <f>'F13-Year(n+1)'!Q110</f>
        <v>0</v>
      </c>
      <c r="M198" s="83">
        <f>'F13-Year(n+2)'!Q198</f>
        <v>0</v>
      </c>
      <c r="N198" s="83">
        <f>'F13-Year(n+3)'!Q198</f>
        <v>0</v>
      </c>
      <c r="O198" s="83">
        <f>'F13-Year(n+4)'!Q198</f>
        <v>0</v>
      </c>
      <c r="P198" s="83">
        <f>'F13-Year(n+5)'!Q198</f>
        <v>0</v>
      </c>
    </row>
    <row r="199" spans="2:16" x14ac:dyDescent="0.25">
      <c r="C199" s="163" t="s">
        <v>704</v>
      </c>
      <c r="D199" s="101" t="s">
        <v>659</v>
      </c>
      <c r="E199" s="83"/>
      <c r="F199" s="83">
        <f>'F13-Year(n-1)'!Q196</f>
        <v>0</v>
      </c>
      <c r="G199" s="83">
        <f t="shared" si="28"/>
        <v>0</v>
      </c>
      <c r="H199" s="83"/>
      <c r="I199" s="83">
        <f>SUM('F13-Year(n)'!E111:J111)</f>
        <v>0</v>
      </c>
      <c r="J199" s="83">
        <f>SUM('F13-Year(n)'!K111:P111)</f>
        <v>0</v>
      </c>
      <c r="K199" s="83">
        <f t="shared" si="29"/>
        <v>0</v>
      </c>
      <c r="L199" s="83">
        <f>'F13-Year(n+1)'!Q111</f>
        <v>0</v>
      </c>
      <c r="M199" s="83">
        <f>'F13-Year(n+2)'!Q199</f>
        <v>0</v>
      </c>
      <c r="N199" s="83">
        <f>'F13-Year(n+3)'!Q199</f>
        <v>0</v>
      </c>
      <c r="O199" s="83">
        <f>'F13-Year(n+4)'!Q199</f>
        <v>0</v>
      </c>
      <c r="P199" s="83">
        <f>'F13-Year(n+5)'!Q199</f>
        <v>0</v>
      </c>
    </row>
    <row r="200" spans="2:16" x14ac:dyDescent="0.25">
      <c r="C200" s="163" t="s">
        <v>704</v>
      </c>
      <c r="D200" s="101" t="s">
        <v>660</v>
      </c>
      <c r="E200" s="83"/>
      <c r="F200" s="83">
        <f>'F13-Year(n-1)'!Q197</f>
        <v>0</v>
      </c>
      <c r="G200" s="83">
        <f t="shared" si="28"/>
        <v>0</v>
      </c>
      <c r="H200" s="83"/>
      <c r="I200" s="83">
        <f>SUM('F13-Year(n)'!E112:J112)</f>
        <v>0</v>
      </c>
      <c r="J200" s="83">
        <f>SUM('F13-Year(n)'!K112:P112)</f>
        <v>0</v>
      </c>
      <c r="K200" s="83">
        <f t="shared" si="29"/>
        <v>0</v>
      </c>
      <c r="L200" s="83">
        <f>'F13-Year(n+1)'!Q112</f>
        <v>0</v>
      </c>
      <c r="M200" s="83">
        <f>'F13-Year(n+2)'!Q200</f>
        <v>0</v>
      </c>
      <c r="N200" s="83">
        <f>'F13-Year(n+3)'!Q200</f>
        <v>0</v>
      </c>
      <c r="O200" s="83">
        <f>'F13-Year(n+4)'!Q200</f>
        <v>0</v>
      </c>
      <c r="P200" s="83">
        <f>'F13-Year(n+5)'!Q200</f>
        <v>0</v>
      </c>
    </row>
    <row r="201" spans="2:16" x14ac:dyDescent="0.25">
      <c r="C201" s="163" t="s">
        <v>704</v>
      </c>
      <c r="D201" s="101" t="s">
        <v>661</v>
      </c>
      <c r="E201" s="83"/>
      <c r="F201" s="83">
        <f>'F13-Year(n-1)'!Q198</f>
        <v>0</v>
      </c>
      <c r="G201" s="83">
        <f t="shared" si="28"/>
        <v>0</v>
      </c>
      <c r="H201" s="83"/>
      <c r="I201" s="83">
        <f>SUM('F13-Year(n)'!E113:J113)</f>
        <v>0</v>
      </c>
      <c r="J201" s="83">
        <f>SUM('F13-Year(n)'!K113:P113)</f>
        <v>0</v>
      </c>
      <c r="K201" s="83">
        <f t="shared" si="29"/>
        <v>0</v>
      </c>
      <c r="L201" s="83">
        <f>'F13-Year(n+1)'!Q113</f>
        <v>0</v>
      </c>
      <c r="M201" s="83">
        <f>'F13-Year(n+2)'!Q201</f>
        <v>0</v>
      </c>
      <c r="N201" s="83">
        <f>'F13-Year(n+3)'!Q201</f>
        <v>0</v>
      </c>
      <c r="O201" s="83">
        <f>'F13-Year(n+4)'!Q201</f>
        <v>0</v>
      </c>
      <c r="P201" s="83">
        <f>'F13-Year(n+5)'!Q201</f>
        <v>0</v>
      </c>
    </row>
    <row r="202" spans="2:16" x14ac:dyDescent="0.25">
      <c r="C202" s="163" t="s">
        <v>704</v>
      </c>
      <c r="D202" s="101" t="s">
        <v>662</v>
      </c>
      <c r="E202" s="83"/>
      <c r="F202" s="83">
        <f>'F13-Year(n-1)'!Q199</f>
        <v>0</v>
      </c>
      <c r="G202" s="83">
        <f t="shared" si="28"/>
        <v>0</v>
      </c>
      <c r="H202" s="83"/>
      <c r="I202" s="83">
        <f>SUM('F13-Year(n)'!E114:J114)</f>
        <v>0</v>
      </c>
      <c r="J202" s="83">
        <f>SUM('F13-Year(n)'!K114:P114)</f>
        <v>0</v>
      </c>
      <c r="K202" s="83">
        <f t="shared" si="29"/>
        <v>0</v>
      </c>
      <c r="L202" s="83">
        <f>'F13-Year(n+1)'!Q114</f>
        <v>0</v>
      </c>
      <c r="M202" s="83">
        <f>'F13-Year(n+2)'!Q202</f>
        <v>0</v>
      </c>
      <c r="N202" s="83">
        <f>'F13-Year(n+3)'!Q202</f>
        <v>0</v>
      </c>
      <c r="O202" s="83">
        <f>'F13-Year(n+4)'!Q202</f>
        <v>0</v>
      </c>
      <c r="P202" s="83">
        <f>'F13-Year(n+5)'!Q202</f>
        <v>0</v>
      </c>
    </row>
    <row r="203" spans="2:16" x14ac:dyDescent="0.25">
      <c r="C203" s="163" t="s">
        <v>704</v>
      </c>
      <c r="D203" s="20" t="s">
        <v>663</v>
      </c>
      <c r="E203" s="83"/>
      <c r="F203" s="83">
        <f>'F13-Year(n-1)'!Q200</f>
        <v>0</v>
      </c>
      <c r="G203" s="83">
        <f t="shared" si="28"/>
        <v>0</v>
      </c>
      <c r="H203" s="83"/>
      <c r="I203" s="83">
        <f>SUM('F13-Year(n)'!E115:J115)</f>
        <v>0</v>
      </c>
      <c r="J203" s="83">
        <f>SUM('F13-Year(n)'!K115:P115)</f>
        <v>0</v>
      </c>
      <c r="K203" s="83">
        <f t="shared" si="29"/>
        <v>0</v>
      </c>
      <c r="L203" s="83">
        <f>'F13-Year(n+1)'!Q115</f>
        <v>0</v>
      </c>
      <c r="M203" s="83">
        <f>'F13-Year(n+2)'!Q203</f>
        <v>0</v>
      </c>
      <c r="N203" s="83">
        <f>'F13-Year(n+3)'!Q203</f>
        <v>0</v>
      </c>
      <c r="O203" s="83">
        <f>'F13-Year(n+4)'!Q203</f>
        <v>0</v>
      </c>
      <c r="P203" s="83">
        <f>'F13-Year(n+5)'!Q203</f>
        <v>0</v>
      </c>
    </row>
    <row r="204" spans="2:16" x14ac:dyDescent="0.25">
      <c r="C204" s="163" t="s">
        <v>704</v>
      </c>
      <c r="D204" s="20" t="s">
        <v>664</v>
      </c>
      <c r="E204" s="83"/>
      <c r="F204" s="83">
        <f>'F13-Year(n-1)'!Q201</f>
        <v>0</v>
      </c>
      <c r="G204" s="83">
        <f t="shared" si="28"/>
        <v>0</v>
      </c>
      <c r="H204" s="83"/>
      <c r="I204" s="83">
        <f>SUM('F13-Year(n)'!E116:J116)</f>
        <v>0</v>
      </c>
      <c r="J204" s="83">
        <f>SUM('F13-Year(n)'!K116:P116)</f>
        <v>0</v>
      </c>
      <c r="K204" s="83">
        <f t="shared" si="29"/>
        <v>0</v>
      </c>
      <c r="L204" s="83">
        <f>'F13-Year(n+1)'!Q116</f>
        <v>0</v>
      </c>
      <c r="M204" s="83">
        <f>'F13-Year(n+2)'!Q204</f>
        <v>0</v>
      </c>
      <c r="N204" s="83">
        <f>'F13-Year(n+3)'!Q204</f>
        <v>0</v>
      </c>
      <c r="O204" s="83">
        <f>'F13-Year(n+4)'!Q204</f>
        <v>0</v>
      </c>
      <c r="P204" s="83">
        <f>'F13-Year(n+5)'!Q204</f>
        <v>0</v>
      </c>
    </row>
    <row r="205" spans="2:16" x14ac:dyDescent="0.25">
      <c r="C205" s="317" t="s">
        <v>225</v>
      </c>
      <c r="D205" s="318"/>
      <c r="E205" s="124">
        <f>SUM(E198:E204)</f>
        <v>0</v>
      </c>
      <c r="F205" s="124">
        <f>'F13-Year(n-1)'!Q202</f>
        <v>0</v>
      </c>
      <c r="G205" s="124">
        <f t="shared" si="28"/>
        <v>0</v>
      </c>
      <c r="H205" s="124">
        <f t="shared" ref="H205" si="31">SUM(H198:H204)</f>
        <v>0</v>
      </c>
      <c r="I205" s="124">
        <f>SUM('F13-Year(n)'!E117:J117)</f>
        <v>0</v>
      </c>
      <c r="J205" s="124">
        <f>SUM('F13-Year(n)'!K117:P117)</f>
        <v>0</v>
      </c>
      <c r="K205" s="124">
        <f t="shared" si="29"/>
        <v>0</v>
      </c>
      <c r="L205" s="124">
        <f>'F13-Year(n+1)'!Q117</f>
        <v>0</v>
      </c>
      <c r="M205" s="124">
        <f>'F13-Year(n+2)'!Q205</f>
        <v>0</v>
      </c>
      <c r="N205" s="124">
        <f>'F13-Year(n+3)'!Q205</f>
        <v>0</v>
      </c>
      <c r="O205" s="124">
        <f>'F13-Year(n+4)'!Q205</f>
        <v>0</v>
      </c>
      <c r="P205" s="124">
        <f>'F13-Year(n+5)'!Q205</f>
        <v>0</v>
      </c>
    </row>
    <row r="206" spans="2:16" x14ac:dyDescent="0.25">
      <c r="C206" s="319" t="s">
        <v>349</v>
      </c>
      <c r="D206" s="320"/>
      <c r="E206" s="124">
        <f>E205+E196</f>
        <v>0</v>
      </c>
      <c r="F206" s="124">
        <f>'F13-Year(n-1)'!Q203</f>
        <v>0</v>
      </c>
      <c r="G206" s="124">
        <f t="shared" si="28"/>
        <v>0</v>
      </c>
      <c r="H206" s="124">
        <f t="shared" ref="H206" si="32">H205+H196</f>
        <v>0</v>
      </c>
      <c r="I206" s="124">
        <f>SUM('F13-Year(n)'!E118:J118)</f>
        <v>0</v>
      </c>
      <c r="J206" s="124">
        <f>SUM('F13-Year(n)'!K118:P118)</f>
        <v>0</v>
      </c>
      <c r="K206" s="124">
        <f t="shared" si="29"/>
        <v>0</v>
      </c>
      <c r="L206" s="124">
        <f>'F13-Year(n+1)'!Q118</f>
        <v>0</v>
      </c>
      <c r="M206" s="124">
        <f>'F13-Year(n+2)'!Q206</f>
        <v>0</v>
      </c>
      <c r="N206" s="124">
        <f>'F13-Year(n+3)'!Q206</f>
        <v>0</v>
      </c>
      <c r="O206" s="124">
        <f>'F13-Year(n+4)'!Q206</f>
        <v>0</v>
      </c>
      <c r="P206" s="124">
        <f>'F13-Year(n+5)'!Q206</f>
        <v>0</v>
      </c>
    </row>
    <row r="207" spans="2:16" x14ac:dyDescent="0.25">
      <c r="C207" s="335" t="s">
        <v>352</v>
      </c>
      <c r="D207" s="336"/>
      <c r="E207" s="18"/>
      <c r="F207" s="83">
        <f>'F13-Year(n-1)'!Q204</f>
        <v>0</v>
      </c>
      <c r="G207" s="83">
        <f t="shared" si="28"/>
        <v>0</v>
      </c>
      <c r="H207" s="18"/>
      <c r="I207" s="83">
        <f>SUM('F13-Year(n)'!E119:J119)</f>
        <v>0</v>
      </c>
      <c r="J207" s="83">
        <f>SUM('F13-Year(n)'!K119:P119)</f>
        <v>0</v>
      </c>
      <c r="K207" s="83">
        <f t="shared" si="29"/>
        <v>0</v>
      </c>
      <c r="L207" s="83">
        <f>'F13-Year(n+1)'!Q119</f>
        <v>0</v>
      </c>
      <c r="M207" s="83">
        <f>'F13-Year(n+2)'!Q207</f>
        <v>0</v>
      </c>
      <c r="N207" s="83">
        <f>'F13-Year(n+3)'!Q207</f>
        <v>0</v>
      </c>
      <c r="O207" s="83">
        <f>'F13-Year(n+4)'!Q207</f>
        <v>0</v>
      </c>
      <c r="P207" s="83">
        <f>'F13-Year(n+5)'!Q207</f>
        <v>0</v>
      </c>
    </row>
    <row r="208" spans="2:16" x14ac:dyDescent="0.25">
      <c r="C208" s="319" t="s">
        <v>350</v>
      </c>
      <c r="D208" s="320"/>
      <c r="E208" s="18"/>
      <c r="F208" s="83">
        <f>'F13-Year(n-1)'!Q205</f>
        <v>0</v>
      </c>
      <c r="G208" s="83">
        <f t="shared" si="28"/>
        <v>0</v>
      </c>
      <c r="H208" s="18"/>
      <c r="I208" s="83">
        <f>SUM('F13-Year(n)'!E120:J120)</f>
        <v>0</v>
      </c>
      <c r="J208" s="83">
        <f>SUM('F13-Year(n)'!K120:P120)</f>
        <v>0</v>
      </c>
      <c r="K208" s="83">
        <f t="shared" si="29"/>
        <v>0</v>
      </c>
      <c r="L208" s="83">
        <f>'F13-Year(n+1)'!Q120</f>
        <v>0</v>
      </c>
      <c r="M208" s="83">
        <f>'F13-Year(n+2)'!Q208</f>
        <v>0</v>
      </c>
      <c r="N208" s="83">
        <f>'F13-Year(n+3)'!Q208</f>
        <v>0</v>
      </c>
      <c r="O208" s="83">
        <f>'F13-Year(n+4)'!Q208</f>
        <v>0</v>
      </c>
      <c r="P208" s="83">
        <f>'F13-Year(n+5)'!Q208</f>
        <v>0</v>
      </c>
    </row>
    <row r="209" spans="3:16" x14ac:dyDescent="0.25">
      <c r="C209" s="163" t="s">
        <v>705</v>
      </c>
      <c r="D209" s="101" t="s">
        <v>665</v>
      </c>
      <c r="E209" s="83"/>
      <c r="F209" s="83">
        <f>'F13-Year(n-1)'!Q206</f>
        <v>0</v>
      </c>
      <c r="G209" s="83">
        <f t="shared" si="28"/>
        <v>0</v>
      </c>
      <c r="H209" s="83"/>
      <c r="I209" s="83">
        <f>SUM('F13-Year(n)'!E121:J121)</f>
        <v>0</v>
      </c>
      <c r="J209" s="83">
        <f>SUM('F13-Year(n)'!K121:P121)</f>
        <v>0</v>
      </c>
      <c r="K209" s="83">
        <f t="shared" si="29"/>
        <v>0</v>
      </c>
      <c r="L209" s="83">
        <f>'F13-Year(n+1)'!Q121</f>
        <v>0</v>
      </c>
      <c r="M209" s="83">
        <f>'F13-Year(n+2)'!Q209</f>
        <v>0</v>
      </c>
      <c r="N209" s="83">
        <f>'F13-Year(n+3)'!Q209</f>
        <v>0</v>
      </c>
      <c r="O209" s="83">
        <f>'F13-Year(n+4)'!Q209</f>
        <v>0</v>
      </c>
      <c r="P209" s="83">
        <f>'F13-Year(n+5)'!Q209</f>
        <v>0</v>
      </c>
    </row>
    <row r="210" spans="3:16" x14ac:dyDescent="0.25">
      <c r="C210" s="163" t="s">
        <v>705</v>
      </c>
      <c r="D210" s="101" t="s">
        <v>666</v>
      </c>
      <c r="E210" s="83"/>
      <c r="F210" s="83">
        <f>'F13-Year(n-1)'!Q207</f>
        <v>0</v>
      </c>
      <c r="G210" s="83">
        <f t="shared" si="28"/>
        <v>0</v>
      </c>
      <c r="H210" s="83"/>
      <c r="I210" s="83">
        <f>SUM('F13-Year(n)'!E122:J122)</f>
        <v>0</v>
      </c>
      <c r="J210" s="83">
        <f>SUM('F13-Year(n)'!K122:P122)</f>
        <v>0</v>
      </c>
      <c r="K210" s="83">
        <f t="shared" si="29"/>
        <v>0</v>
      </c>
      <c r="L210" s="83">
        <f>'F13-Year(n+1)'!Q122</f>
        <v>0</v>
      </c>
      <c r="M210" s="83">
        <f>'F13-Year(n+2)'!Q210</f>
        <v>0</v>
      </c>
      <c r="N210" s="83">
        <f>'F13-Year(n+3)'!Q210</f>
        <v>0</v>
      </c>
      <c r="O210" s="83">
        <f>'F13-Year(n+4)'!Q210</f>
        <v>0</v>
      </c>
      <c r="P210" s="83">
        <f>'F13-Year(n+5)'!Q210</f>
        <v>0</v>
      </c>
    </row>
    <row r="211" spans="3:16" x14ac:dyDescent="0.25">
      <c r="C211" s="163" t="s">
        <v>705</v>
      </c>
      <c r="D211" s="101" t="s">
        <v>667</v>
      </c>
      <c r="E211" s="83"/>
      <c r="F211" s="83">
        <f>'F13-Year(n-1)'!Q208</f>
        <v>0</v>
      </c>
      <c r="G211" s="83">
        <f t="shared" si="28"/>
        <v>0</v>
      </c>
      <c r="H211" s="83"/>
      <c r="I211" s="83">
        <f>SUM('F13-Year(n)'!E123:J123)</f>
        <v>0</v>
      </c>
      <c r="J211" s="83">
        <f>SUM('F13-Year(n)'!K123:P123)</f>
        <v>0</v>
      </c>
      <c r="K211" s="83">
        <f t="shared" si="29"/>
        <v>0</v>
      </c>
      <c r="L211" s="83">
        <f>'F13-Year(n+1)'!Q123</f>
        <v>0</v>
      </c>
      <c r="M211" s="83">
        <f>'F13-Year(n+2)'!Q211</f>
        <v>0</v>
      </c>
      <c r="N211" s="83">
        <f>'F13-Year(n+3)'!Q211</f>
        <v>0</v>
      </c>
      <c r="O211" s="83">
        <f>'F13-Year(n+4)'!Q211</f>
        <v>0</v>
      </c>
      <c r="P211" s="83">
        <f>'F13-Year(n+5)'!Q211</f>
        <v>0</v>
      </c>
    </row>
    <row r="212" spans="3:16" x14ac:dyDescent="0.25">
      <c r="C212" s="163" t="s">
        <v>705</v>
      </c>
      <c r="D212" s="101" t="s">
        <v>668</v>
      </c>
      <c r="E212" s="83"/>
      <c r="F212" s="83">
        <f>'F13-Year(n-1)'!Q209</f>
        <v>0</v>
      </c>
      <c r="G212" s="83">
        <f t="shared" si="28"/>
        <v>0</v>
      </c>
      <c r="H212" s="83"/>
      <c r="I212" s="83">
        <f>SUM('F13-Year(n)'!E124:J124)</f>
        <v>0</v>
      </c>
      <c r="J212" s="83">
        <f>SUM('F13-Year(n)'!K124:P124)</f>
        <v>0</v>
      </c>
      <c r="K212" s="83">
        <f t="shared" si="29"/>
        <v>0</v>
      </c>
      <c r="L212" s="83">
        <f>'F13-Year(n+1)'!Q124</f>
        <v>0</v>
      </c>
      <c r="M212" s="83">
        <f>'F13-Year(n+2)'!Q212</f>
        <v>0</v>
      </c>
      <c r="N212" s="83">
        <f>'F13-Year(n+3)'!Q212</f>
        <v>0</v>
      </c>
      <c r="O212" s="83">
        <f>'F13-Year(n+4)'!Q212</f>
        <v>0</v>
      </c>
      <c r="P212" s="83">
        <f>'F13-Year(n+5)'!Q212</f>
        <v>0</v>
      </c>
    </row>
    <row r="213" spans="3:16" x14ac:dyDescent="0.25">
      <c r="C213" s="163" t="s">
        <v>705</v>
      </c>
      <c r="D213" s="101" t="s">
        <v>669</v>
      </c>
      <c r="E213" s="83"/>
      <c r="F213" s="83">
        <f>'F13-Year(n-1)'!Q210</f>
        <v>0</v>
      </c>
      <c r="G213" s="83">
        <f t="shared" si="28"/>
        <v>0</v>
      </c>
      <c r="H213" s="83"/>
      <c r="I213" s="83">
        <f>SUM('F13-Year(n)'!E125:J125)</f>
        <v>0</v>
      </c>
      <c r="J213" s="83">
        <f>SUM('F13-Year(n)'!K125:P125)</f>
        <v>0</v>
      </c>
      <c r="K213" s="83">
        <f t="shared" si="29"/>
        <v>0</v>
      </c>
      <c r="L213" s="83">
        <f>'F13-Year(n+1)'!Q125</f>
        <v>0</v>
      </c>
      <c r="M213" s="83">
        <f>'F13-Year(n+2)'!Q213</f>
        <v>0</v>
      </c>
      <c r="N213" s="83">
        <f>'F13-Year(n+3)'!Q213</f>
        <v>0</v>
      </c>
      <c r="O213" s="83">
        <f>'F13-Year(n+4)'!Q213</f>
        <v>0</v>
      </c>
      <c r="P213" s="83">
        <f>'F13-Year(n+5)'!Q213</f>
        <v>0</v>
      </c>
    </row>
    <row r="214" spans="3:16" x14ac:dyDescent="0.25">
      <c r="C214" s="163" t="s">
        <v>705</v>
      </c>
      <c r="D214" s="101" t="s">
        <v>670</v>
      </c>
      <c r="E214" s="83"/>
      <c r="F214" s="83">
        <f>'F13-Year(n-1)'!Q211</f>
        <v>0</v>
      </c>
      <c r="G214" s="83">
        <f t="shared" si="28"/>
        <v>0</v>
      </c>
      <c r="H214" s="83"/>
      <c r="I214" s="83">
        <f>SUM('F13-Year(n)'!E126:J126)</f>
        <v>0</v>
      </c>
      <c r="J214" s="83">
        <f>SUM('F13-Year(n)'!K126:P126)</f>
        <v>0</v>
      </c>
      <c r="K214" s="83">
        <f t="shared" si="29"/>
        <v>0</v>
      </c>
      <c r="L214" s="83">
        <f>'F13-Year(n+1)'!Q126</f>
        <v>0</v>
      </c>
      <c r="M214" s="83">
        <f>'F13-Year(n+2)'!Q214</f>
        <v>0</v>
      </c>
      <c r="N214" s="83">
        <f>'F13-Year(n+3)'!Q214</f>
        <v>0</v>
      </c>
      <c r="O214" s="83">
        <f>'F13-Year(n+4)'!Q214</f>
        <v>0</v>
      </c>
      <c r="P214" s="83">
        <f>'F13-Year(n+5)'!Q214</f>
        <v>0</v>
      </c>
    </row>
    <row r="215" spans="3:16" x14ac:dyDescent="0.25">
      <c r="C215" s="163" t="s">
        <v>706</v>
      </c>
      <c r="D215" s="101" t="s">
        <v>671</v>
      </c>
      <c r="E215" s="83"/>
      <c r="F215" s="83">
        <f>'F13-Year(n-1)'!Q212</f>
        <v>0</v>
      </c>
      <c r="G215" s="83">
        <f t="shared" si="28"/>
        <v>0</v>
      </c>
      <c r="H215" s="83"/>
      <c r="I215" s="83">
        <f>SUM('F13-Year(n)'!E127:J127)</f>
        <v>0</v>
      </c>
      <c r="J215" s="83">
        <f>SUM('F13-Year(n)'!K127:P127)</f>
        <v>0</v>
      </c>
      <c r="K215" s="83">
        <f t="shared" si="29"/>
        <v>0</v>
      </c>
      <c r="L215" s="83">
        <f>'F13-Year(n+1)'!Q127</f>
        <v>0</v>
      </c>
      <c r="M215" s="83">
        <f>'F13-Year(n+2)'!Q215</f>
        <v>0</v>
      </c>
      <c r="N215" s="83">
        <f>'F13-Year(n+3)'!Q215</f>
        <v>0</v>
      </c>
      <c r="O215" s="83">
        <f>'F13-Year(n+4)'!Q215</f>
        <v>0</v>
      </c>
      <c r="P215" s="83">
        <f>'F13-Year(n+5)'!Q215</f>
        <v>0</v>
      </c>
    </row>
    <row r="216" spans="3:16" x14ac:dyDescent="0.25">
      <c r="C216" s="163" t="s">
        <v>706</v>
      </c>
      <c r="D216" s="101" t="s">
        <v>672</v>
      </c>
      <c r="E216" s="83"/>
      <c r="F216" s="83">
        <f>'F13-Year(n-1)'!Q213</f>
        <v>0</v>
      </c>
      <c r="G216" s="83">
        <f t="shared" si="28"/>
        <v>0</v>
      </c>
      <c r="H216" s="83"/>
      <c r="I216" s="83">
        <f>SUM('F13-Year(n)'!E128:J128)</f>
        <v>0</v>
      </c>
      <c r="J216" s="83">
        <f>SUM('F13-Year(n)'!K128:P128)</f>
        <v>0</v>
      </c>
      <c r="K216" s="83">
        <f t="shared" si="29"/>
        <v>0</v>
      </c>
      <c r="L216" s="83">
        <f>'F13-Year(n+1)'!Q128</f>
        <v>0</v>
      </c>
      <c r="M216" s="83">
        <f>'F13-Year(n+2)'!Q216</f>
        <v>0</v>
      </c>
      <c r="N216" s="83">
        <f>'F13-Year(n+3)'!Q216</f>
        <v>0</v>
      </c>
      <c r="O216" s="83">
        <f>'F13-Year(n+4)'!Q216</f>
        <v>0</v>
      </c>
      <c r="P216" s="83">
        <f>'F13-Year(n+5)'!Q216</f>
        <v>0</v>
      </c>
    </row>
    <row r="217" spans="3:16" x14ac:dyDescent="0.25">
      <c r="C217" s="163"/>
      <c r="D217" s="101" t="s">
        <v>673</v>
      </c>
      <c r="E217" s="83"/>
      <c r="F217" s="83">
        <f>'F13-Year(n-1)'!Q214</f>
        <v>0</v>
      </c>
      <c r="G217" s="83">
        <f t="shared" si="28"/>
        <v>0</v>
      </c>
      <c r="H217" s="83"/>
      <c r="I217" s="83">
        <f>SUM('F13-Year(n)'!E129:J129)</f>
        <v>0</v>
      </c>
      <c r="J217" s="83">
        <f>SUM('F13-Year(n)'!K129:P129)</f>
        <v>0</v>
      </c>
      <c r="K217" s="83">
        <f t="shared" si="29"/>
        <v>0</v>
      </c>
      <c r="L217" s="83">
        <f>'F13-Year(n+1)'!Q129</f>
        <v>0</v>
      </c>
      <c r="M217" s="83">
        <f>'F13-Year(n+2)'!Q217</f>
        <v>0</v>
      </c>
      <c r="N217" s="83">
        <f>'F13-Year(n+3)'!Q217</f>
        <v>0</v>
      </c>
      <c r="O217" s="83">
        <f>'F13-Year(n+4)'!Q217</f>
        <v>0</v>
      </c>
      <c r="P217" s="83">
        <f>'F13-Year(n+5)'!Q217</f>
        <v>0</v>
      </c>
    </row>
    <row r="218" spans="3:16" x14ac:dyDescent="0.25">
      <c r="C218" s="163"/>
      <c r="D218" s="101" t="s">
        <v>674</v>
      </c>
      <c r="E218" s="83"/>
      <c r="F218" s="83">
        <f>'F13-Year(n-1)'!Q215</f>
        <v>0</v>
      </c>
      <c r="G218" s="83">
        <f t="shared" si="28"/>
        <v>0</v>
      </c>
      <c r="H218" s="83"/>
      <c r="I218" s="83">
        <f>SUM('F13-Year(n)'!E130:J130)</f>
        <v>0</v>
      </c>
      <c r="J218" s="83">
        <f>SUM('F13-Year(n)'!K130:P130)</f>
        <v>0</v>
      </c>
      <c r="K218" s="83">
        <f t="shared" si="29"/>
        <v>0</v>
      </c>
      <c r="L218" s="83">
        <f>'F13-Year(n+1)'!Q130</f>
        <v>0</v>
      </c>
      <c r="M218" s="83">
        <f>'F13-Year(n+2)'!Q218</f>
        <v>0</v>
      </c>
      <c r="N218" s="83">
        <f>'F13-Year(n+3)'!Q218</f>
        <v>0</v>
      </c>
      <c r="O218" s="83">
        <f>'F13-Year(n+4)'!Q218</f>
        <v>0</v>
      </c>
      <c r="P218" s="83">
        <f>'F13-Year(n+5)'!Q218</f>
        <v>0</v>
      </c>
    </row>
    <row r="219" spans="3:16" x14ac:dyDescent="0.25">
      <c r="C219" s="163"/>
      <c r="D219" s="101" t="s">
        <v>675</v>
      </c>
      <c r="E219" s="83"/>
      <c r="F219" s="83">
        <f>'F13-Year(n-1)'!Q216</f>
        <v>0</v>
      </c>
      <c r="G219" s="83">
        <f t="shared" si="28"/>
        <v>0</v>
      </c>
      <c r="H219" s="83"/>
      <c r="I219" s="83">
        <f>SUM('F13-Year(n)'!E131:J131)</f>
        <v>0</v>
      </c>
      <c r="J219" s="83">
        <f>SUM('F13-Year(n)'!K131:P131)</f>
        <v>0</v>
      </c>
      <c r="K219" s="83">
        <f t="shared" si="29"/>
        <v>0</v>
      </c>
      <c r="L219" s="83">
        <f>'F13-Year(n+1)'!Q131</f>
        <v>0</v>
      </c>
      <c r="M219" s="83">
        <f>'F13-Year(n+2)'!Q219</f>
        <v>0</v>
      </c>
      <c r="N219" s="83">
        <f>'F13-Year(n+3)'!Q219</f>
        <v>0</v>
      </c>
      <c r="O219" s="83">
        <f>'F13-Year(n+4)'!Q219</f>
        <v>0</v>
      </c>
      <c r="P219" s="83">
        <f>'F13-Year(n+5)'!Q219</f>
        <v>0</v>
      </c>
    </row>
    <row r="220" spans="3:16" x14ac:dyDescent="0.25">
      <c r="C220" s="163"/>
      <c r="D220" s="101" t="s">
        <v>676</v>
      </c>
      <c r="E220" s="83"/>
      <c r="F220" s="83">
        <f>'F13-Year(n-1)'!Q217</f>
        <v>0</v>
      </c>
      <c r="G220" s="83">
        <f t="shared" si="28"/>
        <v>0</v>
      </c>
      <c r="H220" s="83"/>
      <c r="I220" s="83">
        <f>SUM('F13-Year(n)'!E132:J132)</f>
        <v>0</v>
      </c>
      <c r="J220" s="83">
        <f>SUM('F13-Year(n)'!K132:P132)</f>
        <v>0</v>
      </c>
      <c r="K220" s="83">
        <f t="shared" si="29"/>
        <v>0</v>
      </c>
      <c r="L220" s="83">
        <f>'F13-Year(n+1)'!Q132</f>
        <v>0</v>
      </c>
      <c r="M220" s="83">
        <f>'F13-Year(n+2)'!Q220</f>
        <v>0</v>
      </c>
      <c r="N220" s="83">
        <f>'F13-Year(n+3)'!Q220</f>
        <v>0</v>
      </c>
      <c r="O220" s="83">
        <f>'F13-Year(n+4)'!Q220</f>
        <v>0</v>
      </c>
      <c r="P220" s="83">
        <f>'F13-Year(n+5)'!Q220</f>
        <v>0</v>
      </c>
    </row>
    <row r="221" spans="3:16" x14ac:dyDescent="0.25">
      <c r="C221" s="163"/>
      <c r="D221" s="101" t="s">
        <v>677</v>
      </c>
      <c r="E221" s="83"/>
      <c r="F221" s="83">
        <f>'F13-Year(n-1)'!Q218</f>
        <v>0</v>
      </c>
      <c r="G221" s="83">
        <f t="shared" si="28"/>
        <v>0</v>
      </c>
      <c r="H221" s="83"/>
      <c r="I221" s="83">
        <f>SUM('F13-Year(n)'!E133:J133)</f>
        <v>0</v>
      </c>
      <c r="J221" s="83">
        <f>SUM('F13-Year(n)'!K133:P133)</f>
        <v>0</v>
      </c>
      <c r="K221" s="83">
        <f t="shared" si="29"/>
        <v>0</v>
      </c>
      <c r="L221" s="83">
        <f>'F13-Year(n+1)'!Q133</f>
        <v>0</v>
      </c>
      <c r="M221" s="83">
        <f>'F13-Year(n+2)'!Q221</f>
        <v>0</v>
      </c>
      <c r="N221" s="83">
        <f>'F13-Year(n+3)'!Q221</f>
        <v>0</v>
      </c>
      <c r="O221" s="83">
        <f>'F13-Year(n+4)'!Q221</f>
        <v>0</v>
      </c>
      <c r="P221" s="83">
        <f>'F13-Year(n+5)'!Q221</f>
        <v>0</v>
      </c>
    </row>
    <row r="222" spans="3:16" x14ac:dyDescent="0.25">
      <c r="C222" s="163" t="s">
        <v>706</v>
      </c>
      <c r="D222" s="101" t="s">
        <v>678</v>
      </c>
      <c r="E222" s="83"/>
      <c r="F222" s="83">
        <f>'F13-Year(n-1)'!Q219</f>
        <v>0</v>
      </c>
      <c r="G222" s="83">
        <f t="shared" si="28"/>
        <v>0</v>
      </c>
      <c r="H222" s="83"/>
      <c r="I222" s="83">
        <f>SUM('F13-Year(n)'!E134:J134)</f>
        <v>0</v>
      </c>
      <c r="J222" s="83">
        <f>SUM('F13-Year(n)'!K134:P134)</f>
        <v>0</v>
      </c>
      <c r="K222" s="83">
        <f t="shared" si="29"/>
        <v>0</v>
      </c>
      <c r="L222" s="83">
        <f>'F13-Year(n+1)'!Q134</f>
        <v>0</v>
      </c>
      <c r="M222" s="83">
        <f>'F13-Year(n+2)'!Q222</f>
        <v>0</v>
      </c>
      <c r="N222" s="83">
        <f>'F13-Year(n+3)'!Q222</f>
        <v>0</v>
      </c>
      <c r="O222" s="83">
        <f>'F13-Year(n+4)'!Q222</f>
        <v>0</v>
      </c>
      <c r="P222" s="83">
        <f>'F13-Year(n+5)'!Q222</f>
        <v>0</v>
      </c>
    </row>
    <row r="223" spans="3:16" x14ac:dyDescent="0.25">
      <c r="C223" s="317" t="s">
        <v>225</v>
      </c>
      <c r="D223" s="318"/>
      <c r="E223" s="124">
        <f>SUM(E209:E222)</f>
        <v>0</v>
      </c>
      <c r="F223" s="124">
        <f>'F13-Year(n-1)'!Q220</f>
        <v>0</v>
      </c>
      <c r="G223" s="124">
        <f t="shared" si="28"/>
        <v>0</v>
      </c>
      <c r="H223" s="124">
        <f t="shared" ref="H223" si="33">SUM(H209:H222)</f>
        <v>0</v>
      </c>
      <c r="I223" s="124">
        <f>SUM('F13-Year(n)'!E135:J135)</f>
        <v>0</v>
      </c>
      <c r="J223" s="124">
        <f>SUM('F13-Year(n)'!K135:P135)</f>
        <v>0</v>
      </c>
      <c r="K223" s="124">
        <f t="shared" si="29"/>
        <v>0</v>
      </c>
      <c r="L223" s="124">
        <f>'F13-Year(n+1)'!Q135</f>
        <v>0</v>
      </c>
      <c r="M223" s="124">
        <f>'F13-Year(n+2)'!Q223</f>
        <v>0</v>
      </c>
      <c r="N223" s="124">
        <f>'F13-Year(n+3)'!Q223</f>
        <v>0</v>
      </c>
      <c r="O223" s="124">
        <f>'F13-Year(n+4)'!Q223</f>
        <v>0</v>
      </c>
      <c r="P223" s="124">
        <f>'F13-Year(n+5)'!Q223</f>
        <v>0</v>
      </c>
    </row>
    <row r="224" spans="3:16" x14ac:dyDescent="0.25">
      <c r="C224" s="319" t="s">
        <v>354</v>
      </c>
      <c r="D224" s="320"/>
      <c r="E224" s="18"/>
      <c r="F224" s="83">
        <f>'F13-Year(n-1)'!Q221</f>
        <v>0</v>
      </c>
      <c r="G224" s="83">
        <f t="shared" si="28"/>
        <v>0</v>
      </c>
      <c r="H224" s="18"/>
      <c r="I224" s="83">
        <f>SUM('F13-Year(n)'!E136:J136)</f>
        <v>0</v>
      </c>
      <c r="J224" s="83">
        <f>SUM('F13-Year(n)'!K136:P136)</f>
        <v>0</v>
      </c>
      <c r="K224" s="83">
        <f t="shared" si="29"/>
        <v>0</v>
      </c>
      <c r="L224" s="83">
        <f>'F13-Year(n+1)'!Q136</f>
        <v>0</v>
      </c>
      <c r="M224" s="83">
        <f>'F13-Year(n+2)'!Q224</f>
        <v>0</v>
      </c>
      <c r="N224" s="83">
        <f>'F13-Year(n+3)'!Q224</f>
        <v>0</v>
      </c>
      <c r="O224" s="83">
        <f>'F13-Year(n+4)'!Q224</f>
        <v>0</v>
      </c>
      <c r="P224" s="83">
        <f>'F13-Year(n+5)'!Q224</f>
        <v>0</v>
      </c>
    </row>
    <row r="225" spans="3:16" x14ac:dyDescent="0.25">
      <c r="C225" s="163" t="s">
        <v>707</v>
      </c>
      <c r="D225" s="101" t="s">
        <v>679</v>
      </c>
      <c r="E225" s="83"/>
      <c r="F225" s="83">
        <f>'F13-Year(n-1)'!Q222</f>
        <v>0</v>
      </c>
      <c r="G225" s="83">
        <f t="shared" si="28"/>
        <v>0</v>
      </c>
      <c r="H225" s="83"/>
      <c r="I225" s="83">
        <f>SUM('F13-Year(n)'!E137:J137)</f>
        <v>0</v>
      </c>
      <c r="J225" s="83">
        <f>SUM('F13-Year(n)'!K137:P137)</f>
        <v>0</v>
      </c>
      <c r="K225" s="83">
        <f t="shared" si="29"/>
        <v>0</v>
      </c>
      <c r="L225" s="83">
        <f>'F13-Year(n+1)'!Q137</f>
        <v>0</v>
      </c>
      <c r="M225" s="83">
        <f>'F13-Year(n+2)'!Q225</f>
        <v>0</v>
      </c>
      <c r="N225" s="83">
        <f>'F13-Year(n+3)'!Q225</f>
        <v>0</v>
      </c>
      <c r="O225" s="83">
        <f>'F13-Year(n+4)'!Q225</f>
        <v>0</v>
      </c>
      <c r="P225" s="83">
        <f>'F13-Year(n+5)'!Q225</f>
        <v>0</v>
      </c>
    </row>
    <row r="226" spans="3:16" x14ac:dyDescent="0.25">
      <c r="C226" s="163" t="s">
        <v>707</v>
      </c>
      <c r="D226" s="101" t="s">
        <v>680</v>
      </c>
      <c r="E226" s="83"/>
      <c r="F226" s="83">
        <f>'F13-Year(n-1)'!Q223</f>
        <v>0</v>
      </c>
      <c r="G226" s="83">
        <f t="shared" si="28"/>
        <v>0</v>
      </c>
      <c r="H226" s="83"/>
      <c r="I226" s="83">
        <f>SUM('F13-Year(n)'!E138:J138)</f>
        <v>0</v>
      </c>
      <c r="J226" s="83">
        <f>SUM('F13-Year(n)'!K138:P138)</f>
        <v>0</v>
      </c>
      <c r="K226" s="83">
        <f t="shared" si="29"/>
        <v>0</v>
      </c>
      <c r="L226" s="83">
        <f>'F13-Year(n+1)'!Q138</f>
        <v>0</v>
      </c>
      <c r="M226" s="83">
        <f>'F13-Year(n+2)'!Q226</f>
        <v>0</v>
      </c>
      <c r="N226" s="83">
        <f>'F13-Year(n+3)'!Q226</f>
        <v>0</v>
      </c>
      <c r="O226" s="83">
        <f>'F13-Year(n+4)'!Q226</f>
        <v>0</v>
      </c>
      <c r="P226" s="83">
        <f>'F13-Year(n+5)'!Q226</f>
        <v>0</v>
      </c>
    </row>
    <row r="227" spans="3:16" x14ac:dyDescent="0.25">
      <c r="C227" s="163" t="s">
        <v>707</v>
      </c>
      <c r="D227" s="101" t="s">
        <v>681</v>
      </c>
      <c r="E227" s="83"/>
      <c r="F227" s="83">
        <f>'F13-Year(n-1)'!Q224</f>
        <v>0</v>
      </c>
      <c r="G227" s="83">
        <f t="shared" si="28"/>
        <v>0</v>
      </c>
      <c r="H227" s="83"/>
      <c r="I227" s="83">
        <f>SUM('F13-Year(n)'!E139:J139)</f>
        <v>0</v>
      </c>
      <c r="J227" s="83">
        <f>SUM('F13-Year(n)'!K139:P139)</f>
        <v>0</v>
      </c>
      <c r="K227" s="83">
        <f t="shared" si="29"/>
        <v>0</v>
      </c>
      <c r="L227" s="83">
        <f>'F13-Year(n+1)'!Q139</f>
        <v>0</v>
      </c>
      <c r="M227" s="83">
        <f>'F13-Year(n+2)'!Q227</f>
        <v>0</v>
      </c>
      <c r="N227" s="83">
        <f>'F13-Year(n+3)'!Q227</f>
        <v>0</v>
      </c>
      <c r="O227" s="83">
        <f>'F13-Year(n+4)'!Q227</f>
        <v>0</v>
      </c>
      <c r="P227" s="83">
        <f>'F13-Year(n+5)'!Q227</f>
        <v>0</v>
      </c>
    </row>
    <row r="228" spans="3:16" x14ac:dyDescent="0.25">
      <c r="C228" s="163" t="s">
        <v>707</v>
      </c>
      <c r="D228" s="20" t="s">
        <v>682</v>
      </c>
      <c r="E228" s="83"/>
      <c r="F228" s="83">
        <f>'F13-Year(n-1)'!Q225</f>
        <v>0</v>
      </c>
      <c r="G228" s="83">
        <f t="shared" si="28"/>
        <v>0</v>
      </c>
      <c r="H228" s="83"/>
      <c r="I228" s="83">
        <f>SUM('F13-Year(n)'!E140:J140)</f>
        <v>0</v>
      </c>
      <c r="J228" s="83">
        <f>SUM('F13-Year(n)'!K140:P140)</f>
        <v>0</v>
      </c>
      <c r="K228" s="83">
        <f t="shared" si="29"/>
        <v>0</v>
      </c>
      <c r="L228" s="83">
        <f>'F13-Year(n+1)'!Q140</f>
        <v>0</v>
      </c>
      <c r="M228" s="83">
        <f>'F13-Year(n+2)'!Q228</f>
        <v>0</v>
      </c>
      <c r="N228" s="83">
        <f>'F13-Year(n+3)'!Q228</f>
        <v>0</v>
      </c>
      <c r="O228" s="83">
        <f>'F13-Year(n+4)'!Q228</f>
        <v>0</v>
      </c>
      <c r="P228" s="83">
        <f>'F13-Year(n+5)'!Q228</f>
        <v>0</v>
      </c>
    </row>
    <row r="229" spans="3:16" x14ac:dyDescent="0.25">
      <c r="C229" s="163" t="s">
        <v>707</v>
      </c>
      <c r="D229" s="20" t="s">
        <v>683</v>
      </c>
      <c r="E229" s="83"/>
      <c r="F229" s="83">
        <f>'F13-Year(n-1)'!Q226</f>
        <v>0</v>
      </c>
      <c r="G229" s="83">
        <f t="shared" si="28"/>
        <v>0</v>
      </c>
      <c r="H229" s="83"/>
      <c r="I229" s="83">
        <f>SUM('F13-Year(n)'!E141:J141)</f>
        <v>0</v>
      </c>
      <c r="J229" s="83">
        <f>SUM('F13-Year(n)'!K141:P141)</f>
        <v>0</v>
      </c>
      <c r="K229" s="83">
        <f t="shared" si="29"/>
        <v>0</v>
      </c>
      <c r="L229" s="83">
        <f>'F13-Year(n+1)'!Q141</f>
        <v>0</v>
      </c>
      <c r="M229" s="83">
        <f>'F13-Year(n+2)'!Q229</f>
        <v>0</v>
      </c>
      <c r="N229" s="83">
        <f>'F13-Year(n+3)'!Q229</f>
        <v>0</v>
      </c>
      <c r="O229" s="83">
        <f>'F13-Year(n+4)'!Q229</f>
        <v>0</v>
      </c>
      <c r="P229" s="83">
        <f>'F13-Year(n+5)'!Q229</f>
        <v>0</v>
      </c>
    </row>
    <row r="230" spans="3:16" x14ac:dyDescent="0.25">
      <c r="C230" s="317" t="s">
        <v>225</v>
      </c>
      <c r="D230" s="318"/>
      <c r="E230" s="124">
        <f>SUM(E225:E229)</f>
        <v>0</v>
      </c>
      <c r="F230" s="124">
        <f>'F13-Year(n-1)'!Q227</f>
        <v>0</v>
      </c>
      <c r="G230" s="124">
        <f t="shared" si="28"/>
        <v>0</v>
      </c>
      <c r="H230" s="124">
        <f t="shared" ref="H230" si="34">SUM(H225:H229)</f>
        <v>0</v>
      </c>
      <c r="I230" s="124">
        <f>SUM('F13-Year(n)'!E142:J142)</f>
        <v>0</v>
      </c>
      <c r="J230" s="124">
        <f>SUM('F13-Year(n)'!K142:P142)</f>
        <v>0</v>
      </c>
      <c r="K230" s="124">
        <f t="shared" si="29"/>
        <v>0</v>
      </c>
      <c r="L230" s="124">
        <f>'F13-Year(n+1)'!Q142</f>
        <v>0</v>
      </c>
      <c r="M230" s="124">
        <f>'F13-Year(n+2)'!Q230</f>
        <v>0</v>
      </c>
      <c r="N230" s="124">
        <f>'F13-Year(n+3)'!Q230</f>
        <v>0</v>
      </c>
      <c r="O230" s="124">
        <f>'F13-Year(n+4)'!Q230</f>
        <v>0</v>
      </c>
      <c r="P230" s="124">
        <f>'F13-Year(n+5)'!Q230</f>
        <v>0</v>
      </c>
    </row>
    <row r="231" spans="3:16" x14ac:dyDescent="0.25">
      <c r="C231" s="319" t="s">
        <v>353</v>
      </c>
      <c r="D231" s="320"/>
      <c r="E231" s="124">
        <f>E230+E223</f>
        <v>0</v>
      </c>
      <c r="F231" s="124">
        <f>'F13-Year(n-1)'!Q228</f>
        <v>0</v>
      </c>
      <c r="G231" s="124">
        <f t="shared" si="28"/>
        <v>0</v>
      </c>
      <c r="H231" s="124">
        <f t="shared" ref="H231" si="35">H230+H223</f>
        <v>0</v>
      </c>
      <c r="I231" s="124">
        <f>SUM('F13-Year(n)'!E143:J143)</f>
        <v>0</v>
      </c>
      <c r="J231" s="124">
        <f>SUM('F13-Year(n)'!K143:P143)</f>
        <v>0</v>
      </c>
      <c r="K231" s="124">
        <f t="shared" si="29"/>
        <v>0</v>
      </c>
      <c r="L231" s="124">
        <f>'F13-Year(n+1)'!Q143</f>
        <v>0</v>
      </c>
      <c r="M231" s="124">
        <f>'F13-Year(n+2)'!Q231</f>
        <v>0</v>
      </c>
      <c r="N231" s="124">
        <f>'F13-Year(n+3)'!Q231</f>
        <v>0</v>
      </c>
      <c r="O231" s="124">
        <f>'F13-Year(n+4)'!Q231</f>
        <v>0</v>
      </c>
      <c r="P231" s="124">
        <f>'F13-Year(n+5)'!Q231</f>
        <v>0</v>
      </c>
    </row>
    <row r="232" spans="3:16" x14ac:dyDescent="0.25">
      <c r="C232" s="335" t="s">
        <v>358</v>
      </c>
      <c r="D232" s="336"/>
      <c r="E232" s="18"/>
      <c r="F232" s="83">
        <f>'F13-Year(n-1)'!Q229</f>
        <v>0</v>
      </c>
      <c r="G232" s="83">
        <f t="shared" si="28"/>
        <v>0</v>
      </c>
      <c r="H232" s="18"/>
      <c r="I232" s="83">
        <f>SUM('F13-Year(n)'!E144:J144)</f>
        <v>0</v>
      </c>
      <c r="J232" s="83">
        <f>SUM('F13-Year(n)'!K144:P144)</f>
        <v>0</v>
      </c>
      <c r="K232" s="83">
        <f t="shared" si="29"/>
        <v>0</v>
      </c>
      <c r="L232" s="83">
        <f>'F13-Year(n+1)'!Q144</f>
        <v>0</v>
      </c>
      <c r="M232" s="83">
        <f>'F13-Year(n+2)'!Q232</f>
        <v>0</v>
      </c>
      <c r="N232" s="83">
        <f>'F13-Year(n+3)'!Q232</f>
        <v>0</v>
      </c>
      <c r="O232" s="83">
        <f>'F13-Year(n+4)'!Q232</f>
        <v>0</v>
      </c>
      <c r="P232" s="83">
        <f>'F13-Year(n+5)'!Q232</f>
        <v>0</v>
      </c>
    </row>
    <row r="233" spans="3:16" x14ac:dyDescent="0.25">
      <c r="C233" s="18"/>
      <c r="D233" s="18" t="s">
        <v>684</v>
      </c>
      <c r="E233" s="83"/>
      <c r="F233" s="83">
        <f>'F13-Year(n-1)'!Q230</f>
        <v>0</v>
      </c>
      <c r="G233" s="83">
        <f t="shared" si="28"/>
        <v>0</v>
      </c>
      <c r="H233" s="83"/>
      <c r="I233" s="83">
        <f>SUM('F13-Year(n)'!E145:J145)</f>
        <v>0</v>
      </c>
      <c r="J233" s="83">
        <f>SUM('F13-Year(n)'!K145:P145)</f>
        <v>0</v>
      </c>
      <c r="K233" s="83">
        <f t="shared" si="29"/>
        <v>0</v>
      </c>
      <c r="L233" s="83">
        <f>'F13-Year(n+1)'!Q145</f>
        <v>0</v>
      </c>
      <c r="M233" s="83">
        <f>'F13-Year(n+2)'!Q233</f>
        <v>0</v>
      </c>
      <c r="N233" s="83">
        <f>'F13-Year(n+3)'!Q233</f>
        <v>0</v>
      </c>
      <c r="O233" s="83">
        <f>'F13-Year(n+4)'!Q233</f>
        <v>0</v>
      </c>
      <c r="P233" s="83">
        <f>'F13-Year(n+5)'!Q233</f>
        <v>0</v>
      </c>
    </row>
    <row r="234" spans="3:16" x14ac:dyDescent="0.25">
      <c r="C234" s="18"/>
      <c r="D234" s="18" t="s">
        <v>685</v>
      </c>
      <c r="E234" s="83"/>
      <c r="F234" s="83">
        <f>'F13-Year(n-1)'!Q231</f>
        <v>0</v>
      </c>
      <c r="G234" s="83">
        <f t="shared" si="28"/>
        <v>0</v>
      </c>
      <c r="H234" s="83"/>
      <c r="I234" s="83">
        <f>SUM('F13-Year(n)'!E146:J146)</f>
        <v>0</v>
      </c>
      <c r="J234" s="83">
        <f>SUM('F13-Year(n)'!K146:P146)</f>
        <v>0</v>
      </c>
      <c r="K234" s="83">
        <f t="shared" si="29"/>
        <v>0</v>
      </c>
      <c r="L234" s="83">
        <f>'F13-Year(n+1)'!Q146</f>
        <v>0</v>
      </c>
      <c r="M234" s="83">
        <f>'F13-Year(n+2)'!Q234</f>
        <v>0</v>
      </c>
      <c r="N234" s="83">
        <f>'F13-Year(n+3)'!Q234</f>
        <v>0</v>
      </c>
      <c r="O234" s="83">
        <f>'F13-Year(n+4)'!Q234</f>
        <v>0</v>
      </c>
      <c r="P234" s="83">
        <f>'F13-Year(n+5)'!Q234</f>
        <v>0</v>
      </c>
    </row>
    <row r="235" spans="3:16" x14ac:dyDescent="0.25">
      <c r="C235" s="319" t="s">
        <v>355</v>
      </c>
      <c r="D235" s="320"/>
      <c r="E235" s="124">
        <f>SUM(E233:E234)</f>
        <v>0</v>
      </c>
      <c r="F235" s="124">
        <f>'F13-Year(n-1)'!Q232</f>
        <v>0</v>
      </c>
      <c r="G235" s="124">
        <f t="shared" si="28"/>
        <v>0</v>
      </c>
      <c r="H235" s="124">
        <f t="shared" ref="H235" si="36">SUM(H233:H234)</f>
        <v>0</v>
      </c>
      <c r="I235" s="124">
        <f>SUM('F13-Year(n)'!E147:J147)</f>
        <v>0</v>
      </c>
      <c r="J235" s="124">
        <f>SUM('F13-Year(n)'!K147:P147)</f>
        <v>0</v>
      </c>
      <c r="K235" s="124">
        <f t="shared" si="29"/>
        <v>0</v>
      </c>
      <c r="L235" s="124">
        <f>'F13-Year(n+1)'!Q147</f>
        <v>0</v>
      </c>
      <c r="M235" s="124">
        <f>'F13-Year(n+2)'!Q235</f>
        <v>0</v>
      </c>
      <c r="N235" s="124">
        <f>'F13-Year(n+3)'!Q235</f>
        <v>0</v>
      </c>
      <c r="O235" s="124">
        <f>'F13-Year(n+4)'!Q235</f>
        <v>0</v>
      </c>
      <c r="P235" s="124">
        <f>'F13-Year(n+5)'!Q235</f>
        <v>0</v>
      </c>
    </row>
    <row r="236" spans="3:16" x14ac:dyDescent="0.25">
      <c r="C236" s="335" t="s">
        <v>357</v>
      </c>
      <c r="D236" s="336"/>
      <c r="E236" s="18"/>
      <c r="F236" s="83">
        <f>'F13-Year(n-1)'!Q233</f>
        <v>0</v>
      </c>
      <c r="G236" s="83">
        <f t="shared" si="28"/>
        <v>0</v>
      </c>
      <c r="H236" s="18"/>
      <c r="I236" s="83">
        <f>SUM('F13-Year(n)'!E148:J148)</f>
        <v>0</v>
      </c>
      <c r="J236" s="83">
        <f>SUM('F13-Year(n)'!K148:P148)</f>
        <v>0</v>
      </c>
      <c r="K236" s="83">
        <f t="shared" si="29"/>
        <v>0</v>
      </c>
      <c r="L236" s="83">
        <f>'F13-Year(n+1)'!Q148</f>
        <v>0</v>
      </c>
      <c r="M236" s="83">
        <f>'F13-Year(n+2)'!Q236</f>
        <v>0</v>
      </c>
      <c r="N236" s="83">
        <f>'F13-Year(n+3)'!Q236</f>
        <v>0</v>
      </c>
      <c r="O236" s="83">
        <f>'F13-Year(n+4)'!Q236</f>
        <v>0</v>
      </c>
      <c r="P236" s="83">
        <f>'F13-Year(n+5)'!Q236</f>
        <v>0</v>
      </c>
    </row>
    <row r="237" spans="3:16" x14ac:dyDescent="0.25">
      <c r="C237" s="96"/>
      <c r="D237" s="101" t="s">
        <v>686</v>
      </c>
      <c r="E237" s="83"/>
      <c r="F237" s="83">
        <f>'F13-Year(n-1)'!Q234</f>
        <v>0</v>
      </c>
      <c r="G237" s="83">
        <f t="shared" si="28"/>
        <v>0</v>
      </c>
      <c r="H237" s="83"/>
      <c r="I237" s="83">
        <f>SUM('F13-Year(n)'!E149:J149)</f>
        <v>0</v>
      </c>
      <c r="J237" s="83">
        <f>SUM('F13-Year(n)'!K149:P149)</f>
        <v>0</v>
      </c>
      <c r="K237" s="83">
        <f t="shared" si="29"/>
        <v>0</v>
      </c>
      <c r="L237" s="83">
        <f>'F13-Year(n+1)'!Q149</f>
        <v>0</v>
      </c>
      <c r="M237" s="83">
        <f>'F13-Year(n+2)'!Q237</f>
        <v>0</v>
      </c>
      <c r="N237" s="83">
        <f>'F13-Year(n+3)'!Q237</f>
        <v>0</v>
      </c>
      <c r="O237" s="83">
        <f>'F13-Year(n+4)'!Q237</f>
        <v>0</v>
      </c>
      <c r="P237" s="83">
        <f>'F13-Year(n+5)'!Q237</f>
        <v>0</v>
      </c>
    </row>
    <row r="238" spans="3:16" x14ac:dyDescent="0.25">
      <c r="C238" s="96"/>
      <c r="D238" s="101" t="s">
        <v>687</v>
      </c>
      <c r="E238" s="83"/>
      <c r="F238" s="83">
        <f>'F13-Year(n-1)'!Q235</f>
        <v>0</v>
      </c>
      <c r="G238" s="83">
        <f t="shared" si="28"/>
        <v>0</v>
      </c>
      <c r="H238" s="83"/>
      <c r="I238" s="83">
        <f>SUM('F13-Year(n)'!E150:J150)</f>
        <v>0</v>
      </c>
      <c r="J238" s="83">
        <f>SUM('F13-Year(n)'!K150:P150)</f>
        <v>0</v>
      </c>
      <c r="K238" s="83">
        <f t="shared" si="29"/>
        <v>0</v>
      </c>
      <c r="L238" s="83">
        <f>'F13-Year(n+1)'!Q150</f>
        <v>0</v>
      </c>
      <c r="M238" s="83">
        <f>'F13-Year(n+2)'!Q238</f>
        <v>0</v>
      </c>
      <c r="N238" s="83">
        <f>'F13-Year(n+3)'!Q238</f>
        <v>0</v>
      </c>
      <c r="O238" s="83">
        <f>'F13-Year(n+4)'!Q238</f>
        <v>0</v>
      </c>
      <c r="P238" s="83">
        <f>'F13-Year(n+5)'!Q238</f>
        <v>0</v>
      </c>
    </row>
    <row r="239" spans="3:16" x14ac:dyDescent="0.25">
      <c r="C239" s="18"/>
      <c r="D239" s="101" t="s">
        <v>688</v>
      </c>
      <c r="E239" s="83"/>
      <c r="F239" s="83">
        <f>'F13-Year(n-1)'!Q236</f>
        <v>0</v>
      </c>
      <c r="G239" s="83">
        <f t="shared" si="28"/>
        <v>0</v>
      </c>
      <c r="H239" s="83"/>
      <c r="I239" s="83">
        <f>SUM('F13-Year(n)'!E151:J151)</f>
        <v>0</v>
      </c>
      <c r="J239" s="83">
        <f>SUM('F13-Year(n)'!K151:P151)</f>
        <v>0</v>
      </c>
      <c r="K239" s="83">
        <f t="shared" si="29"/>
        <v>0</v>
      </c>
      <c r="L239" s="83">
        <f>'F13-Year(n+1)'!Q151</f>
        <v>0</v>
      </c>
      <c r="M239" s="83">
        <f>'F13-Year(n+2)'!Q239</f>
        <v>0</v>
      </c>
      <c r="N239" s="83">
        <f>'F13-Year(n+3)'!Q239</f>
        <v>0</v>
      </c>
      <c r="O239" s="83">
        <f>'F13-Year(n+4)'!Q239</f>
        <v>0</v>
      </c>
      <c r="P239" s="83">
        <f>'F13-Year(n+5)'!Q239</f>
        <v>0</v>
      </c>
    </row>
    <row r="240" spans="3:16" x14ac:dyDescent="0.25">
      <c r="C240" s="18"/>
      <c r="D240" s="18" t="s">
        <v>689</v>
      </c>
      <c r="E240" s="83"/>
      <c r="F240" s="83">
        <f>'F13-Year(n-1)'!Q237</f>
        <v>0</v>
      </c>
      <c r="G240" s="83">
        <f t="shared" si="28"/>
        <v>0</v>
      </c>
      <c r="H240" s="83"/>
      <c r="I240" s="83">
        <f>SUM('F13-Year(n)'!E152:J152)</f>
        <v>0</v>
      </c>
      <c r="J240" s="83">
        <f>SUM('F13-Year(n)'!K152:P152)</f>
        <v>0</v>
      </c>
      <c r="K240" s="83">
        <f t="shared" si="29"/>
        <v>0</v>
      </c>
      <c r="L240" s="83">
        <f>'F13-Year(n+1)'!Q152</f>
        <v>0</v>
      </c>
      <c r="M240" s="83">
        <f>'F13-Year(n+2)'!Q240</f>
        <v>0</v>
      </c>
      <c r="N240" s="83">
        <f>'F13-Year(n+3)'!Q240</f>
        <v>0</v>
      </c>
      <c r="O240" s="83">
        <f>'F13-Year(n+4)'!Q240</f>
        <v>0</v>
      </c>
      <c r="P240" s="83">
        <f>'F13-Year(n+5)'!Q240</f>
        <v>0</v>
      </c>
    </row>
    <row r="241" spans="3:16" x14ac:dyDescent="0.25">
      <c r="C241" s="342" t="s">
        <v>356</v>
      </c>
      <c r="D241" s="343"/>
      <c r="E241" s="124">
        <f>SUM(E239:E240)</f>
        <v>0</v>
      </c>
      <c r="F241" s="124">
        <f>'F13-Year(n-1)'!Q238</f>
        <v>0</v>
      </c>
      <c r="G241" s="124">
        <f t="shared" si="28"/>
        <v>0</v>
      </c>
      <c r="H241" s="124">
        <f t="shared" ref="H241" si="37">SUM(H239:H240)</f>
        <v>0</v>
      </c>
      <c r="I241" s="124">
        <f>SUM('F13-Year(n)'!E153:J153)</f>
        <v>0</v>
      </c>
      <c r="J241" s="124">
        <f>SUM('F13-Year(n)'!K153:P153)</f>
        <v>0</v>
      </c>
      <c r="K241" s="124">
        <f t="shared" si="29"/>
        <v>0</v>
      </c>
      <c r="L241" s="124">
        <f>'F13-Year(n+1)'!Q153</f>
        <v>0</v>
      </c>
      <c r="M241" s="124">
        <f>'F13-Year(n+2)'!Q241</f>
        <v>0</v>
      </c>
      <c r="N241" s="124">
        <f>'F13-Year(n+3)'!Q241</f>
        <v>0</v>
      </c>
      <c r="O241" s="124">
        <f>'F13-Year(n+4)'!Q241</f>
        <v>0</v>
      </c>
      <c r="P241" s="124">
        <f>'F13-Year(n+5)'!Q241</f>
        <v>0</v>
      </c>
    </row>
    <row r="242" spans="3:16" x14ac:dyDescent="0.25">
      <c r="C242" s="335" t="s">
        <v>361</v>
      </c>
      <c r="D242" s="336"/>
      <c r="E242" s="18"/>
      <c r="F242" s="83">
        <f>'F13-Year(n-1)'!Q239</f>
        <v>0</v>
      </c>
      <c r="G242" s="83">
        <f t="shared" si="28"/>
        <v>0</v>
      </c>
      <c r="H242" s="18"/>
      <c r="I242" s="83">
        <f>SUM('F13-Year(n)'!E154:J154)</f>
        <v>0</v>
      </c>
      <c r="J242" s="83">
        <f>SUM('F13-Year(n)'!K154:P154)</f>
        <v>0</v>
      </c>
      <c r="K242" s="83">
        <f t="shared" si="29"/>
        <v>0</v>
      </c>
      <c r="L242" s="83">
        <f>'F13-Year(n+1)'!Q154</f>
        <v>0</v>
      </c>
      <c r="M242" s="83">
        <f>'F13-Year(n+2)'!Q242</f>
        <v>0</v>
      </c>
      <c r="N242" s="83">
        <f>'F13-Year(n+3)'!Q242</f>
        <v>0</v>
      </c>
      <c r="O242" s="83">
        <f>'F13-Year(n+4)'!Q242</f>
        <v>0</v>
      </c>
      <c r="P242" s="83">
        <f>'F13-Year(n+5)'!Q242</f>
        <v>0</v>
      </c>
    </row>
    <row r="243" spans="3:16" x14ac:dyDescent="0.25">
      <c r="C243" s="96"/>
      <c r="D243" s="101" t="s">
        <v>691</v>
      </c>
      <c r="E243" s="83"/>
      <c r="F243" s="83">
        <f>'F13-Year(n-1)'!Q240</f>
        <v>0</v>
      </c>
      <c r="G243" s="83">
        <f t="shared" si="28"/>
        <v>0</v>
      </c>
      <c r="H243" s="83"/>
      <c r="I243" s="83">
        <f>SUM('F13-Year(n)'!E155:J155)</f>
        <v>0</v>
      </c>
      <c r="J243" s="83">
        <f>SUM('F13-Year(n)'!K155:P155)</f>
        <v>0</v>
      </c>
      <c r="K243" s="83">
        <f t="shared" si="29"/>
        <v>0</v>
      </c>
      <c r="L243" s="83">
        <f>'F13-Year(n+1)'!Q155</f>
        <v>0</v>
      </c>
      <c r="M243" s="83">
        <f>'F13-Year(n+2)'!Q243</f>
        <v>0</v>
      </c>
      <c r="N243" s="83">
        <f>'F13-Year(n+3)'!Q243</f>
        <v>0</v>
      </c>
      <c r="O243" s="83">
        <f>'F13-Year(n+4)'!Q243</f>
        <v>0</v>
      </c>
      <c r="P243" s="83">
        <f>'F13-Year(n+5)'!Q243</f>
        <v>0</v>
      </c>
    </row>
    <row r="244" spans="3:16" x14ac:dyDescent="0.25">
      <c r="C244" s="96"/>
      <c r="D244" s="101" t="s">
        <v>692</v>
      </c>
      <c r="E244" s="83"/>
      <c r="F244" s="83">
        <f>'F13-Year(n-1)'!Q241</f>
        <v>0</v>
      </c>
      <c r="G244" s="83">
        <f t="shared" si="28"/>
        <v>0</v>
      </c>
      <c r="H244" s="83"/>
      <c r="I244" s="83">
        <f>SUM('F13-Year(n)'!E156:J156)</f>
        <v>0</v>
      </c>
      <c r="J244" s="83">
        <f>SUM('F13-Year(n)'!K156:P156)</f>
        <v>0</v>
      </c>
      <c r="K244" s="83">
        <f t="shared" si="29"/>
        <v>0</v>
      </c>
      <c r="L244" s="83">
        <f>'F13-Year(n+1)'!Q156</f>
        <v>0</v>
      </c>
      <c r="M244" s="83">
        <f>'F13-Year(n+2)'!Q244</f>
        <v>0</v>
      </c>
      <c r="N244" s="83">
        <f>'F13-Year(n+3)'!Q244</f>
        <v>0</v>
      </c>
      <c r="O244" s="83">
        <f>'F13-Year(n+4)'!Q244</f>
        <v>0</v>
      </c>
      <c r="P244" s="83">
        <f>'F13-Year(n+5)'!Q244</f>
        <v>0</v>
      </c>
    </row>
    <row r="245" spans="3:16" x14ac:dyDescent="0.25">
      <c r="C245" s="96"/>
      <c r="D245" s="101" t="s">
        <v>693</v>
      </c>
      <c r="E245" s="83"/>
      <c r="F245" s="83">
        <f>'F13-Year(n-1)'!Q242</f>
        <v>0</v>
      </c>
      <c r="G245" s="83">
        <f t="shared" si="28"/>
        <v>0</v>
      </c>
      <c r="H245" s="83"/>
      <c r="I245" s="83">
        <f>SUM('F13-Year(n)'!E157:J157)</f>
        <v>0</v>
      </c>
      <c r="J245" s="83">
        <f>SUM('F13-Year(n)'!K157:P157)</f>
        <v>0</v>
      </c>
      <c r="K245" s="83">
        <f t="shared" si="29"/>
        <v>0</v>
      </c>
      <c r="L245" s="83">
        <f>'F13-Year(n+1)'!Q157</f>
        <v>0</v>
      </c>
      <c r="M245" s="83">
        <f>'F13-Year(n+2)'!Q245</f>
        <v>0</v>
      </c>
      <c r="N245" s="83">
        <f>'F13-Year(n+3)'!Q245</f>
        <v>0</v>
      </c>
      <c r="O245" s="83">
        <f>'F13-Year(n+4)'!Q245</f>
        <v>0</v>
      </c>
      <c r="P245" s="83">
        <f>'F13-Year(n+5)'!Q245</f>
        <v>0</v>
      </c>
    </row>
    <row r="246" spans="3:16" x14ac:dyDescent="0.25">
      <c r="C246" s="96"/>
      <c r="D246" s="101" t="s">
        <v>694</v>
      </c>
      <c r="E246" s="83"/>
      <c r="F246" s="83">
        <f>'F13-Year(n-1)'!Q243</f>
        <v>0</v>
      </c>
      <c r="G246" s="83">
        <f t="shared" si="28"/>
        <v>0</v>
      </c>
      <c r="H246" s="83"/>
      <c r="I246" s="83">
        <f>SUM('F13-Year(n)'!E158:J158)</f>
        <v>0</v>
      </c>
      <c r="J246" s="83">
        <f>SUM('F13-Year(n)'!K158:P158)</f>
        <v>0</v>
      </c>
      <c r="K246" s="83">
        <f t="shared" si="29"/>
        <v>0</v>
      </c>
      <c r="L246" s="83">
        <f>'F13-Year(n+1)'!Q158</f>
        <v>0</v>
      </c>
      <c r="M246" s="83">
        <f>'F13-Year(n+2)'!Q246</f>
        <v>0</v>
      </c>
      <c r="N246" s="83">
        <f>'F13-Year(n+3)'!Q246</f>
        <v>0</v>
      </c>
      <c r="O246" s="83">
        <f>'F13-Year(n+4)'!Q246</f>
        <v>0</v>
      </c>
      <c r="P246" s="83">
        <f>'F13-Year(n+5)'!Q246</f>
        <v>0</v>
      </c>
    </row>
    <row r="247" spans="3:16" x14ac:dyDescent="0.25">
      <c r="C247" s="96"/>
      <c r="D247" s="101" t="s">
        <v>695</v>
      </c>
      <c r="E247" s="83"/>
      <c r="F247" s="83">
        <f>'F13-Year(n-1)'!Q244</f>
        <v>0</v>
      </c>
      <c r="G247" s="83">
        <f t="shared" si="28"/>
        <v>0</v>
      </c>
      <c r="H247" s="83"/>
      <c r="I247" s="83">
        <f>SUM('F13-Year(n)'!E159:J159)</f>
        <v>0</v>
      </c>
      <c r="J247" s="83">
        <f>SUM('F13-Year(n)'!K159:P159)</f>
        <v>0</v>
      </c>
      <c r="K247" s="83">
        <f t="shared" si="29"/>
        <v>0</v>
      </c>
      <c r="L247" s="83">
        <f>'F13-Year(n+1)'!Q159</f>
        <v>0</v>
      </c>
      <c r="M247" s="83">
        <f>'F13-Year(n+2)'!Q247</f>
        <v>0</v>
      </c>
      <c r="N247" s="83">
        <f>'F13-Year(n+3)'!Q247</f>
        <v>0</v>
      </c>
      <c r="O247" s="83">
        <f>'F13-Year(n+4)'!Q247</f>
        <v>0</v>
      </c>
      <c r="P247" s="83">
        <f>'F13-Year(n+5)'!Q247</f>
        <v>0</v>
      </c>
    </row>
    <row r="248" spans="3:16" x14ac:dyDescent="0.25">
      <c r="C248" s="96"/>
      <c r="D248" s="101" t="s">
        <v>664</v>
      </c>
      <c r="E248" s="83"/>
      <c r="F248" s="83">
        <f>'F13-Year(n-1)'!Q245</f>
        <v>0</v>
      </c>
      <c r="G248" s="83">
        <f t="shared" si="28"/>
        <v>0</v>
      </c>
      <c r="H248" s="83"/>
      <c r="I248" s="83">
        <f>SUM('F13-Year(n)'!E160:J160)</f>
        <v>0</v>
      </c>
      <c r="J248" s="83">
        <f>SUM('F13-Year(n)'!K160:P160)</f>
        <v>0</v>
      </c>
      <c r="K248" s="83">
        <f t="shared" si="29"/>
        <v>0</v>
      </c>
      <c r="L248" s="83">
        <f>'F13-Year(n+1)'!Q160</f>
        <v>0</v>
      </c>
      <c r="M248" s="83">
        <f>'F13-Year(n+2)'!Q248</f>
        <v>0</v>
      </c>
      <c r="N248" s="83">
        <f>'F13-Year(n+3)'!Q248</f>
        <v>0</v>
      </c>
      <c r="O248" s="83">
        <f>'F13-Year(n+4)'!Q248</f>
        <v>0</v>
      </c>
      <c r="P248" s="83">
        <f>'F13-Year(n+5)'!Q248</f>
        <v>0</v>
      </c>
    </row>
    <row r="249" spans="3:16" x14ac:dyDescent="0.25">
      <c r="C249" s="163" t="s">
        <v>708</v>
      </c>
      <c r="D249" s="101" t="s">
        <v>696</v>
      </c>
      <c r="E249" s="83"/>
      <c r="F249" s="83">
        <f>'F13-Year(n-1)'!Q246</f>
        <v>0</v>
      </c>
      <c r="G249" s="83">
        <f t="shared" si="28"/>
        <v>0</v>
      </c>
      <c r="H249" s="83"/>
      <c r="I249" s="83">
        <f>SUM('F13-Year(n)'!E161:J161)</f>
        <v>0</v>
      </c>
      <c r="J249" s="83">
        <f>SUM('F13-Year(n)'!K161:P161)</f>
        <v>0</v>
      </c>
      <c r="K249" s="83">
        <f t="shared" si="29"/>
        <v>0</v>
      </c>
      <c r="L249" s="83">
        <f>'F13-Year(n+1)'!Q161</f>
        <v>0</v>
      </c>
      <c r="M249" s="83">
        <f>'F13-Year(n+2)'!Q249</f>
        <v>0</v>
      </c>
      <c r="N249" s="83">
        <f>'F13-Year(n+3)'!Q249</f>
        <v>0</v>
      </c>
      <c r="O249" s="83">
        <f>'F13-Year(n+4)'!Q249</f>
        <v>0</v>
      </c>
      <c r="P249" s="83">
        <f>'F13-Year(n+5)'!Q249</f>
        <v>0</v>
      </c>
    </row>
    <row r="250" spans="3:16" x14ac:dyDescent="0.25">
      <c r="C250" s="163" t="s">
        <v>708</v>
      </c>
      <c r="D250" s="101" t="s">
        <v>697</v>
      </c>
      <c r="E250" s="83"/>
      <c r="F250" s="83">
        <f>'F13-Year(n-1)'!Q247</f>
        <v>0</v>
      </c>
      <c r="G250" s="83">
        <f t="shared" si="28"/>
        <v>0</v>
      </c>
      <c r="H250" s="83"/>
      <c r="I250" s="83">
        <f>SUM('F13-Year(n)'!E162:J162)</f>
        <v>0</v>
      </c>
      <c r="J250" s="83">
        <f>SUM('F13-Year(n)'!K162:P162)</f>
        <v>0</v>
      </c>
      <c r="K250" s="83">
        <f t="shared" si="29"/>
        <v>0</v>
      </c>
      <c r="L250" s="83">
        <f>'F13-Year(n+1)'!Q162</f>
        <v>0</v>
      </c>
      <c r="M250" s="83">
        <f>'F13-Year(n+2)'!Q250</f>
        <v>0</v>
      </c>
      <c r="N250" s="83">
        <f>'F13-Year(n+3)'!Q250</f>
        <v>0</v>
      </c>
      <c r="O250" s="83">
        <f>'F13-Year(n+4)'!Q250</f>
        <v>0</v>
      </c>
      <c r="P250" s="83">
        <f>'F13-Year(n+5)'!Q250</f>
        <v>0</v>
      </c>
    </row>
    <row r="251" spans="3:16" x14ac:dyDescent="0.25">
      <c r="C251" s="163" t="s">
        <v>708</v>
      </c>
      <c r="D251" s="101" t="s">
        <v>698</v>
      </c>
      <c r="E251" s="83"/>
      <c r="F251" s="83">
        <f>'F13-Year(n-1)'!Q248</f>
        <v>0</v>
      </c>
      <c r="G251" s="83">
        <f t="shared" si="28"/>
        <v>0</v>
      </c>
      <c r="H251" s="83"/>
      <c r="I251" s="83">
        <f>SUM('F13-Year(n)'!E163:J163)</f>
        <v>0</v>
      </c>
      <c r="J251" s="83">
        <f>SUM('F13-Year(n)'!K163:P163)</f>
        <v>0</v>
      </c>
      <c r="K251" s="83">
        <f t="shared" si="29"/>
        <v>0</v>
      </c>
      <c r="L251" s="83">
        <f>'F13-Year(n+1)'!Q163</f>
        <v>0</v>
      </c>
      <c r="M251" s="83">
        <f>'F13-Year(n+2)'!Q251</f>
        <v>0</v>
      </c>
      <c r="N251" s="83">
        <f>'F13-Year(n+3)'!Q251</f>
        <v>0</v>
      </c>
      <c r="O251" s="83">
        <f>'F13-Year(n+4)'!Q251</f>
        <v>0</v>
      </c>
      <c r="P251" s="83">
        <f>'F13-Year(n+5)'!Q251</f>
        <v>0</v>
      </c>
    </row>
    <row r="252" spans="3:16" x14ac:dyDescent="0.25">
      <c r="C252" s="163" t="s">
        <v>708</v>
      </c>
      <c r="D252" s="101" t="s">
        <v>699</v>
      </c>
      <c r="E252" s="83"/>
      <c r="F252" s="83">
        <f>'F13-Year(n-1)'!Q249</f>
        <v>0</v>
      </c>
      <c r="G252" s="83">
        <f t="shared" ref="G252:G266" si="38">F252-E252</f>
        <v>0</v>
      </c>
      <c r="H252" s="83"/>
      <c r="I252" s="83">
        <f>SUM('F13-Year(n)'!E164:J164)</f>
        <v>0</v>
      </c>
      <c r="J252" s="83">
        <f>SUM('F13-Year(n)'!K164:P164)</f>
        <v>0</v>
      </c>
      <c r="K252" s="83">
        <f t="shared" ref="K252:K266" si="39">I252+J252</f>
        <v>0</v>
      </c>
      <c r="L252" s="83">
        <f>'F13-Year(n+1)'!Q164</f>
        <v>0</v>
      </c>
      <c r="M252" s="83">
        <f>'F13-Year(n+2)'!Q252</f>
        <v>0</v>
      </c>
      <c r="N252" s="83">
        <f>'F13-Year(n+3)'!Q252</f>
        <v>0</v>
      </c>
      <c r="O252" s="83">
        <f>'F13-Year(n+4)'!Q252</f>
        <v>0</v>
      </c>
      <c r="P252" s="83">
        <f>'F13-Year(n+5)'!Q252</f>
        <v>0</v>
      </c>
    </row>
    <row r="253" spans="3:16" x14ac:dyDescent="0.25">
      <c r="C253" s="163" t="s">
        <v>708</v>
      </c>
      <c r="D253" s="101" t="s">
        <v>700</v>
      </c>
      <c r="E253" s="83"/>
      <c r="F253" s="83">
        <f>'F13-Year(n-1)'!Q250</f>
        <v>0</v>
      </c>
      <c r="G253" s="83">
        <f t="shared" si="38"/>
        <v>0</v>
      </c>
      <c r="H253" s="83"/>
      <c r="I253" s="83">
        <f>SUM('F13-Year(n)'!E165:J165)</f>
        <v>0</v>
      </c>
      <c r="J253" s="83">
        <f>SUM('F13-Year(n)'!K165:P165)</f>
        <v>0</v>
      </c>
      <c r="K253" s="83">
        <f t="shared" si="39"/>
        <v>0</v>
      </c>
      <c r="L253" s="83">
        <f>'F13-Year(n+1)'!Q165</f>
        <v>0</v>
      </c>
      <c r="M253" s="83">
        <f>'F13-Year(n+2)'!Q253</f>
        <v>0</v>
      </c>
      <c r="N253" s="83">
        <f>'F13-Year(n+3)'!Q253</f>
        <v>0</v>
      </c>
      <c r="O253" s="83">
        <f>'F13-Year(n+4)'!Q253</f>
        <v>0</v>
      </c>
      <c r="P253" s="83">
        <f>'F13-Year(n+5)'!Q253</f>
        <v>0</v>
      </c>
    </row>
    <row r="254" spans="3:16" x14ac:dyDescent="0.25">
      <c r="C254" s="163" t="s">
        <v>708</v>
      </c>
      <c r="D254" s="101" t="s">
        <v>701</v>
      </c>
      <c r="E254" s="83"/>
      <c r="F254" s="83">
        <f>'F13-Year(n-1)'!Q251</f>
        <v>0</v>
      </c>
      <c r="G254" s="83">
        <f t="shared" si="38"/>
        <v>0</v>
      </c>
      <c r="H254" s="83"/>
      <c r="I254" s="83">
        <f>SUM('F13-Year(n)'!E166:J166)</f>
        <v>0</v>
      </c>
      <c r="J254" s="83">
        <f>SUM('F13-Year(n)'!K166:P166)</f>
        <v>0</v>
      </c>
      <c r="K254" s="83">
        <f t="shared" si="39"/>
        <v>0</v>
      </c>
      <c r="L254" s="83">
        <f>'F13-Year(n+1)'!Q166</f>
        <v>0</v>
      </c>
      <c r="M254" s="83">
        <f>'F13-Year(n+2)'!Q254</f>
        <v>0</v>
      </c>
      <c r="N254" s="83">
        <f>'F13-Year(n+3)'!Q254</f>
        <v>0</v>
      </c>
      <c r="O254" s="83">
        <f>'F13-Year(n+4)'!Q254</f>
        <v>0</v>
      </c>
      <c r="P254" s="83">
        <f>'F13-Year(n+5)'!Q254</f>
        <v>0</v>
      </c>
    </row>
    <row r="255" spans="3:16" x14ac:dyDescent="0.25">
      <c r="C255" s="163" t="s">
        <v>708</v>
      </c>
      <c r="D255" s="18" t="s">
        <v>702</v>
      </c>
      <c r="E255" s="83"/>
      <c r="F255" s="83">
        <f>'F13-Year(n-1)'!Q252</f>
        <v>0</v>
      </c>
      <c r="G255" s="83">
        <f t="shared" si="38"/>
        <v>0</v>
      </c>
      <c r="H255" s="83"/>
      <c r="I255" s="83">
        <f>SUM('F13-Year(n)'!E167:J167)</f>
        <v>0</v>
      </c>
      <c r="J255" s="83">
        <f>SUM('F13-Year(n)'!K167:P167)</f>
        <v>0</v>
      </c>
      <c r="K255" s="83">
        <f t="shared" si="39"/>
        <v>0</v>
      </c>
      <c r="L255" s="83">
        <f>'F13-Year(n+1)'!Q167</f>
        <v>0</v>
      </c>
      <c r="M255" s="83">
        <f>'F13-Year(n+2)'!Q255</f>
        <v>0</v>
      </c>
      <c r="N255" s="83">
        <f>'F13-Year(n+3)'!Q255</f>
        <v>0</v>
      </c>
      <c r="O255" s="83">
        <f>'F13-Year(n+4)'!Q255</f>
        <v>0</v>
      </c>
      <c r="P255" s="83">
        <f>'F13-Year(n+5)'!Q255</f>
        <v>0</v>
      </c>
    </row>
    <row r="256" spans="3:16" x14ac:dyDescent="0.25">
      <c r="C256" s="163" t="s">
        <v>708</v>
      </c>
      <c r="D256" s="18" t="s">
        <v>703</v>
      </c>
      <c r="E256" s="83"/>
      <c r="F256" s="83">
        <f>'F13-Year(n-1)'!Q253</f>
        <v>0</v>
      </c>
      <c r="G256" s="83">
        <f t="shared" si="38"/>
        <v>0</v>
      </c>
      <c r="H256" s="83"/>
      <c r="I256" s="83">
        <f>SUM('F13-Year(n)'!E168:J168)</f>
        <v>0</v>
      </c>
      <c r="J256" s="83">
        <f>SUM('F13-Year(n)'!K168:P168)</f>
        <v>0</v>
      </c>
      <c r="K256" s="83">
        <f t="shared" si="39"/>
        <v>0</v>
      </c>
      <c r="L256" s="83">
        <f>'F13-Year(n+1)'!Q168</f>
        <v>0</v>
      </c>
      <c r="M256" s="83">
        <f>'F13-Year(n+2)'!Q256</f>
        <v>0</v>
      </c>
      <c r="N256" s="83">
        <f>'F13-Year(n+3)'!Q256</f>
        <v>0</v>
      </c>
      <c r="O256" s="83">
        <f>'F13-Year(n+4)'!Q256</f>
        <v>0</v>
      </c>
      <c r="P256" s="83">
        <f>'F13-Year(n+5)'!Q256</f>
        <v>0</v>
      </c>
    </row>
    <row r="257" spans="3:16" x14ac:dyDescent="0.25">
      <c r="C257" s="342" t="s">
        <v>359</v>
      </c>
      <c r="D257" s="343"/>
      <c r="E257" s="124">
        <f>SUM(E243:E256)</f>
        <v>0</v>
      </c>
      <c r="F257" s="124">
        <f>'F13-Year(n-1)'!Q254</f>
        <v>0</v>
      </c>
      <c r="G257" s="124">
        <f t="shared" si="38"/>
        <v>0</v>
      </c>
      <c r="H257" s="124">
        <f t="shared" ref="H257" si="40">SUM(H243:H256)</f>
        <v>0</v>
      </c>
      <c r="I257" s="124">
        <f>SUM('F13-Year(n)'!E169:J169)</f>
        <v>0</v>
      </c>
      <c r="J257" s="124">
        <f>SUM('F13-Year(n)'!K169:P169)</f>
        <v>0</v>
      </c>
      <c r="K257" s="124">
        <f t="shared" si="39"/>
        <v>0</v>
      </c>
      <c r="L257" s="124">
        <f>'F13-Year(n+1)'!Q169</f>
        <v>0</v>
      </c>
      <c r="M257" s="124">
        <f>'F13-Year(n+2)'!Q257</f>
        <v>0</v>
      </c>
      <c r="N257" s="124">
        <f>'F13-Year(n+3)'!Q257</f>
        <v>0</v>
      </c>
      <c r="O257" s="124">
        <f>'F13-Year(n+4)'!Q257</f>
        <v>0</v>
      </c>
      <c r="P257" s="124">
        <f>'F13-Year(n+5)'!Q257</f>
        <v>0</v>
      </c>
    </row>
    <row r="258" spans="3:16" x14ac:dyDescent="0.25">
      <c r="C258" s="335" t="s">
        <v>360</v>
      </c>
      <c r="D258" s="336"/>
      <c r="E258" s="18"/>
      <c r="F258" s="83">
        <f>'F13-Year(n-1)'!Q255</f>
        <v>0</v>
      </c>
      <c r="G258" s="83">
        <f t="shared" si="38"/>
        <v>0</v>
      </c>
      <c r="H258" s="18"/>
      <c r="I258" s="83">
        <f>SUM('F13-Year(n)'!E170:J170)</f>
        <v>0</v>
      </c>
      <c r="J258" s="83">
        <f>SUM('F13-Year(n)'!K170:P170)</f>
        <v>0</v>
      </c>
      <c r="K258" s="83">
        <f t="shared" si="39"/>
        <v>0</v>
      </c>
      <c r="L258" s="83">
        <f>'F13-Year(n+1)'!Q170</f>
        <v>0</v>
      </c>
      <c r="M258" s="83">
        <f>'F13-Year(n+2)'!Q258</f>
        <v>0</v>
      </c>
      <c r="N258" s="83">
        <f>'F13-Year(n+3)'!Q258</f>
        <v>0</v>
      </c>
      <c r="O258" s="83">
        <f>'F13-Year(n+4)'!Q258</f>
        <v>0</v>
      </c>
      <c r="P258" s="83">
        <f>'F13-Year(n+5)'!Q258</f>
        <v>0</v>
      </c>
    </row>
    <row r="259" spans="3:16" x14ac:dyDescent="0.25">
      <c r="C259" s="18"/>
      <c r="D259" s="166" t="s">
        <v>690</v>
      </c>
      <c r="E259" s="83"/>
      <c r="F259" s="83">
        <f>'F13-Year(n-1)'!Q256</f>
        <v>0</v>
      </c>
      <c r="G259" s="83">
        <f t="shared" si="38"/>
        <v>0</v>
      </c>
      <c r="H259" s="83"/>
      <c r="I259" s="83">
        <f>SUM('F13-Year(n)'!E171:J171)</f>
        <v>0</v>
      </c>
      <c r="J259" s="83">
        <f>SUM('F13-Year(n)'!K171:P171)</f>
        <v>0</v>
      </c>
      <c r="K259" s="83">
        <f t="shared" si="39"/>
        <v>0</v>
      </c>
      <c r="L259" s="83">
        <f>'F13-Year(n+1)'!Q171</f>
        <v>0</v>
      </c>
      <c r="M259" s="83">
        <f>'F13-Year(n+2)'!Q259</f>
        <v>0</v>
      </c>
      <c r="N259" s="83">
        <f>'F13-Year(n+3)'!Q259</f>
        <v>0</v>
      </c>
      <c r="O259" s="83">
        <f>'F13-Year(n+4)'!Q259</f>
        <v>0</v>
      </c>
      <c r="P259" s="83">
        <f>'F13-Year(n+5)'!Q259</f>
        <v>0</v>
      </c>
    </row>
    <row r="260" spans="3:16" x14ac:dyDescent="0.25">
      <c r="C260" s="18"/>
      <c r="D260" s="18"/>
      <c r="E260" s="18"/>
      <c r="F260" s="83">
        <f>'F13-Year(n-1)'!Q257</f>
        <v>0</v>
      </c>
      <c r="G260" s="83">
        <f t="shared" si="38"/>
        <v>0</v>
      </c>
      <c r="H260" s="18"/>
      <c r="I260" s="83">
        <f>SUM('F13-Year(n)'!E172:J172)</f>
        <v>0</v>
      </c>
      <c r="J260" s="83">
        <f>SUM('F13-Year(n)'!K172:P172)</f>
        <v>0</v>
      </c>
      <c r="K260" s="83">
        <f t="shared" si="39"/>
        <v>0</v>
      </c>
      <c r="L260" s="83">
        <f>'F13-Year(n+1)'!Q172</f>
        <v>0</v>
      </c>
      <c r="M260" s="83">
        <f>'F13-Year(n+2)'!Q260</f>
        <v>0</v>
      </c>
      <c r="N260" s="83">
        <f>'F13-Year(n+3)'!Q260</f>
        <v>0</v>
      </c>
      <c r="O260" s="83">
        <f>'F13-Year(n+4)'!Q260</f>
        <v>0</v>
      </c>
      <c r="P260" s="83">
        <f>'F13-Year(n+5)'!Q260</f>
        <v>0</v>
      </c>
    </row>
    <row r="261" spans="3:16" x14ac:dyDescent="0.25">
      <c r="C261" s="319" t="s">
        <v>362</v>
      </c>
      <c r="D261" s="320"/>
      <c r="E261" s="124">
        <f>SUM(E259:E260)</f>
        <v>0</v>
      </c>
      <c r="F261" s="124">
        <f>'F13-Year(n-1)'!Q258</f>
        <v>0</v>
      </c>
      <c r="G261" s="124">
        <f t="shared" si="38"/>
        <v>0</v>
      </c>
      <c r="H261" s="124">
        <f t="shared" ref="H261" si="41">SUM(H259:H260)</f>
        <v>0</v>
      </c>
      <c r="I261" s="124">
        <f>SUM('F13-Year(n)'!E173:J173)</f>
        <v>0</v>
      </c>
      <c r="J261" s="124">
        <f>SUM('F13-Year(n)'!K173:P173)</f>
        <v>0</v>
      </c>
      <c r="K261" s="124">
        <f t="shared" si="39"/>
        <v>0</v>
      </c>
      <c r="L261" s="124">
        <f>'F13-Year(n+1)'!Q173</f>
        <v>0</v>
      </c>
      <c r="M261" s="124">
        <f>'F13-Year(n+2)'!Q261</f>
        <v>0</v>
      </c>
      <c r="N261" s="124">
        <f>'F13-Year(n+3)'!Q261</f>
        <v>0</v>
      </c>
      <c r="O261" s="124">
        <f>'F13-Year(n+4)'!Q261</f>
        <v>0</v>
      </c>
      <c r="P261" s="124">
        <f>'F13-Year(n+5)'!Q261</f>
        <v>0</v>
      </c>
    </row>
    <row r="262" spans="3:16" x14ac:dyDescent="0.25">
      <c r="C262" s="335" t="s">
        <v>363</v>
      </c>
      <c r="D262" s="336"/>
      <c r="E262" s="18"/>
      <c r="F262" s="83">
        <f>'F13-Year(n-1)'!Q259</f>
        <v>0</v>
      </c>
      <c r="G262" s="83">
        <f t="shared" si="38"/>
        <v>0</v>
      </c>
      <c r="H262" s="18"/>
      <c r="I262" s="83">
        <f>SUM('F13-Year(n)'!E174:J174)</f>
        <v>0</v>
      </c>
      <c r="J262" s="83">
        <f>SUM('F13-Year(n)'!K174:P174)</f>
        <v>0</v>
      </c>
      <c r="K262" s="83">
        <f t="shared" si="39"/>
        <v>0</v>
      </c>
      <c r="L262" s="83">
        <f>'F13-Year(n+1)'!Q174</f>
        <v>0</v>
      </c>
      <c r="M262" s="83">
        <f>'F13-Year(n+2)'!Q262</f>
        <v>0</v>
      </c>
      <c r="N262" s="83">
        <f>'F13-Year(n+3)'!Q262</f>
        <v>0</v>
      </c>
      <c r="O262" s="83">
        <f>'F13-Year(n+4)'!Q262</f>
        <v>0</v>
      </c>
      <c r="P262" s="83">
        <f>'F13-Year(n+5)'!Q262</f>
        <v>0</v>
      </c>
    </row>
    <row r="263" spans="3:16" x14ac:dyDescent="0.25">
      <c r="C263" s="18" t="s">
        <v>365</v>
      </c>
      <c r="D263" s="18" t="s">
        <v>366</v>
      </c>
      <c r="E263" s="83"/>
      <c r="F263" s="83">
        <f>'F13-Year(n-1)'!Q260</f>
        <v>0</v>
      </c>
      <c r="G263" s="83">
        <f t="shared" si="38"/>
        <v>0</v>
      </c>
      <c r="H263" s="83"/>
      <c r="I263" s="83">
        <f>SUM('F13-Year(n)'!E175:J175)</f>
        <v>0</v>
      </c>
      <c r="J263" s="83">
        <f>SUM('F13-Year(n)'!K175:P175)</f>
        <v>0</v>
      </c>
      <c r="K263" s="83">
        <f t="shared" si="39"/>
        <v>0</v>
      </c>
      <c r="L263" s="83">
        <f>'F13-Year(n+1)'!Q175</f>
        <v>0</v>
      </c>
      <c r="M263" s="83">
        <f>'F13-Year(n+2)'!Q263</f>
        <v>0</v>
      </c>
      <c r="N263" s="83">
        <f>'F13-Year(n+3)'!Q263</f>
        <v>0</v>
      </c>
      <c r="O263" s="83">
        <f>'F13-Year(n+4)'!Q263</f>
        <v>0</v>
      </c>
      <c r="P263" s="83">
        <f>'F13-Year(n+5)'!Q263</f>
        <v>0</v>
      </c>
    </row>
    <row r="264" spans="3:16" x14ac:dyDescent="0.25">
      <c r="C264" s="18" t="s">
        <v>365</v>
      </c>
      <c r="D264" s="18" t="s">
        <v>367</v>
      </c>
      <c r="E264" s="83"/>
      <c r="F264" s="83">
        <f>'F13-Year(n-1)'!Q261</f>
        <v>0</v>
      </c>
      <c r="G264" s="83">
        <f t="shared" si="38"/>
        <v>0</v>
      </c>
      <c r="H264" s="83"/>
      <c r="I264" s="83">
        <f>SUM('F13-Year(n)'!E176:J176)</f>
        <v>0</v>
      </c>
      <c r="J264" s="83">
        <f>SUM('F13-Year(n)'!K176:P176)</f>
        <v>0</v>
      </c>
      <c r="K264" s="83">
        <f t="shared" si="39"/>
        <v>0</v>
      </c>
      <c r="L264" s="83">
        <f>'F13-Year(n+1)'!Q176</f>
        <v>0</v>
      </c>
      <c r="M264" s="83">
        <f>'F13-Year(n+2)'!Q264</f>
        <v>0</v>
      </c>
      <c r="N264" s="83">
        <f>'F13-Year(n+3)'!Q264</f>
        <v>0</v>
      </c>
      <c r="O264" s="83">
        <f>'F13-Year(n+4)'!Q264</f>
        <v>0</v>
      </c>
      <c r="P264" s="83">
        <f>'F13-Year(n+5)'!Q264</f>
        <v>0</v>
      </c>
    </row>
    <row r="265" spans="3:16" x14ac:dyDescent="0.25">
      <c r="C265" s="319" t="s">
        <v>364</v>
      </c>
      <c r="D265" s="320"/>
      <c r="E265" s="124">
        <f>E263-E264</f>
        <v>0</v>
      </c>
      <c r="F265" s="124">
        <f>'F13-Year(n-1)'!Q262</f>
        <v>0</v>
      </c>
      <c r="G265" s="124">
        <f t="shared" si="38"/>
        <v>0</v>
      </c>
      <c r="H265" s="124">
        <f t="shared" ref="H265" si="42">H263-H264</f>
        <v>0</v>
      </c>
      <c r="I265" s="124">
        <f>SUM('F13-Year(n)'!E177:J177)</f>
        <v>0</v>
      </c>
      <c r="J265" s="124">
        <f>SUM('F13-Year(n)'!K177:P177)</f>
        <v>0</v>
      </c>
      <c r="K265" s="124">
        <f t="shared" si="39"/>
        <v>0</v>
      </c>
      <c r="L265" s="124">
        <f>'F13-Year(n+1)'!Q177</f>
        <v>0</v>
      </c>
      <c r="M265" s="124">
        <f>'F13-Year(n+2)'!Q265</f>
        <v>0</v>
      </c>
      <c r="N265" s="124">
        <f>'F13-Year(n+3)'!Q265</f>
        <v>0</v>
      </c>
      <c r="O265" s="124">
        <f>'F13-Year(n+4)'!Q265</f>
        <v>0</v>
      </c>
      <c r="P265" s="124">
        <f>'F13-Year(n+5)'!Q265</f>
        <v>0</v>
      </c>
    </row>
    <row r="266" spans="3:16" x14ac:dyDescent="0.25">
      <c r="C266" s="319" t="s">
        <v>261</v>
      </c>
      <c r="D266" s="320"/>
      <c r="E266" s="124">
        <f>E206+E231+E235+E241+E257+E261+E265</f>
        <v>0</v>
      </c>
      <c r="F266" s="124">
        <f>'F13-Year(n-1)'!Q263</f>
        <v>0</v>
      </c>
      <c r="G266" s="124">
        <f t="shared" si="38"/>
        <v>0</v>
      </c>
      <c r="H266" s="124">
        <f t="shared" ref="H266" si="43">H206+H231+H235+H241+H257+H261+H265</f>
        <v>0</v>
      </c>
      <c r="I266" s="124">
        <f>SUM('F13-Year(n)'!E178:J178)</f>
        <v>0</v>
      </c>
      <c r="J266" s="124">
        <f>SUM('F13-Year(n)'!K178:P178)</f>
        <v>0</v>
      </c>
      <c r="K266" s="124">
        <f t="shared" si="39"/>
        <v>0</v>
      </c>
      <c r="L266" s="124">
        <f>'F13-Year(n+1)'!Q178</f>
        <v>0</v>
      </c>
      <c r="M266" s="124">
        <f>'F13-Year(n+2)'!Q266</f>
        <v>0</v>
      </c>
      <c r="N266" s="124">
        <f>'F13-Year(n+3)'!Q266</f>
        <v>0</v>
      </c>
      <c r="O266" s="124">
        <f>'F13-Year(n+4)'!Q266</f>
        <v>0</v>
      </c>
      <c r="P266" s="124">
        <f>'F13-Year(n+5)'!Q266</f>
        <v>0</v>
      </c>
    </row>
    <row r="268" spans="3:16" x14ac:dyDescent="0.25">
      <c r="D268" s="24"/>
      <c r="E268" s="24"/>
      <c r="F268" s="24"/>
      <c r="G268" s="24"/>
      <c r="H268" s="24"/>
      <c r="I268" s="24"/>
    </row>
    <row r="269" spans="3:16" x14ac:dyDescent="0.25">
      <c r="D269" s="26"/>
      <c r="E269" s="26"/>
      <c r="F269" s="26"/>
      <c r="G269" s="26"/>
      <c r="H269" s="26"/>
      <c r="I269" s="26"/>
    </row>
    <row r="270" spans="3:16" x14ac:dyDescent="0.25">
      <c r="E270" s="26"/>
      <c r="F270" s="26"/>
      <c r="G270" s="26"/>
      <c r="H270" s="26"/>
      <c r="I270" s="26"/>
    </row>
    <row r="271" spans="3:16" x14ac:dyDescent="0.25">
      <c r="E271" s="26"/>
      <c r="F271" s="26"/>
      <c r="G271" s="26"/>
      <c r="H271" s="26"/>
      <c r="I271" s="26"/>
    </row>
  </sheetData>
  <mergeCells count="84">
    <mergeCell ref="L6:P6"/>
    <mergeCell ref="C9:D9"/>
    <mergeCell ref="C31:D31"/>
    <mergeCell ref="C6:C8"/>
    <mergeCell ref="D6:D8"/>
    <mergeCell ref="E6:G6"/>
    <mergeCell ref="H6:K6"/>
    <mergeCell ref="C10:D10"/>
    <mergeCell ref="C20:D20"/>
    <mergeCell ref="C21:D21"/>
    <mergeCell ref="C29:D29"/>
    <mergeCell ref="C30:D30"/>
    <mergeCell ref="C82:D82"/>
    <mergeCell ref="C32:D32"/>
    <mergeCell ref="C47:D47"/>
    <mergeCell ref="C48:D48"/>
    <mergeCell ref="C54:D54"/>
    <mergeCell ref="C55:D55"/>
    <mergeCell ref="C56:D56"/>
    <mergeCell ref="C59:D59"/>
    <mergeCell ref="C60:D60"/>
    <mergeCell ref="C65:D65"/>
    <mergeCell ref="C66:D66"/>
    <mergeCell ref="C81:D81"/>
    <mergeCell ref="C85:D85"/>
    <mergeCell ref="C86:D86"/>
    <mergeCell ref="C89:D89"/>
    <mergeCell ref="C90:D90"/>
    <mergeCell ref="C94:C96"/>
    <mergeCell ref="D94:D96"/>
    <mergeCell ref="C135:D135"/>
    <mergeCell ref="E94:G94"/>
    <mergeCell ref="H94:K94"/>
    <mergeCell ref="L94:P94"/>
    <mergeCell ref="C97:D97"/>
    <mergeCell ref="C98:D98"/>
    <mergeCell ref="C108:D108"/>
    <mergeCell ref="C109:D109"/>
    <mergeCell ref="C117:D117"/>
    <mergeCell ref="C118:D118"/>
    <mergeCell ref="C119:D119"/>
    <mergeCell ref="C120:D120"/>
    <mergeCell ref="C174:D174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70:D170"/>
    <mergeCell ref="C173:D173"/>
    <mergeCell ref="C177:D177"/>
    <mergeCell ref="C178:D178"/>
    <mergeCell ref="C182:C184"/>
    <mergeCell ref="D182:D184"/>
    <mergeCell ref="E182:G182"/>
    <mergeCell ref="C230:D230"/>
    <mergeCell ref="L182:P182"/>
    <mergeCell ref="C185:D185"/>
    <mergeCell ref="C186:D186"/>
    <mergeCell ref="C196:D196"/>
    <mergeCell ref="C197:D197"/>
    <mergeCell ref="C205:D205"/>
    <mergeCell ref="H182:K182"/>
    <mergeCell ref="C206:D206"/>
    <mergeCell ref="C207:D207"/>
    <mergeCell ref="C208:D208"/>
    <mergeCell ref="C223:D223"/>
    <mergeCell ref="C224:D224"/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Q267"/>
  <sheetViews>
    <sheetView showGridLines="0" zoomScale="80" zoomScaleNormal="70" workbookViewId="0">
      <selection activeCell="Q29" sqref="Q29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414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x14ac:dyDescent="0.25">
      <c r="C6" s="323" t="s">
        <v>343</v>
      </c>
      <c r="D6" s="323" t="s">
        <v>344</v>
      </c>
      <c r="E6" s="306" t="s">
        <v>369</v>
      </c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06"/>
    </row>
    <row r="7" spans="2:17" x14ac:dyDescent="0.25">
      <c r="C7" s="325"/>
      <c r="D7" s="325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x14ac:dyDescent="0.25">
      <c r="B8" s="75"/>
      <c r="C8" s="335" t="s">
        <v>348</v>
      </c>
      <c r="D8" s="336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spans="2:17" x14ac:dyDescent="0.25">
      <c r="C9" s="319" t="s">
        <v>350</v>
      </c>
      <c r="D9" s="320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163" t="s">
        <v>704</v>
      </c>
      <c r="D10" s="101" t="s">
        <v>649</v>
      </c>
      <c r="E10" s="83">
        <f>E97+E184</f>
        <v>0</v>
      </c>
      <c r="F10" s="83">
        <f t="shared" ref="F10:Q10" si="0">F97+F184</f>
        <v>0</v>
      </c>
      <c r="G10" s="83">
        <f t="shared" si="0"/>
        <v>0</v>
      </c>
      <c r="H10" s="83">
        <f t="shared" si="0"/>
        <v>0</v>
      </c>
      <c r="I10" s="83">
        <f t="shared" si="0"/>
        <v>0</v>
      </c>
      <c r="J10" s="83">
        <f t="shared" si="0"/>
        <v>0</v>
      </c>
      <c r="K10" s="83">
        <f t="shared" si="0"/>
        <v>0</v>
      </c>
      <c r="L10" s="83">
        <f t="shared" si="0"/>
        <v>0</v>
      </c>
      <c r="M10" s="83">
        <f t="shared" si="0"/>
        <v>0</v>
      </c>
      <c r="N10" s="83">
        <f t="shared" si="0"/>
        <v>0</v>
      </c>
      <c r="O10" s="83">
        <f t="shared" si="0"/>
        <v>0</v>
      </c>
      <c r="P10" s="83">
        <f t="shared" si="0"/>
        <v>0</v>
      </c>
      <c r="Q10" s="83">
        <f t="shared" si="0"/>
        <v>0</v>
      </c>
    </row>
    <row r="11" spans="2:17" x14ac:dyDescent="0.25">
      <c r="C11" s="163" t="s">
        <v>704</v>
      </c>
      <c r="D11" s="101" t="s">
        <v>650</v>
      </c>
      <c r="E11" s="83">
        <f t="shared" ref="E11:Q11" si="1">E98+E185</f>
        <v>0</v>
      </c>
      <c r="F11" s="83">
        <f t="shared" si="1"/>
        <v>0</v>
      </c>
      <c r="G11" s="83">
        <f t="shared" si="1"/>
        <v>0</v>
      </c>
      <c r="H11" s="83">
        <f t="shared" si="1"/>
        <v>0</v>
      </c>
      <c r="I11" s="83">
        <f t="shared" si="1"/>
        <v>0</v>
      </c>
      <c r="J11" s="83">
        <f t="shared" si="1"/>
        <v>0</v>
      </c>
      <c r="K11" s="83">
        <f t="shared" si="1"/>
        <v>0</v>
      </c>
      <c r="L11" s="83">
        <f t="shared" si="1"/>
        <v>0</v>
      </c>
      <c r="M11" s="83">
        <f t="shared" si="1"/>
        <v>0</v>
      </c>
      <c r="N11" s="83">
        <f t="shared" si="1"/>
        <v>0</v>
      </c>
      <c r="O11" s="83">
        <f t="shared" si="1"/>
        <v>0</v>
      </c>
      <c r="P11" s="83">
        <f t="shared" si="1"/>
        <v>0</v>
      </c>
      <c r="Q11" s="83">
        <f t="shared" si="1"/>
        <v>0</v>
      </c>
    </row>
    <row r="12" spans="2:17" x14ac:dyDescent="0.25">
      <c r="C12" s="163" t="s">
        <v>704</v>
      </c>
      <c r="D12" s="101" t="s">
        <v>651</v>
      </c>
      <c r="E12" s="83">
        <f t="shared" ref="E12:Q12" si="2">E99+E186</f>
        <v>0</v>
      </c>
      <c r="F12" s="83">
        <f t="shared" si="2"/>
        <v>0</v>
      </c>
      <c r="G12" s="83">
        <f t="shared" si="2"/>
        <v>0</v>
      </c>
      <c r="H12" s="83">
        <f t="shared" si="2"/>
        <v>0</v>
      </c>
      <c r="I12" s="83">
        <f t="shared" si="2"/>
        <v>0</v>
      </c>
      <c r="J12" s="83">
        <f t="shared" si="2"/>
        <v>0</v>
      </c>
      <c r="K12" s="83">
        <f t="shared" si="2"/>
        <v>0</v>
      </c>
      <c r="L12" s="83">
        <f t="shared" si="2"/>
        <v>0</v>
      </c>
      <c r="M12" s="83">
        <f t="shared" si="2"/>
        <v>0</v>
      </c>
      <c r="N12" s="83">
        <f t="shared" si="2"/>
        <v>0</v>
      </c>
      <c r="O12" s="83">
        <f t="shared" si="2"/>
        <v>0</v>
      </c>
      <c r="P12" s="83">
        <f t="shared" si="2"/>
        <v>0</v>
      </c>
      <c r="Q12" s="83">
        <f t="shared" si="2"/>
        <v>0</v>
      </c>
    </row>
    <row r="13" spans="2:17" x14ac:dyDescent="0.25">
      <c r="C13" s="163" t="s">
        <v>704</v>
      </c>
      <c r="D13" s="101" t="s">
        <v>652</v>
      </c>
      <c r="E13" s="83">
        <f t="shared" ref="E13:Q13" si="3">E100+E187</f>
        <v>0</v>
      </c>
      <c r="F13" s="83">
        <f t="shared" si="3"/>
        <v>0</v>
      </c>
      <c r="G13" s="83">
        <f t="shared" si="3"/>
        <v>0</v>
      </c>
      <c r="H13" s="83">
        <f t="shared" si="3"/>
        <v>0</v>
      </c>
      <c r="I13" s="83">
        <f t="shared" si="3"/>
        <v>0</v>
      </c>
      <c r="J13" s="83">
        <f t="shared" si="3"/>
        <v>0</v>
      </c>
      <c r="K13" s="83">
        <f t="shared" si="3"/>
        <v>0</v>
      </c>
      <c r="L13" s="83">
        <f t="shared" si="3"/>
        <v>0</v>
      </c>
      <c r="M13" s="83">
        <f t="shared" si="3"/>
        <v>0</v>
      </c>
      <c r="N13" s="83">
        <f t="shared" si="3"/>
        <v>0</v>
      </c>
      <c r="O13" s="83">
        <f t="shared" si="3"/>
        <v>0</v>
      </c>
      <c r="P13" s="83">
        <f t="shared" si="3"/>
        <v>0</v>
      </c>
      <c r="Q13" s="83">
        <f t="shared" si="3"/>
        <v>0</v>
      </c>
    </row>
    <row r="14" spans="2:17" x14ac:dyDescent="0.25">
      <c r="C14" s="163" t="s">
        <v>704</v>
      </c>
      <c r="D14" s="101" t="s">
        <v>653</v>
      </c>
      <c r="E14" s="83">
        <f t="shared" ref="E14:Q14" si="4">E101+E188</f>
        <v>0</v>
      </c>
      <c r="F14" s="83">
        <f t="shared" si="4"/>
        <v>0</v>
      </c>
      <c r="G14" s="83">
        <f t="shared" si="4"/>
        <v>0</v>
      </c>
      <c r="H14" s="83">
        <f t="shared" si="4"/>
        <v>0</v>
      </c>
      <c r="I14" s="83">
        <f t="shared" si="4"/>
        <v>0</v>
      </c>
      <c r="J14" s="83">
        <f t="shared" si="4"/>
        <v>0</v>
      </c>
      <c r="K14" s="83">
        <f t="shared" si="4"/>
        <v>0</v>
      </c>
      <c r="L14" s="83">
        <f t="shared" si="4"/>
        <v>0</v>
      </c>
      <c r="M14" s="83">
        <f t="shared" si="4"/>
        <v>0</v>
      </c>
      <c r="N14" s="83">
        <f t="shared" si="4"/>
        <v>0</v>
      </c>
      <c r="O14" s="83">
        <f t="shared" si="4"/>
        <v>0</v>
      </c>
      <c r="P14" s="83">
        <f t="shared" si="4"/>
        <v>0</v>
      </c>
      <c r="Q14" s="83">
        <f t="shared" si="4"/>
        <v>0</v>
      </c>
    </row>
    <row r="15" spans="2:17" x14ac:dyDescent="0.25">
      <c r="C15" s="163" t="s">
        <v>704</v>
      </c>
      <c r="D15" s="101" t="s">
        <v>654</v>
      </c>
      <c r="E15" s="83">
        <f t="shared" ref="E15:Q15" si="5">E102+E189</f>
        <v>0</v>
      </c>
      <c r="F15" s="83">
        <f t="shared" si="5"/>
        <v>0</v>
      </c>
      <c r="G15" s="83">
        <f t="shared" si="5"/>
        <v>0</v>
      </c>
      <c r="H15" s="83">
        <f t="shared" si="5"/>
        <v>0</v>
      </c>
      <c r="I15" s="83">
        <f t="shared" si="5"/>
        <v>0</v>
      </c>
      <c r="J15" s="83">
        <f t="shared" si="5"/>
        <v>0</v>
      </c>
      <c r="K15" s="83">
        <f t="shared" si="5"/>
        <v>0</v>
      </c>
      <c r="L15" s="83">
        <f t="shared" si="5"/>
        <v>0</v>
      </c>
      <c r="M15" s="83">
        <f t="shared" si="5"/>
        <v>0</v>
      </c>
      <c r="N15" s="83">
        <f t="shared" si="5"/>
        <v>0</v>
      </c>
      <c r="O15" s="83">
        <f t="shared" si="5"/>
        <v>0</v>
      </c>
      <c r="P15" s="83">
        <f t="shared" si="5"/>
        <v>0</v>
      </c>
      <c r="Q15" s="83">
        <f t="shared" si="5"/>
        <v>0</v>
      </c>
    </row>
    <row r="16" spans="2:17" x14ac:dyDescent="0.25">
      <c r="C16" s="163" t="s">
        <v>704</v>
      </c>
      <c r="D16" s="101" t="s">
        <v>655</v>
      </c>
      <c r="E16" s="83">
        <f t="shared" ref="E16:Q16" si="6">E103+E190</f>
        <v>0</v>
      </c>
      <c r="F16" s="83">
        <f t="shared" si="6"/>
        <v>0</v>
      </c>
      <c r="G16" s="83">
        <f t="shared" si="6"/>
        <v>0</v>
      </c>
      <c r="H16" s="83">
        <f t="shared" si="6"/>
        <v>0</v>
      </c>
      <c r="I16" s="83">
        <f t="shared" si="6"/>
        <v>0</v>
      </c>
      <c r="J16" s="83">
        <f t="shared" si="6"/>
        <v>0</v>
      </c>
      <c r="K16" s="83">
        <f t="shared" si="6"/>
        <v>0</v>
      </c>
      <c r="L16" s="83">
        <f t="shared" si="6"/>
        <v>0</v>
      </c>
      <c r="M16" s="83">
        <f t="shared" si="6"/>
        <v>0</v>
      </c>
      <c r="N16" s="83">
        <f t="shared" si="6"/>
        <v>0</v>
      </c>
      <c r="O16" s="83">
        <f t="shared" si="6"/>
        <v>0</v>
      </c>
      <c r="P16" s="83">
        <f t="shared" si="6"/>
        <v>0</v>
      </c>
      <c r="Q16" s="83">
        <f t="shared" si="6"/>
        <v>0</v>
      </c>
    </row>
    <row r="17" spans="2:17" ht="14.25" customHeight="1" x14ac:dyDescent="0.25">
      <c r="B17" s="75"/>
      <c r="C17" s="163" t="s">
        <v>704</v>
      </c>
      <c r="D17" s="101" t="s">
        <v>656</v>
      </c>
      <c r="E17" s="83">
        <f t="shared" ref="E17:Q17" si="7">E104+E191</f>
        <v>0</v>
      </c>
      <c r="F17" s="83">
        <f t="shared" si="7"/>
        <v>0</v>
      </c>
      <c r="G17" s="83">
        <f t="shared" si="7"/>
        <v>0</v>
      </c>
      <c r="H17" s="83">
        <f t="shared" si="7"/>
        <v>0</v>
      </c>
      <c r="I17" s="83">
        <f t="shared" si="7"/>
        <v>0</v>
      </c>
      <c r="J17" s="83">
        <f t="shared" si="7"/>
        <v>0</v>
      </c>
      <c r="K17" s="83">
        <f t="shared" si="7"/>
        <v>0</v>
      </c>
      <c r="L17" s="83">
        <f t="shared" si="7"/>
        <v>0</v>
      </c>
      <c r="M17" s="83">
        <f t="shared" si="7"/>
        <v>0</v>
      </c>
      <c r="N17" s="83">
        <f t="shared" si="7"/>
        <v>0</v>
      </c>
      <c r="O17" s="83">
        <f t="shared" si="7"/>
        <v>0</v>
      </c>
      <c r="P17" s="83">
        <f t="shared" si="7"/>
        <v>0</v>
      </c>
      <c r="Q17" s="83">
        <f t="shared" si="7"/>
        <v>0</v>
      </c>
    </row>
    <row r="18" spans="2:17" x14ac:dyDescent="0.25">
      <c r="C18" s="163" t="s">
        <v>704</v>
      </c>
      <c r="D18" s="20" t="s">
        <v>657</v>
      </c>
      <c r="E18" s="83">
        <f t="shared" ref="E18:Q18" si="8">E105+E192</f>
        <v>0</v>
      </c>
      <c r="F18" s="83">
        <f t="shared" si="8"/>
        <v>0</v>
      </c>
      <c r="G18" s="83">
        <f t="shared" si="8"/>
        <v>0</v>
      </c>
      <c r="H18" s="83">
        <f t="shared" si="8"/>
        <v>0</v>
      </c>
      <c r="I18" s="83">
        <f t="shared" si="8"/>
        <v>0</v>
      </c>
      <c r="J18" s="83">
        <f t="shared" si="8"/>
        <v>0</v>
      </c>
      <c r="K18" s="83">
        <f t="shared" si="8"/>
        <v>0</v>
      </c>
      <c r="L18" s="83">
        <f t="shared" si="8"/>
        <v>0</v>
      </c>
      <c r="M18" s="83">
        <f t="shared" si="8"/>
        <v>0</v>
      </c>
      <c r="N18" s="83">
        <f t="shared" si="8"/>
        <v>0</v>
      </c>
      <c r="O18" s="83">
        <f t="shared" si="8"/>
        <v>0</v>
      </c>
      <c r="P18" s="83">
        <f t="shared" si="8"/>
        <v>0</v>
      </c>
      <c r="Q18" s="83">
        <f t="shared" si="8"/>
        <v>0</v>
      </c>
    </row>
    <row r="19" spans="2:17" x14ac:dyDescent="0.25">
      <c r="C19" s="338" t="s">
        <v>225</v>
      </c>
      <c r="D19" s="339"/>
      <c r="E19" s="144">
        <f>SUM(E10:E18)</f>
        <v>0</v>
      </c>
      <c r="F19" s="144">
        <f t="shared" ref="F19:P19" si="9">SUM(F10:F18)</f>
        <v>0</v>
      </c>
      <c r="G19" s="144">
        <f t="shared" si="9"/>
        <v>0</v>
      </c>
      <c r="H19" s="144">
        <f t="shared" si="9"/>
        <v>0</v>
      </c>
      <c r="I19" s="144">
        <f t="shared" si="9"/>
        <v>0</v>
      </c>
      <c r="J19" s="144">
        <f t="shared" si="9"/>
        <v>0</v>
      </c>
      <c r="K19" s="144">
        <f t="shared" si="9"/>
        <v>0</v>
      </c>
      <c r="L19" s="144">
        <f t="shared" si="9"/>
        <v>0</v>
      </c>
      <c r="M19" s="144">
        <f t="shared" si="9"/>
        <v>0</v>
      </c>
      <c r="N19" s="144">
        <f t="shared" si="9"/>
        <v>0</v>
      </c>
      <c r="O19" s="144">
        <f t="shared" si="9"/>
        <v>0</v>
      </c>
      <c r="P19" s="144">
        <f t="shared" si="9"/>
        <v>0</v>
      </c>
      <c r="Q19" s="124">
        <f>Q106+Q193</f>
        <v>0</v>
      </c>
    </row>
    <row r="20" spans="2:17" x14ac:dyDescent="0.25">
      <c r="C20" s="319" t="s">
        <v>351</v>
      </c>
      <c r="D20" s="320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spans="2:17" x14ac:dyDescent="0.25">
      <c r="C21" s="163" t="s">
        <v>704</v>
      </c>
      <c r="D21" s="101" t="s">
        <v>658</v>
      </c>
      <c r="E21" s="83">
        <f t="shared" ref="E21:Q21" si="10">E108+E195</f>
        <v>0</v>
      </c>
      <c r="F21" s="83">
        <f t="shared" si="10"/>
        <v>0</v>
      </c>
      <c r="G21" s="83">
        <f t="shared" si="10"/>
        <v>0</v>
      </c>
      <c r="H21" s="83">
        <f t="shared" si="10"/>
        <v>0</v>
      </c>
      <c r="I21" s="83">
        <f t="shared" si="10"/>
        <v>0</v>
      </c>
      <c r="J21" s="83">
        <f t="shared" si="10"/>
        <v>0</v>
      </c>
      <c r="K21" s="83">
        <f t="shared" si="10"/>
        <v>0</v>
      </c>
      <c r="L21" s="83">
        <f t="shared" si="10"/>
        <v>0</v>
      </c>
      <c r="M21" s="83">
        <f t="shared" si="10"/>
        <v>0</v>
      </c>
      <c r="N21" s="83">
        <f t="shared" si="10"/>
        <v>0</v>
      </c>
      <c r="O21" s="83">
        <f t="shared" si="10"/>
        <v>0</v>
      </c>
      <c r="P21" s="83">
        <f t="shared" si="10"/>
        <v>0</v>
      </c>
      <c r="Q21" s="83">
        <f t="shared" si="10"/>
        <v>0</v>
      </c>
    </row>
    <row r="22" spans="2:17" x14ac:dyDescent="0.25">
      <c r="C22" s="163" t="s">
        <v>704</v>
      </c>
      <c r="D22" s="101" t="s">
        <v>659</v>
      </c>
      <c r="E22" s="83">
        <f t="shared" ref="E22:Q22" si="11">E109+E196</f>
        <v>0</v>
      </c>
      <c r="F22" s="83">
        <f t="shared" si="11"/>
        <v>0</v>
      </c>
      <c r="G22" s="83">
        <f t="shared" si="11"/>
        <v>0</v>
      </c>
      <c r="H22" s="83">
        <f t="shared" si="11"/>
        <v>0</v>
      </c>
      <c r="I22" s="83">
        <f t="shared" si="11"/>
        <v>0</v>
      </c>
      <c r="J22" s="83">
        <f t="shared" si="11"/>
        <v>0</v>
      </c>
      <c r="K22" s="83">
        <f t="shared" si="11"/>
        <v>0</v>
      </c>
      <c r="L22" s="83">
        <f t="shared" si="11"/>
        <v>0</v>
      </c>
      <c r="M22" s="83">
        <f t="shared" si="11"/>
        <v>0</v>
      </c>
      <c r="N22" s="83">
        <f t="shared" si="11"/>
        <v>0</v>
      </c>
      <c r="O22" s="83">
        <f t="shared" si="11"/>
        <v>0</v>
      </c>
      <c r="P22" s="83">
        <f t="shared" si="11"/>
        <v>0</v>
      </c>
      <c r="Q22" s="83">
        <f t="shared" si="11"/>
        <v>0</v>
      </c>
    </row>
    <row r="23" spans="2:17" x14ac:dyDescent="0.25">
      <c r="C23" s="163" t="s">
        <v>704</v>
      </c>
      <c r="D23" s="101" t="s">
        <v>660</v>
      </c>
      <c r="E23" s="83">
        <f t="shared" ref="E23:Q23" si="12">E110+E197</f>
        <v>0</v>
      </c>
      <c r="F23" s="83">
        <f t="shared" si="12"/>
        <v>0</v>
      </c>
      <c r="G23" s="83">
        <f t="shared" si="12"/>
        <v>0</v>
      </c>
      <c r="H23" s="83">
        <f t="shared" si="12"/>
        <v>0</v>
      </c>
      <c r="I23" s="83">
        <f t="shared" si="12"/>
        <v>0</v>
      </c>
      <c r="J23" s="83">
        <f t="shared" si="12"/>
        <v>0</v>
      </c>
      <c r="K23" s="83">
        <f t="shared" si="12"/>
        <v>0</v>
      </c>
      <c r="L23" s="83">
        <f t="shared" si="12"/>
        <v>0</v>
      </c>
      <c r="M23" s="83">
        <f t="shared" si="12"/>
        <v>0</v>
      </c>
      <c r="N23" s="83">
        <f t="shared" si="12"/>
        <v>0</v>
      </c>
      <c r="O23" s="83">
        <f t="shared" si="12"/>
        <v>0</v>
      </c>
      <c r="P23" s="83">
        <f t="shared" si="12"/>
        <v>0</v>
      </c>
      <c r="Q23" s="83">
        <f t="shared" si="12"/>
        <v>0</v>
      </c>
    </row>
    <row r="24" spans="2:17" x14ac:dyDescent="0.25">
      <c r="C24" s="163" t="s">
        <v>704</v>
      </c>
      <c r="D24" s="101" t="s">
        <v>661</v>
      </c>
      <c r="E24" s="83">
        <f t="shared" ref="E24:Q24" si="13">E111+E198</f>
        <v>0</v>
      </c>
      <c r="F24" s="83">
        <f t="shared" si="13"/>
        <v>0</v>
      </c>
      <c r="G24" s="83">
        <f t="shared" si="13"/>
        <v>0</v>
      </c>
      <c r="H24" s="83">
        <f t="shared" si="13"/>
        <v>0</v>
      </c>
      <c r="I24" s="83">
        <f t="shared" si="13"/>
        <v>0</v>
      </c>
      <c r="J24" s="83">
        <f t="shared" si="13"/>
        <v>0</v>
      </c>
      <c r="K24" s="83">
        <f t="shared" si="13"/>
        <v>0</v>
      </c>
      <c r="L24" s="83">
        <f t="shared" si="13"/>
        <v>0</v>
      </c>
      <c r="M24" s="83">
        <f t="shared" si="13"/>
        <v>0</v>
      </c>
      <c r="N24" s="83">
        <f t="shared" si="13"/>
        <v>0</v>
      </c>
      <c r="O24" s="83">
        <f t="shared" si="13"/>
        <v>0</v>
      </c>
      <c r="P24" s="83">
        <f t="shared" si="13"/>
        <v>0</v>
      </c>
      <c r="Q24" s="83">
        <f t="shared" si="13"/>
        <v>0</v>
      </c>
    </row>
    <row r="25" spans="2:17" x14ac:dyDescent="0.25">
      <c r="C25" s="163" t="s">
        <v>704</v>
      </c>
      <c r="D25" s="101" t="s">
        <v>662</v>
      </c>
      <c r="E25" s="83">
        <f t="shared" ref="E25:Q25" si="14">E112+E199</f>
        <v>0</v>
      </c>
      <c r="F25" s="83">
        <f t="shared" si="14"/>
        <v>0</v>
      </c>
      <c r="G25" s="83">
        <f t="shared" si="14"/>
        <v>0</v>
      </c>
      <c r="H25" s="83">
        <f t="shared" si="14"/>
        <v>0</v>
      </c>
      <c r="I25" s="83">
        <f t="shared" si="14"/>
        <v>0</v>
      </c>
      <c r="J25" s="83">
        <f t="shared" si="14"/>
        <v>0</v>
      </c>
      <c r="K25" s="83">
        <f t="shared" si="14"/>
        <v>0</v>
      </c>
      <c r="L25" s="83">
        <f t="shared" si="14"/>
        <v>0</v>
      </c>
      <c r="M25" s="83">
        <f t="shared" si="14"/>
        <v>0</v>
      </c>
      <c r="N25" s="83">
        <f t="shared" si="14"/>
        <v>0</v>
      </c>
      <c r="O25" s="83">
        <f t="shared" si="14"/>
        <v>0</v>
      </c>
      <c r="P25" s="83">
        <f t="shared" si="14"/>
        <v>0</v>
      </c>
      <c r="Q25" s="83">
        <f t="shared" si="14"/>
        <v>0</v>
      </c>
    </row>
    <row r="26" spans="2:17" x14ac:dyDescent="0.25">
      <c r="C26" s="163" t="s">
        <v>704</v>
      </c>
      <c r="D26" s="20" t="s">
        <v>663</v>
      </c>
      <c r="E26" s="83">
        <f t="shared" ref="E26:Q26" si="15">E113+E200</f>
        <v>0</v>
      </c>
      <c r="F26" s="83">
        <f t="shared" si="15"/>
        <v>0</v>
      </c>
      <c r="G26" s="83">
        <f t="shared" si="15"/>
        <v>0</v>
      </c>
      <c r="H26" s="83">
        <f t="shared" si="15"/>
        <v>0</v>
      </c>
      <c r="I26" s="83">
        <f t="shared" si="15"/>
        <v>0</v>
      </c>
      <c r="J26" s="83">
        <f t="shared" si="15"/>
        <v>0</v>
      </c>
      <c r="K26" s="83">
        <f t="shared" si="15"/>
        <v>0</v>
      </c>
      <c r="L26" s="83">
        <f t="shared" si="15"/>
        <v>0</v>
      </c>
      <c r="M26" s="83">
        <f t="shared" si="15"/>
        <v>0</v>
      </c>
      <c r="N26" s="83">
        <f t="shared" si="15"/>
        <v>0</v>
      </c>
      <c r="O26" s="83">
        <f t="shared" si="15"/>
        <v>0</v>
      </c>
      <c r="P26" s="83">
        <f t="shared" si="15"/>
        <v>0</v>
      </c>
      <c r="Q26" s="83">
        <f t="shared" si="15"/>
        <v>0</v>
      </c>
    </row>
    <row r="27" spans="2:17" x14ac:dyDescent="0.25">
      <c r="C27" s="163" t="s">
        <v>704</v>
      </c>
      <c r="D27" s="20" t="s">
        <v>664</v>
      </c>
      <c r="E27" s="83">
        <f t="shared" ref="E27:Q27" si="16">E114+E201</f>
        <v>0</v>
      </c>
      <c r="F27" s="83">
        <f t="shared" si="16"/>
        <v>0</v>
      </c>
      <c r="G27" s="83">
        <f t="shared" si="16"/>
        <v>0</v>
      </c>
      <c r="H27" s="83">
        <f t="shared" si="16"/>
        <v>0</v>
      </c>
      <c r="I27" s="83">
        <f t="shared" si="16"/>
        <v>0</v>
      </c>
      <c r="J27" s="83">
        <f t="shared" si="16"/>
        <v>0</v>
      </c>
      <c r="K27" s="83">
        <f t="shared" si="16"/>
        <v>0</v>
      </c>
      <c r="L27" s="83">
        <f t="shared" si="16"/>
        <v>0</v>
      </c>
      <c r="M27" s="83">
        <f t="shared" si="16"/>
        <v>0</v>
      </c>
      <c r="N27" s="83">
        <f t="shared" si="16"/>
        <v>0</v>
      </c>
      <c r="O27" s="83">
        <f t="shared" si="16"/>
        <v>0</v>
      </c>
      <c r="P27" s="83">
        <f t="shared" si="16"/>
        <v>0</v>
      </c>
      <c r="Q27" s="83">
        <f t="shared" si="16"/>
        <v>0</v>
      </c>
    </row>
    <row r="28" spans="2:17" x14ac:dyDescent="0.25">
      <c r="C28" s="338" t="s">
        <v>225</v>
      </c>
      <c r="D28" s="339"/>
      <c r="E28" s="144">
        <f>SUM(E21:E27)</f>
        <v>0</v>
      </c>
      <c r="F28" s="144">
        <f t="shared" ref="F28:P28" si="17">SUM(F21:F27)</f>
        <v>0</v>
      </c>
      <c r="G28" s="144">
        <f t="shared" si="17"/>
        <v>0</v>
      </c>
      <c r="H28" s="144">
        <f t="shared" si="17"/>
        <v>0</v>
      </c>
      <c r="I28" s="144">
        <f t="shared" si="17"/>
        <v>0</v>
      </c>
      <c r="J28" s="144">
        <f t="shared" si="17"/>
        <v>0</v>
      </c>
      <c r="K28" s="144">
        <f t="shared" si="17"/>
        <v>0</v>
      </c>
      <c r="L28" s="144">
        <f t="shared" si="17"/>
        <v>0</v>
      </c>
      <c r="M28" s="144">
        <f t="shared" si="17"/>
        <v>0</v>
      </c>
      <c r="N28" s="144">
        <f t="shared" si="17"/>
        <v>0</v>
      </c>
      <c r="O28" s="144">
        <f t="shared" si="17"/>
        <v>0</v>
      </c>
      <c r="P28" s="144">
        <f t="shared" si="17"/>
        <v>0</v>
      </c>
      <c r="Q28" s="124">
        <f>Q115+Q202</f>
        <v>0</v>
      </c>
    </row>
    <row r="29" spans="2:17" x14ac:dyDescent="0.25">
      <c r="C29" s="338" t="s">
        <v>349</v>
      </c>
      <c r="D29" s="339"/>
      <c r="E29" s="144">
        <f>E28+E19</f>
        <v>0</v>
      </c>
      <c r="F29" s="144">
        <f t="shared" ref="F29:P29" si="18">F28+F19</f>
        <v>0</v>
      </c>
      <c r="G29" s="144">
        <f t="shared" si="18"/>
        <v>0</v>
      </c>
      <c r="H29" s="144">
        <f t="shared" si="18"/>
        <v>0</v>
      </c>
      <c r="I29" s="144">
        <f t="shared" si="18"/>
        <v>0</v>
      </c>
      <c r="J29" s="144">
        <f t="shared" si="18"/>
        <v>0</v>
      </c>
      <c r="K29" s="144">
        <f t="shared" si="18"/>
        <v>0</v>
      </c>
      <c r="L29" s="144">
        <f t="shared" si="18"/>
        <v>0</v>
      </c>
      <c r="M29" s="144">
        <f t="shared" si="18"/>
        <v>0</v>
      </c>
      <c r="N29" s="144">
        <f t="shared" si="18"/>
        <v>0</v>
      </c>
      <c r="O29" s="144">
        <f t="shared" si="18"/>
        <v>0</v>
      </c>
      <c r="P29" s="144">
        <f t="shared" si="18"/>
        <v>0</v>
      </c>
      <c r="Q29" s="124">
        <f>Q116+Q203</f>
        <v>0</v>
      </c>
    </row>
    <row r="30" spans="2:17" x14ac:dyDescent="0.25">
      <c r="C30" s="335" t="s">
        <v>352</v>
      </c>
      <c r="D30" s="336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2:17" x14ac:dyDescent="0.25">
      <c r="C31" s="319" t="s">
        <v>350</v>
      </c>
      <c r="D31" s="32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163" t="s">
        <v>705</v>
      </c>
      <c r="D32" s="101" t="s">
        <v>665</v>
      </c>
      <c r="E32" s="83">
        <f t="shared" ref="E32:Q32" si="19">E119+E206</f>
        <v>0</v>
      </c>
      <c r="F32" s="83">
        <f t="shared" si="19"/>
        <v>0</v>
      </c>
      <c r="G32" s="83">
        <f t="shared" si="19"/>
        <v>0</v>
      </c>
      <c r="H32" s="83">
        <f t="shared" si="19"/>
        <v>0</v>
      </c>
      <c r="I32" s="83">
        <f t="shared" si="19"/>
        <v>0</v>
      </c>
      <c r="J32" s="83">
        <f t="shared" si="19"/>
        <v>0</v>
      </c>
      <c r="K32" s="83">
        <f t="shared" si="19"/>
        <v>0</v>
      </c>
      <c r="L32" s="83">
        <f t="shared" si="19"/>
        <v>0</v>
      </c>
      <c r="M32" s="83">
        <f t="shared" si="19"/>
        <v>0</v>
      </c>
      <c r="N32" s="83">
        <f t="shared" si="19"/>
        <v>0</v>
      </c>
      <c r="O32" s="83">
        <f t="shared" si="19"/>
        <v>0</v>
      </c>
      <c r="P32" s="83">
        <f t="shared" si="19"/>
        <v>0</v>
      </c>
      <c r="Q32" s="83">
        <f t="shared" si="19"/>
        <v>0</v>
      </c>
    </row>
    <row r="33" spans="3:17" x14ac:dyDescent="0.25">
      <c r="C33" s="163" t="s">
        <v>705</v>
      </c>
      <c r="D33" s="101" t="s">
        <v>666</v>
      </c>
      <c r="E33" s="83">
        <f t="shared" ref="E33:Q33" si="20">E120+E207</f>
        <v>0</v>
      </c>
      <c r="F33" s="83">
        <f t="shared" si="20"/>
        <v>0</v>
      </c>
      <c r="G33" s="83">
        <f t="shared" si="20"/>
        <v>0</v>
      </c>
      <c r="H33" s="83">
        <f t="shared" si="20"/>
        <v>0</v>
      </c>
      <c r="I33" s="83">
        <f t="shared" si="20"/>
        <v>0</v>
      </c>
      <c r="J33" s="83">
        <f t="shared" si="20"/>
        <v>0</v>
      </c>
      <c r="K33" s="83">
        <f t="shared" si="20"/>
        <v>0</v>
      </c>
      <c r="L33" s="83">
        <f t="shared" si="20"/>
        <v>0</v>
      </c>
      <c r="M33" s="83">
        <f t="shared" si="20"/>
        <v>0</v>
      </c>
      <c r="N33" s="83">
        <f t="shared" si="20"/>
        <v>0</v>
      </c>
      <c r="O33" s="83">
        <f t="shared" si="20"/>
        <v>0</v>
      </c>
      <c r="P33" s="83">
        <f t="shared" si="20"/>
        <v>0</v>
      </c>
      <c r="Q33" s="83">
        <f t="shared" si="20"/>
        <v>0</v>
      </c>
    </row>
    <row r="34" spans="3:17" x14ac:dyDescent="0.25">
      <c r="C34" s="163" t="s">
        <v>705</v>
      </c>
      <c r="D34" s="101" t="s">
        <v>667</v>
      </c>
      <c r="E34" s="83">
        <f t="shared" ref="E34:Q34" si="21">E121+E208</f>
        <v>0</v>
      </c>
      <c r="F34" s="83">
        <f t="shared" si="21"/>
        <v>0</v>
      </c>
      <c r="G34" s="83">
        <f t="shared" si="21"/>
        <v>0</v>
      </c>
      <c r="H34" s="83">
        <f t="shared" si="21"/>
        <v>0</v>
      </c>
      <c r="I34" s="83">
        <f t="shared" si="21"/>
        <v>0</v>
      </c>
      <c r="J34" s="83">
        <f t="shared" si="21"/>
        <v>0</v>
      </c>
      <c r="K34" s="83">
        <f t="shared" si="21"/>
        <v>0</v>
      </c>
      <c r="L34" s="83">
        <f t="shared" si="21"/>
        <v>0</v>
      </c>
      <c r="M34" s="83">
        <f t="shared" si="21"/>
        <v>0</v>
      </c>
      <c r="N34" s="83">
        <f t="shared" si="21"/>
        <v>0</v>
      </c>
      <c r="O34" s="83">
        <f t="shared" si="21"/>
        <v>0</v>
      </c>
      <c r="P34" s="83">
        <f t="shared" si="21"/>
        <v>0</v>
      </c>
      <c r="Q34" s="83">
        <f t="shared" si="21"/>
        <v>0</v>
      </c>
    </row>
    <row r="35" spans="3:17" x14ac:dyDescent="0.25">
      <c r="C35" s="163" t="s">
        <v>705</v>
      </c>
      <c r="D35" s="101" t="s">
        <v>668</v>
      </c>
      <c r="E35" s="83">
        <f t="shared" ref="E35:Q35" si="22">E122+E209</f>
        <v>0</v>
      </c>
      <c r="F35" s="83">
        <f t="shared" si="22"/>
        <v>0</v>
      </c>
      <c r="G35" s="83">
        <f t="shared" si="22"/>
        <v>0</v>
      </c>
      <c r="H35" s="83">
        <f t="shared" si="22"/>
        <v>0</v>
      </c>
      <c r="I35" s="83">
        <f t="shared" si="22"/>
        <v>0</v>
      </c>
      <c r="J35" s="83">
        <f t="shared" si="22"/>
        <v>0</v>
      </c>
      <c r="K35" s="83">
        <f t="shared" si="22"/>
        <v>0</v>
      </c>
      <c r="L35" s="83">
        <f t="shared" si="22"/>
        <v>0</v>
      </c>
      <c r="M35" s="83">
        <f t="shared" si="22"/>
        <v>0</v>
      </c>
      <c r="N35" s="83">
        <f t="shared" si="22"/>
        <v>0</v>
      </c>
      <c r="O35" s="83">
        <f t="shared" si="22"/>
        <v>0</v>
      </c>
      <c r="P35" s="83">
        <f t="shared" si="22"/>
        <v>0</v>
      </c>
      <c r="Q35" s="83">
        <f t="shared" si="22"/>
        <v>0</v>
      </c>
    </row>
    <row r="36" spans="3:17" x14ac:dyDescent="0.25">
      <c r="C36" s="163" t="s">
        <v>705</v>
      </c>
      <c r="D36" s="101" t="s">
        <v>669</v>
      </c>
      <c r="E36" s="83">
        <f t="shared" ref="E36:Q36" si="23">E123+E210</f>
        <v>0</v>
      </c>
      <c r="F36" s="83">
        <f t="shared" si="23"/>
        <v>0</v>
      </c>
      <c r="G36" s="83">
        <f t="shared" si="23"/>
        <v>0</v>
      </c>
      <c r="H36" s="83">
        <f t="shared" si="23"/>
        <v>0</v>
      </c>
      <c r="I36" s="83">
        <f t="shared" si="23"/>
        <v>0</v>
      </c>
      <c r="J36" s="83">
        <f t="shared" si="23"/>
        <v>0</v>
      </c>
      <c r="K36" s="83">
        <f t="shared" si="23"/>
        <v>0</v>
      </c>
      <c r="L36" s="83">
        <f t="shared" si="23"/>
        <v>0</v>
      </c>
      <c r="M36" s="83">
        <f t="shared" si="23"/>
        <v>0</v>
      </c>
      <c r="N36" s="83">
        <f t="shared" si="23"/>
        <v>0</v>
      </c>
      <c r="O36" s="83">
        <f t="shared" si="23"/>
        <v>0</v>
      </c>
      <c r="P36" s="83">
        <f t="shared" si="23"/>
        <v>0</v>
      </c>
      <c r="Q36" s="83">
        <f t="shared" si="23"/>
        <v>0</v>
      </c>
    </row>
    <row r="37" spans="3:17" x14ac:dyDescent="0.25">
      <c r="C37" s="163" t="s">
        <v>705</v>
      </c>
      <c r="D37" s="101" t="s">
        <v>670</v>
      </c>
      <c r="E37" s="83">
        <f t="shared" ref="E37:Q37" si="24">E124+E211</f>
        <v>0</v>
      </c>
      <c r="F37" s="83">
        <f t="shared" si="24"/>
        <v>0</v>
      </c>
      <c r="G37" s="83">
        <f t="shared" si="24"/>
        <v>0</v>
      </c>
      <c r="H37" s="83">
        <f t="shared" si="24"/>
        <v>0</v>
      </c>
      <c r="I37" s="83">
        <f t="shared" si="24"/>
        <v>0</v>
      </c>
      <c r="J37" s="83">
        <f t="shared" si="24"/>
        <v>0</v>
      </c>
      <c r="K37" s="83">
        <f t="shared" si="24"/>
        <v>0</v>
      </c>
      <c r="L37" s="83">
        <f t="shared" si="24"/>
        <v>0</v>
      </c>
      <c r="M37" s="83">
        <f t="shared" si="24"/>
        <v>0</v>
      </c>
      <c r="N37" s="83">
        <f t="shared" si="24"/>
        <v>0</v>
      </c>
      <c r="O37" s="83">
        <f t="shared" si="24"/>
        <v>0</v>
      </c>
      <c r="P37" s="83">
        <f t="shared" si="24"/>
        <v>0</v>
      </c>
      <c r="Q37" s="83">
        <f t="shared" si="24"/>
        <v>0</v>
      </c>
    </row>
    <row r="38" spans="3:17" x14ac:dyDescent="0.25">
      <c r="C38" s="163" t="s">
        <v>706</v>
      </c>
      <c r="D38" s="101" t="s">
        <v>671</v>
      </c>
      <c r="E38" s="83">
        <f t="shared" ref="E38:Q38" si="25">E125+E212</f>
        <v>0</v>
      </c>
      <c r="F38" s="83">
        <f t="shared" si="25"/>
        <v>0</v>
      </c>
      <c r="G38" s="83">
        <f t="shared" si="25"/>
        <v>0</v>
      </c>
      <c r="H38" s="83">
        <f t="shared" si="25"/>
        <v>0</v>
      </c>
      <c r="I38" s="83">
        <f t="shared" si="25"/>
        <v>0</v>
      </c>
      <c r="J38" s="83">
        <f t="shared" si="25"/>
        <v>0</v>
      </c>
      <c r="K38" s="83">
        <f t="shared" si="25"/>
        <v>0</v>
      </c>
      <c r="L38" s="83">
        <f t="shared" si="25"/>
        <v>0</v>
      </c>
      <c r="M38" s="83">
        <f t="shared" si="25"/>
        <v>0</v>
      </c>
      <c r="N38" s="83">
        <f t="shared" si="25"/>
        <v>0</v>
      </c>
      <c r="O38" s="83">
        <f t="shared" si="25"/>
        <v>0</v>
      </c>
      <c r="P38" s="83">
        <f t="shared" si="25"/>
        <v>0</v>
      </c>
      <c r="Q38" s="83">
        <f t="shared" si="25"/>
        <v>0</v>
      </c>
    </row>
    <row r="39" spans="3:17" x14ac:dyDescent="0.25">
      <c r="C39" s="163" t="s">
        <v>706</v>
      </c>
      <c r="D39" s="101" t="s">
        <v>672</v>
      </c>
      <c r="E39" s="83">
        <f t="shared" ref="E39:Q39" si="26">E126+E213</f>
        <v>0</v>
      </c>
      <c r="F39" s="83">
        <f t="shared" si="26"/>
        <v>0</v>
      </c>
      <c r="G39" s="83">
        <f t="shared" si="26"/>
        <v>0</v>
      </c>
      <c r="H39" s="83">
        <f t="shared" si="26"/>
        <v>0</v>
      </c>
      <c r="I39" s="83">
        <f t="shared" si="26"/>
        <v>0</v>
      </c>
      <c r="J39" s="83">
        <f t="shared" si="26"/>
        <v>0</v>
      </c>
      <c r="K39" s="83">
        <f t="shared" si="26"/>
        <v>0</v>
      </c>
      <c r="L39" s="83">
        <f t="shared" si="26"/>
        <v>0</v>
      </c>
      <c r="M39" s="83">
        <f t="shared" si="26"/>
        <v>0</v>
      </c>
      <c r="N39" s="83">
        <f t="shared" si="26"/>
        <v>0</v>
      </c>
      <c r="O39" s="83">
        <f t="shared" si="26"/>
        <v>0</v>
      </c>
      <c r="P39" s="83">
        <f t="shared" si="26"/>
        <v>0</v>
      </c>
      <c r="Q39" s="83">
        <f t="shared" si="26"/>
        <v>0</v>
      </c>
    </row>
    <row r="40" spans="3:17" x14ac:dyDescent="0.25">
      <c r="C40" s="163"/>
      <c r="D40" s="101" t="s">
        <v>673</v>
      </c>
      <c r="E40" s="83">
        <f t="shared" ref="E40:Q40" si="27">E127+E214</f>
        <v>0</v>
      </c>
      <c r="F40" s="83">
        <f t="shared" si="27"/>
        <v>0</v>
      </c>
      <c r="G40" s="83">
        <f t="shared" si="27"/>
        <v>0</v>
      </c>
      <c r="H40" s="83">
        <f t="shared" si="27"/>
        <v>0</v>
      </c>
      <c r="I40" s="83">
        <f t="shared" si="27"/>
        <v>0</v>
      </c>
      <c r="J40" s="83">
        <f t="shared" si="27"/>
        <v>0</v>
      </c>
      <c r="K40" s="83">
        <f t="shared" si="27"/>
        <v>0</v>
      </c>
      <c r="L40" s="83">
        <f t="shared" si="27"/>
        <v>0</v>
      </c>
      <c r="M40" s="83">
        <f t="shared" si="27"/>
        <v>0</v>
      </c>
      <c r="N40" s="83">
        <f t="shared" si="27"/>
        <v>0</v>
      </c>
      <c r="O40" s="83">
        <f t="shared" si="27"/>
        <v>0</v>
      </c>
      <c r="P40" s="83">
        <f t="shared" si="27"/>
        <v>0</v>
      </c>
      <c r="Q40" s="83">
        <f t="shared" si="27"/>
        <v>0</v>
      </c>
    </row>
    <row r="41" spans="3:17" x14ac:dyDescent="0.25">
      <c r="C41" s="163"/>
      <c r="D41" s="101" t="s">
        <v>674</v>
      </c>
      <c r="E41" s="83">
        <f t="shared" ref="E41:Q41" si="28">E128+E215</f>
        <v>0</v>
      </c>
      <c r="F41" s="83">
        <f t="shared" si="28"/>
        <v>0</v>
      </c>
      <c r="G41" s="83">
        <f t="shared" si="28"/>
        <v>0</v>
      </c>
      <c r="H41" s="83">
        <f t="shared" si="28"/>
        <v>0</v>
      </c>
      <c r="I41" s="83">
        <f t="shared" si="28"/>
        <v>0</v>
      </c>
      <c r="J41" s="83">
        <f t="shared" si="28"/>
        <v>0</v>
      </c>
      <c r="K41" s="83">
        <f t="shared" si="28"/>
        <v>0</v>
      </c>
      <c r="L41" s="83">
        <f t="shared" si="28"/>
        <v>0</v>
      </c>
      <c r="M41" s="83">
        <f t="shared" si="28"/>
        <v>0</v>
      </c>
      <c r="N41" s="83">
        <f t="shared" si="28"/>
        <v>0</v>
      </c>
      <c r="O41" s="83">
        <f t="shared" si="28"/>
        <v>0</v>
      </c>
      <c r="P41" s="83">
        <f t="shared" si="28"/>
        <v>0</v>
      </c>
      <c r="Q41" s="83">
        <f t="shared" si="28"/>
        <v>0</v>
      </c>
    </row>
    <row r="42" spans="3:17" x14ac:dyDescent="0.25">
      <c r="C42" s="163"/>
      <c r="D42" s="101" t="s">
        <v>675</v>
      </c>
      <c r="E42" s="83">
        <f t="shared" ref="E42:Q42" si="29">E129+E216</f>
        <v>0</v>
      </c>
      <c r="F42" s="83">
        <f t="shared" si="29"/>
        <v>0</v>
      </c>
      <c r="G42" s="83">
        <f t="shared" si="29"/>
        <v>0</v>
      </c>
      <c r="H42" s="83">
        <f t="shared" si="29"/>
        <v>0</v>
      </c>
      <c r="I42" s="83">
        <f t="shared" si="29"/>
        <v>0</v>
      </c>
      <c r="J42" s="83">
        <f t="shared" si="29"/>
        <v>0</v>
      </c>
      <c r="K42" s="83">
        <f t="shared" si="29"/>
        <v>0</v>
      </c>
      <c r="L42" s="83">
        <f t="shared" si="29"/>
        <v>0</v>
      </c>
      <c r="M42" s="83">
        <f t="shared" si="29"/>
        <v>0</v>
      </c>
      <c r="N42" s="83">
        <f t="shared" si="29"/>
        <v>0</v>
      </c>
      <c r="O42" s="83">
        <f t="shared" si="29"/>
        <v>0</v>
      </c>
      <c r="P42" s="83">
        <f t="shared" si="29"/>
        <v>0</v>
      </c>
      <c r="Q42" s="83">
        <f t="shared" si="29"/>
        <v>0</v>
      </c>
    </row>
    <row r="43" spans="3:17" x14ac:dyDescent="0.25">
      <c r="C43" s="163"/>
      <c r="D43" s="101" t="s">
        <v>676</v>
      </c>
      <c r="E43" s="83">
        <f t="shared" ref="E43:Q43" si="30">E130+E217</f>
        <v>0</v>
      </c>
      <c r="F43" s="83">
        <f t="shared" si="30"/>
        <v>0</v>
      </c>
      <c r="G43" s="83">
        <f t="shared" si="30"/>
        <v>0</v>
      </c>
      <c r="H43" s="83">
        <f t="shared" si="30"/>
        <v>0</v>
      </c>
      <c r="I43" s="83">
        <f t="shared" si="30"/>
        <v>0</v>
      </c>
      <c r="J43" s="83">
        <f t="shared" si="30"/>
        <v>0</v>
      </c>
      <c r="K43" s="83">
        <f t="shared" si="30"/>
        <v>0</v>
      </c>
      <c r="L43" s="83">
        <f t="shared" si="30"/>
        <v>0</v>
      </c>
      <c r="M43" s="83">
        <f t="shared" si="30"/>
        <v>0</v>
      </c>
      <c r="N43" s="83">
        <f t="shared" si="30"/>
        <v>0</v>
      </c>
      <c r="O43" s="83">
        <f t="shared" si="30"/>
        <v>0</v>
      </c>
      <c r="P43" s="83">
        <f t="shared" si="30"/>
        <v>0</v>
      </c>
      <c r="Q43" s="83">
        <f t="shared" si="30"/>
        <v>0</v>
      </c>
    </row>
    <row r="44" spans="3:17" x14ac:dyDescent="0.25">
      <c r="C44" s="163"/>
      <c r="D44" s="101" t="s">
        <v>677</v>
      </c>
      <c r="E44" s="83">
        <f t="shared" ref="E44:Q44" si="31">E131+E218</f>
        <v>0</v>
      </c>
      <c r="F44" s="83">
        <f t="shared" si="31"/>
        <v>0</v>
      </c>
      <c r="G44" s="83">
        <f t="shared" si="31"/>
        <v>0</v>
      </c>
      <c r="H44" s="83">
        <f t="shared" si="31"/>
        <v>0</v>
      </c>
      <c r="I44" s="83">
        <f t="shared" si="31"/>
        <v>0</v>
      </c>
      <c r="J44" s="83">
        <f t="shared" si="31"/>
        <v>0</v>
      </c>
      <c r="K44" s="83">
        <f t="shared" si="31"/>
        <v>0</v>
      </c>
      <c r="L44" s="83">
        <f t="shared" si="31"/>
        <v>0</v>
      </c>
      <c r="M44" s="83">
        <f t="shared" si="31"/>
        <v>0</v>
      </c>
      <c r="N44" s="83">
        <f t="shared" si="31"/>
        <v>0</v>
      </c>
      <c r="O44" s="83">
        <f t="shared" si="31"/>
        <v>0</v>
      </c>
      <c r="P44" s="83">
        <f t="shared" si="31"/>
        <v>0</v>
      </c>
      <c r="Q44" s="83">
        <f t="shared" si="31"/>
        <v>0</v>
      </c>
    </row>
    <row r="45" spans="3:17" x14ac:dyDescent="0.25">
      <c r="C45" s="163" t="s">
        <v>706</v>
      </c>
      <c r="D45" s="101" t="s">
        <v>678</v>
      </c>
      <c r="E45" s="83">
        <f t="shared" ref="E45:Q45" si="32">E132+E219</f>
        <v>0</v>
      </c>
      <c r="F45" s="83">
        <f t="shared" si="32"/>
        <v>0</v>
      </c>
      <c r="G45" s="83">
        <f t="shared" si="32"/>
        <v>0</v>
      </c>
      <c r="H45" s="83">
        <f t="shared" si="32"/>
        <v>0</v>
      </c>
      <c r="I45" s="83">
        <f t="shared" si="32"/>
        <v>0</v>
      </c>
      <c r="J45" s="83">
        <f t="shared" si="32"/>
        <v>0</v>
      </c>
      <c r="K45" s="83">
        <f t="shared" si="32"/>
        <v>0</v>
      </c>
      <c r="L45" s="83">
        <f t="shared" si="32"/>
        <v>0</v>
      </c>
      <c r="M45" s="83">
        <f t="shared" si="32"/>
        <v>0</v>
      </c>
      <c r="N45" s="83">
        <f t="shared" si="32"/>
        <v>0</v>
      </c>
      <c r="O45" s="83">
        <f t="shared" si="32"/>
        <v>0</v>
      </c>
      <c r="P45" s="83">
        <f t="shared" si="32"/>
        <v>0</v>
      </c>
      <c r="Q45" s="83">
        <f t="shared" si="32"/>
        <v>0</v>
      </c>
    </row>
    <row r="46" spans="3:17" x14ac:dyDescent="0.25">
      <c r="C46" s="338" t="s">
        <v>225</v>
      </c>
      <c r="D46" s="339"/>
      <c r="E46" s="144">
        <f>SUM(E32:E45)</f>
        <v>0</v>
      </c>
      <c r="F46" s="144">
        <f t="shared" ref="F46:P46" si="33">SUM(F32:F45)</f>
        <v>0</v>
      </c>
      <c r="G46" s="144">
        <f t="shared" si="33"/>
        <v>0</v>
      </c>
      <c r="H46" s="144">
        <f t="shared" si="33"/>
        <v>0</v>
      </c>
      <c r="I46" s="144">
        <f t="shared" si="33"/>
        <v>0</v>
      </c>
      <c r="J46" s="144">
        <f t="shared" si="33"/>
        <v>0</v>
      </c>
      <c r="K46" s="144">
        <f t="shared" si="33"/>
        <v>0</v>
      </c>
      <c r="L46" s="144">
        <f t="shared" si="33"/>
        <v>0</v>
      </c>
      <c r="M46" s="144">
        <f t="shared" si="33"/>
        <v>0</v>
      </c>
      <c r="N46" s="144">
        <f t="shared" si="33"/>
        <v>0</v>
      </c>
      <c r="O46" s="144">
        <f t="shared" si="33"/>
        <v>0</v>
      </c>
      <c r="P46" s="144">
        <f t="shared" si="33"/>
        <v>0</v>
      </c>
      <c r="Q46" s="124">
        <f>Q133+Q220</f>
        <v>0</v>
      </c>
    </row>
    <row r="47" spans="3:17" x14ac:dyDescent="0.25">
      <c r="C47" s="319" t="s">
        <v>354</v>
      </c>
      <c r="D47" s="32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3:17" x14ac:dyDescent="0.25">
      <c r="C48" s="163" t="s">
        <v>707</v>
      </c>
      <c r="D48" s="101" t="s">
        <v>679</v>
      </c>
      <c r="E48" s="83">
        <f t="shared" ref="E48:Q48" si="34">E135+E222</f>
        <v>0</v>
      </c>
      <c r="F48" s="83">
        <f t="shared" si="34"/>
        <v>0</v>
      </c>
      <c r="G48" s="83">
        <f t="shared" si="34"/>
        <v>0</v>
      </c>
      <c r="H48" s="83">
        <f t="shared" si="34"/>
        <v>0</v>
      </c>
      <c r="I48" s="83">
        <f t="shared" si="34"/>
        <v>0</v>
      </c>
      <c r="J48" s="83">
        <f t="shared" si="34"/>
        <v>0</v>
      </c>
      <c r="K48" s="83">
        <f t="shared" si="34"/>
        <v>0</v>
      </c>
      <c r="L48" s="83">
        <f t="shared" si="34"/>
        <v>0</v>
      </c>
      <c r="M48" s="83">
        <f t="shared" si="34"/>
        <v>0</v>
      </c>
      <c r="N48" s="83">
        <f t="shared" si="34"/>
        <v>0</v>
      </c>
      <c r="O48" s="83">
        <f t="shared" si="34"/>
        <v>0</v>
      </c>
      <c r="P48" s="83">
        <f t="shared" si="34"/>
        <v>0</v>
      </c>
      <c r="Q48" s="83">
        <f t="shared" si="34"/>
        <v>0</v>
      </c>
    </row>
    <row r="49" spans="3:17" x14ac:dyDescent="0.25">
      <c r="C49" s="163" t="s">
        <v>707</v>
      </c>
      <c r="D49" s="101" t="s">
        <v>680</v>
      </c>
      <c r="E49" s="83">
        <f t="shared" ref="E49:Q49" si="35">E136+E223</f>
        <v>0</v>
      </c>
      <c r="F49" s="83">
        <f t="shared" si="35"/>
        <v>0</v>
      </c>
      <c r="G49" s="83">
        <f t="shared" si="35"/>
        <v>0</v>
      </c>
      <c r="H49" s="83">
        <f t="shared" si="35"/>
        <v>0</v>
      </c>
      <c r="I49" s="83">
        <f t="shared" si="35"/>
        <v>0</v>
      </c>
      <c r="J49" s="83">
        <f t="shared" si="35"/>
        <v>0</v>
      </c>
      <c r="K49" s="83">
        <f t="shared" si="35"/>
        <v>0</v>
      </c>
      <c r="L49" s="83">
        <f t="shared" si="35"/>
        <v>0</v>
      </c>
      <c r="M49" s="83">
        <f t="shared" si="35"/>
        <v>0</v>
      </c>
      <c r="N49" s="83">
        <f t="shared" si="35"/>
        <v>0</v>
      </c>
      <c r="O49" s="83">
        <f t="shared" si="35"/>
        <v>0</v>
      </c>
      <c r="P49" s="83">
        <f t="shared" si="35"/>
        <v>0</v>
      </c>
      <c r="Q49" s="83">
        <f t="shared" si="35"/>
        <v>0</v>
      </c>
    </row>
    <row r="50" spans="3:17" x14ac:dyDescent="0.25">
      <c r="C50" s="163" t="s">
        <v>707</v>
      </c>
      <c r="D50" s="101" t="s">
        <v>681</v>
      </c>
      <c r="E50" s="83">
        <f t="shared" ref="E50:Q50" si="36">E137+E224</f>
        <v>0</v>
      </c>
      <c r="F50" s="83">
        <f t="shared" si="36"/>
        <v>0</v>
      </c>
      <c r="G50" s="83">
        <f t="shared" si="36"/>
        <v>0</v>
      </c>
      <c r="H50" s="83">
        <f t="shared" si="36"/>
        <v>0</v>
      </c>
      <c r="I50" s="83">
        <f t="shared" si="36"/>
        <v>0</v>
      </c>
      <c r="J50" s="83">
        <f t="shared" si="36"/>
        <v>0</v>
      </c>
      <c r="K50" s="83">
        <f t="shared" si="36"/>
        <v>0</v>
      </c>
      <c r="L50" s="83">
        <f t="shared" si="36"/>
        <v>0</v>
      </c>
      <c r="M50" s="83">
        <f t="shared" si="36"/>
        <v>0</v>
      </c>
      <c r="N50" s="83">
        <f t="shared" si="36"/>
        <v>0</v>
      </c>
      <c r="O50" s="83">
        <f t="shared" si="36"/>
        <v>0</v>
      </c>
      <c r="P50" s="83">
        <f t="shared" si="36"/>
        <v>0</v>
      </c>
      <c r="Q50" s="83">
        <f t="shared" si="36"/>
        <v>0</v>
      </c>
    </row>
    <row r="51" spans="3:17" x14ac:dyDescent="0.25">
      <c r="C51" s="163" t="s">
        <v>707</v>
      </c>
      <c r="D51" s="20" t="s">
        <v>682</v>
      </c>
      <c r="E51" s="83">
        <f t="shared" ref="E51:Q51" si="37">E138+E225</f>
        <v>0</v>
      </c>
      <c r="F51" s="83">
        <f t="shared" si="37"/>
        <v>0</v>
      </c>
      <c r="G51" s="83">
        <f t="shared" si="37"/>
        <v>0</v>
      </c>
      <c r="H51" s="83">
        <f t="shared" si="37"/>
        <v>0</v>
      </c>
      <c r="I51" s="83">
        <f t="shared" si="37"/>
        <v>0</v>
      </c>
      <c r="J51" s="83">
        <f t="shared" si="37"/>
        <v>0</v>
      </c>
      <c r="K51" s="83">
        <f t="shared" si="37"/>
        <v>0</v>
      </c>
      <c r="L51" s="83">
        <f t="shared" si="37"/>
        <v>0</v>
      </c>
      <c r="M51" s="83">
        <f t="shared" si="37"/>
        <v>0</v>
      </c>
      <c r="N51" s="83">
        <f t="shared" si="37"/>
        <v>0</v>
      </c>
      <c r="O51" s="83">
        <f t="shared" si="37"/>
        <v>0</v>
      </c>
      <c r="P51" s="83">
        <f t="shared" si="37"/>
        <v>0</v>
      </c>
      <c r="Q51" s="83">
        <f t="shared" si="37"/>
        <v>0</v>
      </c>
    </row>
    <row r="52" spans="3:17" x14ac:dyDescent="0.25">
      <c r="C52" s="163" t="s">
        <v>707</v>
      </c>
      <c r="D52" s="20" t="s">
        <v>683</v>
      </c>
      <c r="E52" s="83">
        <f t="shared" ref="E52:Q52" si="38">E139+E226</f>
        <v>0</v>
      </c>
      <c r="F52" s="83">
        <f t="shared" si="38"/>
        <v>0</v>
      </c>
      <c r="G52" s="83">
        <f t="shared" si="38"/>
        <v>0</v>
      </c>
      <c r="H52" s="83">
        <f t="shared" si="38"/>
        <v>0</v>
      </c>
      <c r="I52" s="83">
        <f t="shared" si="38"/>
        <v>0</v>
      </c>
      <c r="J52" s="83">
        <f t="shared" si="38"/>
        <v>0</v>
      </c>
      <c r="K52" s="83">
        <f t="shared" si="38"/>
        <v>0</v>
      </c>
      <c r="L52" s="83">
        <f t="shared" si="38"/>
        <v>0</v>
      </c>
      <c r="M52" s="83">
        <f t="shared" si="38"/>
        <v>0</v>
      </c>
      <c r="N52" s="83">
        <f t="shared" si="38"/>
        <v>0</v>
      </c>
      <c r="O52" s="83">
        <f t="shared" si="38"/>
        <v>0</v>
      </c>
      <c r="P52" s="83">
        <f t="shared" si="38"/>
        <v>0</v>
      </c>
      <c r="Q52" s="83">
        <f t="shared" si="38"/>
        <v>0</v>
      </c>
    </row>
    <row r="53" spans="3:17" x14ac:dyDescent="0.25">
      <c r="C53" s="338" t="s">
        <v>225</v>
      </c>
      <c r="D53" s="339"/>
      <c r="E53" s="144">
        <f>SUM(E48:E52)</f>
        <v>0</v>
      </c>
      <c r="F53" s="144">
        <f t="shared" ref="F53:P53" si="39">SUM(F48:F52)</f>
        <v>0</v>
      </c>
      <c r="G53" s="144">
        <f t="shared" si="39"/>
        <v>0</v>
      </c>
      <c r="H53" s="144">
        <f t="shared" si="39"/>
        <v>0</v>
      </c>
      <c r="I53" s="144">
        <f t="shared" si="39"/>
        <v>0</v>
      </c>
      <c r="J53" s="144">
        <f t="shared" si="39"/>
        <v>0</v>
      </c>
      <c r="K53" s="144">
        <f t="shared" si="39"/>
        <v>0</v>
      </c>
      <c r="L53" s="144">
        <f t="shared" si="39"/>
        <v>0</v>
      </c>
      <c r="M53" s="144">
        <f t="shared" si="39"/>
        <v>0</v>
      </c>
      <c r="N53" s="144">
        <f t="shared" si="39"/>
        <v>0</v>
      </c>
      <c r="O53" s="144">
        <f t="shared" si="39"/>
        <v>0</v>
      </c>
      <c r="P53" s="144">
        <f t="shared" si="39"/>
        <v>0</v>
      </c>
      <c r="Q53" s="124">
        <f>Q140+Q227</f>
        <v>0</v>
      </c>
    </row>
    <row r="54" spans="3:17" x14ac:dyDescent="0.25">
      <c r="C54" s="338" t="s">
        <v>353</v>
      </c>
      <c r="D54" s="339"/>
      <c r="E54" s="144">
        <f>E53+E46</f>
        <v>0</v>
      </c>
      <c r="F54" s="144">
        <f t="shared" ref="F54:P54" si="40">F53+F46</f>
        <v>0</v>
      </c>
      <c r="G54" s="144">
        <f t="shared" si="40"/>
        <v>0</v>
      </c>
      <c r="H54" s="144">
        <f t="shared" si="40"/>
        <v>0</v>
      </c>
      <c r="I54" s="144">
        <f t="shared" si="40"/>
        <v>0</v>
      </c>
      <c r="J54" s="144">
        <f t="shared" si="40"/>
        <v>0</v>
      </c>
      <c r="K54" s="144">
        <f t="shared" si="40"/>
        <v>0</v>
      </c>
      <c r="L54" s="144">
        <f t="shared" si="40"/>
        <v>0</v>
      </c>
      <c r="M54" s="144">
        <f t="shared" si="40"/>
        <v>0</v>
      </c>
      <c r="N54" s="144">
        <f t="shared" si="40"/>
        <v>0</v>
      </c>
      <c r="O54" s="144">
        <f t="shared" si="40"/>
        <v>0</v>
      </c>
      <c r="P54" s="144">
        <f t="shared" si="40"/>
        <v>0</v>
      </c>
      <c r="Q54" s="124">
        <f>Q141+Q228</f>
        <v>0</v>
      </c>
    </row>
    <row r="55" spans="3:17" x14ac:dyDescent="0.25">
      <c r="C55" s="335" t="s">
        <v>358</v>
      </c>
      <c r="D55" s="336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3:17" x14ac:dyDescent="0.25">
      <c r="C56" s="18"/>
      <c r="D56" s="18" t="s">
        <v>684</v>
      </c>
      <c r="E56" s="83">
        <f t="shared" ref="E56:Q56" si="41">E143+E230</f>
        <v>0</v>
      </c>
      <c r="F56" s="83">
        <f t="shared" si="41"/>
        <v>0</v>
      </c>
      <c r="G56" s="83">
        <f t="shared" si="41"/>
        <v>0</v>
      </c>
      <c r="H56" s="83">
        <f t="shared" si="41"/>
        <v>0</v>
      </c>
      <c r="I56" s="83">
        <f t="shared" si="41"/>
        <v>0</v>
      </c>
      <c r="J56" s="83">
        <f t="shared" si="41"/>
        <v>0</v>
      </c>
      <c r="K56" s="83">
        <f t="shared" si="41"/>
        <v>0</v>
      </c>
      <c r="L56" s="83">
        <f t="shared" si="41"/>
        <v>0</v>
      </c>
      <c r="M56" s="83">
        <f t="shared" si="41"/>
        <v>0</v>
      </c>
      <c r="N56" s="83">
        <f t="shared" si="41"/>
        <v>0</v>
      </c>
      <c r="O56" s="83">
        <f t="shared" si="41"/>
        <v>0</v>
      </c>
      <c r="P56" s="83">
        <f t="shared" si="41"/>
        <v>0</v>
      </c>
      <c r="Q56" s="83">
        <f t="shared" si="41"/>
        <v>0</v>
      </c>
    </row>
    <row r="57" spans="3:17" x14ac:dyDescent="0.25">
      <c r="C57" s="18"/>
      <c r="D57" s="18" t="s">
        <v>685</v>
      </c>
      <c r="E57" s="83">
        <f t="shared" ref="E57:Q57" si="42">E144+E231</f>
        <v>0</v>
      </c>
      <c r="F57" s="83">
        <f t="shared" si="42"/>
        <v>0</v>
      </c>
      <c r="G57" s="83">
        <f t="shared" si="42"/>
        <v>0</v>
      </c>
      <c r="H57" s="83">
        <f t="shared" si="42"/>
        <v>0</v>
      </c>
      <c r="I57" s="83">
        <f t="shared" si="42"/>
        <v>0</v>
      </c>
      <c r="J57" s="83">
        <f t="shared" si="42"/>
        <v>0</v>
      </c>
      <c r="K57" s="83">
        <f t="shared" si="42"/>
        <v>0</v>
      </c>
      <c r="L57" s="83">
        <f t="shared" si="42"/>
        <v>0</v>
      </c>
      <c r="M57" s="83">
        <f t="shared" si="42"/>
        <v>0</v>
      </c>
      <c r="N57" s="83">
        <f t="shared" si="42"/>
        <v>0</v>
      </c>
      <c r="O57" s="83">
        <f t="shared" si="42"/>
        <v>0</v>
      </c>
      <c r="P57" s="83">
        <f t="shared" si="42"/>
        <v>0</v>
      </c>
      <c r="Q57" s="83">
        <f t="shared" si="42"/>
        <v>0</v>
      </c>
    </row>
    <row r="58" spans="3:17" x14ac:dyDescent="0.25">
      <c r="C58" s="338" t="s">
        <v>355</v>
      </c>
      <c r="D58" s="339"/>
      <c r="E58" s="144">
        <f>SUM(E56:E57)</f>
        <v>0</v>
      </c>
      <c r="F58" s="144">
        <f t="shared" ref="F58:P58" si="43">SUM(F56:F57)</f>
        <v>0</v>
      </c>
      <c r="G58" s="144">
        <f t="shared" si="43"/>
        <v>0</v>
      </c>
      <c r="H58" s="144">
        <f t="shared" si="43"/>
        <v>0</v>
      </c>
      <c r="I58" s="144">
        <f t="shared" si="43"/>
        <v>0</v>
      </c>
      <c r="J58" s="144">
        <f t="shared" si="43"/>
        <v>0</v>
      </c>
      <c r="K58" s="144">
        <f t="shared" si="43"/>
        <v>0</v>
      </c>
      <c r="L58" s="144">
        <f t="shared" si="43"/>
        <v>0</v>
      </c>
      <c r="M58" s="144">
        <f t="shared" si="43"/>
        <v>0</v>
      </c>
      <c r="N58" s="144">
        <f t="shared" si="43"/>
        <v>0</v>
      </c>
      <c r="O58" s="144">
        <f t="shared" si="43"/>
        <v>0</v>
      </c>
      <c r="P58" s="144">
        <f t="shared" si="43"/>
        <v>0</v>
      </c>
      <c r="Q58" s="124">
        <f>Q145+Q232</f>
        <v>0</v>
      </c>
    </row>
    <row r="59" spans="3:17" x14ac:dyDescent="0.25">
      <c r="C59" s="335" t="s">
        <v>357</v>
      </c>
      <c r="D59" s="336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</row>
    <row r="60" spans="3:17" x14ac:dyDescent="0.25">
      <c r="C60" s="96"/>
      <c r="D60" s="101" t="s">
        <v>686</v>
      </c>
      <c r="E60" s="83">
        <f t="shared" ref="E60:Q60" si="44">E147+E234</f>
        <v>0</v>
      </c>
      <c r="F60" s="83">
        <f t="shared" si="44"/>
        <v>0</v>
      </c>
      <c r="G60" s="83">
        <f t="shared" si="44"/>
        <v>0</v>
      </c>
      <c r="H60" s="83">
        <f t="shared" si="44"/>
        <v>0</v>
      </c>
      <c r="I60" s="83">
        <f t="shared" si="44"/>
        <v>0</v>
      </c>
      <c r="J60" s="83">
        <f t="shared" si="44"/>
        <v>0</v>
      </c>
      <c r="K60" s="83">
        <f t="shared" si="44"/>
        <v>0</v>
      </c>
      <c r="L60" s="83">
        <f t="shared" si="44"/>
        <v>0</v>
      </c>
      <c r="M60" s="83">
        <f t="shared" si="44"/>
        <v>0</v>
      </c>
      <c r="N60" s="83">
        <f t="shared" si="44"/>
        <v>0</v>
      </c>
      <c r="O60" s="83">
        <f t="shared" si="44"/>
        <v>0</v>
      </c>
      <c r="P60" s="83">
        <f t="shared" si="44"/>
        <v>0</v>
      </c>
      <c r="Q60" s="83">
        <f t="shared" si="44"/>
        <v>0</v>
      </c>
    </row>
    <row r="61" spans="3:17" x14ac:dyDescent="0.25">
      <c r="C61" s="96"/>
      <c r="D61" s="101" t="s">
        <v>687</v>
      </c>
      <c r="E61" s="83">
        <f t="shared" ref="E61:Q61" si="45">E148+E235</f>
        <v>0</v>
      </c>
      <c r="F61" s="83">
        <f t="shared" si="45"/>
        <v>0</v>
      </c>
      <c r="G61" s="83">
        <f t="shared" si="45"/>
        <v>0</v>
      </c>
      <c r="H61" s="83">
        <f t="shared" si="45"/>
        <v>0</v>
      </c>
      <c r="I61" s="83">
        <f t="shared" si="45"/>
        <v>0</v>
      </c>
      <c r="J61" s="83">
        <f t="shared" si="45"/>
        <v>0</v>
      </c>
      <c r="K61" s="83">
        <f t="shared" si="45"/>
        <v>0</v>
      </c>
      <c r="L61" s="83">
        <f t="shared" si="45"/>
        <v>0</v>
      </c>
      <c r="M61" s="83">
        <f t="shared" si="45"/>
        <v>0</v>
      </c>
      <c r="N61" s="83">
        <f t="shared" si="45"/>
        <v>0</v>
      </c>
      <c r="O61" s="83">
        <f t="shared" si="45"/>
        <v>0</v>
      </c>
      <c r="P61" s="83">
        <f t="shared" si="45"/>
        <v>0</v>
      </c>
      <c r="Q61" s="83">
        <f t="shared" si="45"/>
        <v>0</v>
      </c>
    </row>
    <row r="62" spans="3:17" x14ac:dyDescent="0.25">
      <c r="C62" s="18"/>
      <c r="D62" s="101" t="s">
        <v>688</v>
      </c>
      <c r="E62" s="83">
        <f t="shared" ref="E62:Q62" si="46">E149+E236</f>
        <v>0</v>
      </c>
      <c r="F62" s="83">
        <f t="shared" si="46"/>
        <v>0</v>
      </c>
      <c r="G62" s="83">
        <f t="shared" si="46"/>
        <v>0</v>
      </c>
      <c r="H62" s="83">
        <f t="shared" si="46"/>
        <v>0</v>
      </c>
      <c r="I62" s="83">
        <f t="shared" si="46"/>
        <v>0</v>
      </c>
      <c r="J62" s="83">
        <f t="shared" si="46"/>
        <v>0</v>
      </c>
      <c r="K62" s="83">
        <f t="shared" si="46"/>
        <v>0</v>
      </c>
      <c r="L62" s="83">
        <f t="shared" si="46"/>
        <v>0</v>
      </c>
      <c r="M62" s="83">
        <f t="shared" si="46"/>
        <v>0</v>
      </c>
      <c r="N62" s="83">
        <f t="shared" si="46"/>
        <v>0</v>
      </c>
      <c r="O62" s="83">
        <f t="shared" si="46"/>
        <v>0</v>
      </c>
      <c r="P62" s="83">
        <f t="shared" si="46"/>
        <v>0</v>
      </c>
      <c r="Q62" s="83">
        <f t="shared" si="46"/>
        <v>0</v>
      </c>
    </row>
    <row r="63" spans="3:17" x14ac:dyDescent="0.25">
      <c r="C63" s="18"/>
      <c r="D63" s="18" t="s">
        <v>689</v>
      </c>
      <c r="E63" s="83">
        <f t="shared" ref="E63:Q63" si="47">E150+E237</f>
        <v>0</v>
      </c>
      <c r="F63" s="83">
        <f t="shared" si="47"/>
        <v>0</v>
      </c>
      <c r="G63" s="83">
        <f t="shared" si="47"/>
        <v>0</v>
      </c>
      <c r="H63" s="83">
        <f t="shared" si="47"/>
        <v>0</v>
      </c>
      <c r="I63" s="83">
        <f t="shared" si="47"/>
        <v>0</v>
      </c>
      <c r="J63" s="83">
        <f t="shared" si="47"/>
        <v>0</v>
      </c>
      <c r="K63" s="83">
        <f t="shared" si="47"/>
        <v>0</v>
      </c>
      <c r="L63" s="83">
        <f t="shared" si="47"/>
        <v>0</v>
      </c>
      <c r="M63" s="83">
        <f t="shared" si="47"/>
        <v>0</v>
      </c>
      <c r="N63" s="83">
        <f t="shared" si="47"/>
        <v>0</v>
      </c>
      <c r="O63" s="83">
        <f t="shared" si="47"/>
        <v>0</v>
      </c>
      <c r="P63" s="83">
        <f t="shared" si="47"/>
        <v>0</v>
      </c>
      <c r="Q63" s="83">
        <f t="shared" si="47"/>
        <v>0</v>
      </c>
    </row>
    <row r="64" spans="3:17" x14ac:dyDescent="0.25">
      <c r="C64" s="338" t="s">
        <v>356</v>
      </c>
      <c r="D64" s="339"/>
      <c r="E64" s="144">
        <f>SUM(E60:E63)</f>
        <v>0</v>
      </c>
      <c r="F64" s="144">
        <f t="shared" ref="F64:P64" si="48">SUM(F60:F63)</f>
        <v>0</v>
      </c>
      <c r="G64" s="144">
        <f t="shared" si="48"/>
        <v>0</v>
      </c>
      <c r="H64" s="144">
        <f t="shared" si="48"/>
        <v>0</v>
      </c>
      <c r="I64" s="144">
        <f t="shared" si="48"/>
        <v>0</v>
      </c>
      <c r="J64" s="144">
        <f t="shared" si="48"/>
        <v>0</v>
      </c>
      <c r="K64" s="144">
        <f t="shared" si="48"/>
        <v>0</v>
      </c>
      <c r="L64" s="144">
        <f t="shared" si="48"/>
        <v>0</v>
      </c>
      <c r="M64" s="144">
        <f t="shared" si="48"/>
        <v>0</v>
      </c>
      <c r="N64" s="144">
        <f t="shared" si="48"/>
        <v>0</v>
      </c>
      <c r="O64" s="144">
        <f t="shared" si="48"/>
        <v>0</v>
      </c>
      <c r="P64" s="144">
        <f t="shared" si="48"/>
        <v>0</v>
      </c>
      <c r="Q64" s="124">
        <f>Q151+Q238</f>
        <v>0</v>
      </c>
    </row>
    <row r="65" spans="3:17" x14ac:dyDescent="0.25">
      <c r="C65" s="335" t="s">
        <v>361</v>
      </c>
      <c r="D65" s="336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3:17" x14ac:dyDescent="0.25">
      <c r="C66" s="96"/>
      <c r="D66" s="101" t="s">
        <v>691</v>
      </c>
      <c r="E66" s="83">
        <f t="shared" ref="E66:Q66" si="49">E153+E240</f>
        <v>0</v>
      </c>
      <c r="F66" s="83">
        <f t="shared" si="49"/>
        <v>0</v>
      </c>
      <c r="G66" s="83">
        <f t="shared" si="49"/>
        <v>0</v>
      </c>
      <c r="H66" s="83">
        <f t="shared" si="49"/>
        <v>0</v>
      </c>
      <c r="I66" s="83">
        <f t="shared" si="49"/>
        <v>0</v>
      </c>
      <c r="J66" s="83">
        <f t="shared" si="49"/>
        <v>0</v>
      </c>
      <c r="K66" s="83">
        <f t="shared" si="49"/>
        <v>0</v>
      </c>
      <c r="L66" s="83">
        <f t="shared" si="49"/>
        <v>0</v>
      </c>
      <c r="M66" s="83">
        <f t="shared" si="49"/>
        <v>0</v>
      </c>
      <c r="N66" s="83">
        <f t="shared" si="49"/>
        <v>0</v>
      </c>
      <c r="O66" s="83">
        <f t="shared" si="49"/>
        <v>0</v>
      </c>
      <c r="P66" s="83">
        <f t="shared" si="49"/>
        <v>0</v>
      </c>
      <c r="Q66" s="83">
        <f t="shared" si="49"/>
        <v>0</v>
      </c>
    </row>
    <row r="67" spans="3:17" x14ac:dyDescent="0.25">
      <c r="C67" s="96"/>
      <c r="D67" s="101" t="s">
        <v>692</v>
      </c>
      <c r="E67" s="83">
        <f t="shared" ref="E67:Q67" si="50">E154+E241</f>
        <v>0</v>
      </c>
      <c r="F67" s="83">
        <f t="shared" si="50"/>
        <v>0</v>
      </c>
      <c r="G67" s="83">
        <f t="shared" si="50"/>
        <v>0</v>
      </c>
      <c r="H67" s="83">
        <f t="shared" si="50"/>
        <v>0</v>
      </c>
      <c r="I67" s="83">
        <f t="shared" si="50"/>
        <v>0</v>
      </c>
      <c r="J67" s="83">
        <f t="shared" si="50"/>
        <v>0</v>
      </c>
      <c r="K67" s="83">
        <f t="shared" si="50"/>
        <v>0</v>
      </c>
      <c r="L67" s="83">
        <f t="shared" si="50"/>
        <v>0</v>
      </c>
      <c r="M67" s="83">
        <f t="shared" si="50"/>
        <v>0</v>
      </c>
      <c r="N67" s="83">
        <f t="shared" si="50"/>
        <v>0</v>
      </c>
      <c r="O67" s="83">
        <f t="shared" si="50"/>
        <v>0</v>
      </c>
      <c r="P67" s="83">
        <f t="shared" si="50"/>
        <v>0</v>
      </c>
      <c r="Q67" s="83">
        <f t="shared" si="50"/>
        <v>0</v>
      </c>
    </row>
    <row r="68" spans="3:17" x14ac:dyDescent="0.25">
      <c r="C68" s="96"/>
      <c r="D68" s="101" t="s">
        <v>693</v>
      </c>
      <c r="E68" s="83">
        <f t="shared" ref="E68:Q68" si="51">E155+E242</f>
        <v>0</v>
      </c>
      <c r="F68" s="83">
        <f t="shared" si="51"/>
        <v>0</v>
      </c>
      <c r="G68" s="83">
        <f t="shared" si="51"/>
        <v>0</v>
      </c>
      <c r="H68" s="83">
        <f t="shared" si="51"/>
        <v>0</v>
      </c>
      <c r="I68" s="83">
        <f t="shared" si="51"/>
        <v>0</v>
      </c>
      <c r="J68" s="83">
        <f t="shared" si="51"/>
        <v>0</v>
      </c>
      <c r="K68" s="83">
        <f t="shared" si="51"/>
        <v>0</v>
      </c>
      <c r="L68" s="83">
        <f t="shared" si="51"/>
        <v>0</v>
      </c>
      <c r="M68" s="83">
        <f t="shared" si="51"/>
        <v>0</v>
      </c>
      <c r="N68" s="83">
        <f t="shared" si="51"/>
        <v>0</v>
      </c>
      <c r="O68" s="83">
        <f t="shared" si="51"/>
        <v>0</v>
      </c>
      <c r="P68" s="83">
        <f t="shared" si="51"/>
        <v>0</v>
      </c>
      <c r="Q68" s="83">
        <f t="shared" si="51"/>
        <v>0</v>
      </c>
    </row>
    <row r="69" spans="3:17" x14ac:dyDescent="0.25">
      <c r="C69" s="96"/>
      <c r="D69" s="101" t="s">
        <v>694</v>
      </c>
      <c r="E69" s="83">
        <f t="shared" ref="E69:Q69" si="52">E156+E243</f>
        <v>0</v>
      </c>
      <c r="F69" s="83">
        <f t="shared" si="52"/>
        <v>0</v>
      </c>
      <c r="G69" s="83">
        <f t="shared" si="52"/>
        <v>0</v>
      </c>
      <c r="H69" s="83">
        <f t="shared" si="52"/>
        <v>0</v>
      </c>
      <c r="I69" s="83">
        <f t="shared" si="52"/>
        <v>0</v>
      </c>
      <c r="J69" s="83">
        <f t="shared" si="52"/>
        <v>0</v>
      </c>
      <c r="K69" s="83">
        <f t="shared" si="52"/>
        <v>0</v>
      </c>
      <c r="L69" s="83">
        <f t="shared" si="52"/>
        <v>0</v>
      </c>
      <c r="M69" s="83">
        <f t="shared" si="52"/>
        <v>0</v>
      </c>
      <c r="N69" s="83">
        <f t="shared" si="52"/>
        <v>0</v>
      </c>
      <c r="O69" s="83">
        <f t="shared" si="52"/>
        <v>0</v>
      </c>
      <c r="P69" s="83">
        <f t="shared" si="52"/>
        <v>0</v>
      </c>
      <c r="Q69" s="83">
        <f t="shared" si="52"/>
        <v>0</v>
      </c>
    </row>
    <row r="70" spans="3:17" x14ac:dyDescent="0.25">
      <c r="C70" s="96"/>
      <c r="D70" s="101" t="s">
        <v>695</v>
      </c>
      <c r="E70" s="83">
        <f t="shared" ref="E70:Q70" si="53">E157+E244</f>
        <v>0</v>
      </c>
      <c r="F70" s="83">
        <f t="shared" si="53"/>
        <v>0</v>
      </c>
      <c r="G70" s="83">
        <f t="shared" si="53"/>
        <v>0</v>
      </c>
      <c r="H70" s="83">
        <f t="shared" si="53"/>
        <v>0</v>
      </c>
      <c r="I70" s="83">
        <f t="shared" si="53"/>
        <v>0</v>
      </c>
      <c r="J70" s="83">
        <f t="shared" si="53"/>
        <v>0</v>
      </c>
      <c r="K70" s="83">
        <f t="shared" si="53"/>
        <v>0</v>
      </c>
      <c r="L70" s="83">
        <f t="shared" si="53"/>
        <v>0</v>
      </c>
      <c r="M70" s="83">
        <f t="shared" si="53"/>
        <v>0</v>
      </c>
      <c r="N70" s="83">
        <f t="shared" si="53"/>
        <v>0</v>
      </c>
      <c r="O70" s="83">
        <f t="shared" si="53"/>
        <v>0</v>
      </c>
      <c r="P70" s="83">
        <f t="shared" si="53"/>
        <v>0</v>
      </c>
      <c r="Q70" s="83">
        <f t="shared" si="53"/>
        <v>0</v>
      </c>
    </row>
    <row r="71" spans="3:17" x14ac:dyDescent="0.25">
      <c r="C71" s="96"/>
      <c r="D71" s="101" t="s">
        <v>664</v>
      </c>
      <c r="E71" s="83">
        <f t="shared" ref="E71:Q71" si="54">E158+E245</f>
        <v>0</v>
      </c>
      <c r="F71" s="83">
        <f t="shared" si="54"/>
        <v>0</v>
      </c>
      <c r="G71" s="83">
        <f t="shared" si="54"/>
        <v>0</v>
      </c>
      <c r="H71" s="83">
        <f t="shared" si="54"/>
        <v>0</v>
      </c>
      <c r="I71" s="83">
        <f t="shared" si="54"/>
        <v>0</v>
      </c>
      <c r="J71" s="83">
        <f t="shared" si="54"/>
        <v>0</v>
      </c>
      <c r="K71" s="83">
        <f t="shared" si="54"/>
        <v>0</v>
      </c>
      <c r="L71" s="83">
        <f t="shared" si="54"/>
        <v>0</v>
      </c>
      <c r="M71" s="83">
        <f t="shared" si="54"/>
        <v>0</v>
      </c>
      <c r="N71" s="83">
        <f t="shared" si="54"/>
        <v>0</v>
      </c>
      <c r="O71" s="83">
        <f t="shared" si="54"/>
        <v>0</v>
      </c>
      <c r="P71" s="83">
        <f t="shared" si="54"/>
        <v>0</v>
      </c>
      <c r="Q71" s="83">
        <f t="shared" si="54"/>
        <v>0</v>
      </c>
    </row>
    <row r="72" spans="3:17" x14ac:dyDescent="0.25">
      <c r="C72" s="163" t="s">
        <v>708</v>
      </c>
      <c r="D72" s="101" t="s">
        <v>696</v>
      </c>
      <c r="E72" s="83">
        <f t="shared" ref="E72:Q72" si="55">E159+E246</f>
        <v>0</v>
      </c>
      <c r="F72" s="83">
        <f t="shared" si="55"/>
        <v>0</v>
      </c>
      <c r="G72" s="83">
        <f t="shared" si="55"/>
        <v>0</v>
      </c>
      <c r="H72" s="83">
        <f t="shared" si="55"/>
        <v>0</v>
      </c>
      <c r="I72" s="83">
        <f t="shared" si="55"/>
        <v>0</v>
      </c>
      <c r="J72" s="83">
        <f t="shared" si="55"/>
        <v>0</v>
      </c>
      <c r="K72" s="83">
        <f t="shared" si="55"/>
        <v>0</v>
      </c>
      <c r="L72" s="83">
        <f t="shared" si="55"/>
        <v>0</v>
      </c>
      <c r="M72" s="83">
        <f t="shared" si="55"/>
        <v>0</v>
      </c>
      <c r="N72" s="83">
        <f t="shared" si="55"/>
        <v>0</v>
      </c>
      <c r="O72" s="83">
        <f t="shared" si="55"/>
        <v>0</v>
      </c>
      <c r="P72" s="83">
        <f t="shared" si="55"/>
        <v>0</v>
      </c>
      <c r="Q72" s="83">
        <f t="shared" si="55"/>
        <v>0</v>
      </c>
    </row>
    <row r="73" spans="3:17" x14ac:dyDescent="0.25">
      <c r="C73" s="163" t="s">
        <v>708</v>
      </c>
      <c r="D73" s="101" t="s">
        <v>697</v>
      </c>
      <c r="E73" s="83">
        <f t="shared" ref="E73:Q73" si="56">E160+E247</f>
        <v>0</v>
      </c>
      <c r="F73" s="83">
        <f t="shared" si="56"/>
        <v>0</v>
      </c>
      <c r="G73" s="83">
        <f t="shared" si="56"/>
        <v>0</v>
      </c>
      <c r="H73" s="83">
        <f t="shared" si="56"/>
        <v>0</v>
      </c>
      <c r="I73" s="83">
        <f t="shared" si="56"/>
        <v>0</v>
      </c>
      <c r="J73" s="83">
        <f t="shared" si="56"/>
        <v>0</v>
      </c>
      <c r="K73" s="83">
        <f t="shared" si="56"/>
        <v>0</v>
      </c>
      <c r="L73" s="83">
        <f t="shared" si="56"/>
        <v>0</v>
      </c>
      <c r="M73" s="83">
        <f t="shared" si="56"/>
        <v>0</v>
      </c>
      <c r="N73" s="83">
        <f t="shared" si="56"/>
        <v>0</v>
      </c>
      <c r="O73" s="83">
        <f t="shared" si="56"/>
        <v>0</v>
      </c>
      <c r="P73" s="83">
        <f t="shared" si="56"/>
        <v>0</v>
      </c>
      <c r="Q73" s="83">
        <f t="shared" si="56"/>
        <v>0</v>
      </c>
    </row>
    <row r="74" spans="3:17" x14ac:dyDescent="0.25">
      <c r="C74" s="163" t="s">
        <v>708</v>
      </c>
      <c r="D74" s="101" t="s">
        <v>698</v>
      </c>
      <c r="E74" s="83">
        <f t="shared" ref="E74:Q74" si="57">E161+E248</f>
        <v>0</v>
      </c>
      <c r="F74" s="83">
        <f t="shared" si="57"/>
        <v>0</v>
      </c>
      <c r="G74" s="83">
        <f t="shared" si="57"/>
        <v>0</v>
      </c>
      <c r="H74" s="83">
        <f t="shared" si="57"/>
        <v>0</v>
      </c>
      <c r="I74" s="83">
        <f t="shared" si="57"/>
        <v>0</v>
      </c>
      <c r="J74" s="83">
        <f t="shared" si="57"/>
        <v>0</v>
      </c>
      <c r="K74" s="83">
        <f t="shared" si="57"/>
        <v>0</v>
      </c>
      <c r="L74" s="83">
        <f t="shared" si="57"/>
        <v>0</v>
      </c>
      <c r="M74" s="83">
        <f t="shared" si="57"/>
        <v>0</v>
      </c>
      <c r="N74" s="83">
        <f t="shared" si="57"/>
        <v>0</v>
      </c>
      <c r="O74" s="83">
        <f t="shared" si="57"/>
        <v>0</v>
      </c>
      <c r="P74" s="83">
        <f t="shared" si="57"/>
        <v>0</v>
      </c>
      <c r="Q74" s="83">
        <f t="shared" si="57"/>
        <v>0</v>
      </c>
    </row>
    <row r="75" spans="3:17" x14ac:dyDescent="0.25">
      <c r="C75" s="163" t="s">
        <v>708</v>
      </c>
      <c r="D75" s="101" t="s">
        <v>699</v>
      </c>
      <c r="E75" s="83">
        <f t="shared" ref="E75:Q75" si="58">E162+E249</f>
        <v>0</v>
      </c>
      <c r="F75" s="83">
        <f t="shared" si="58"/>
        <v>0</v>
      </c>
      <c r="G75" s="83">
        <f t="shared" si="58"/>
        <v>0</v>
      </c>
      <c r="H75" s="83">
        <f t="shared" si="58"/>
        <v>0</v>
      </c>
      <c r="I75" s="83">
        <f t="shared" si="58"/>
        <v>0</v>
      </c>
      <c r="J75" s="83">
        <f t="shared" si="58"/>
        <v>0</v>
      </c>
      <c r="K75" s="83">
        <f t="shared" si="58"/>
        <v>0</v>
      </c>
      <c r="L75" s="83">
        <f t="shared" si="58"/>
        <v>0</v>
      </c>
      <c r="M75" s="83">
        <f t="shared" si="58"/>
        <v>0</v>
      </c>
      <c r="N75" s="83">
        <f t="shared" si="58"/>
        <v>0</v>
      </c>
      <c r="O75" s="83">
        <f t="shared" si="58"/>
        <v>0</v>
      </c>
      <c r="P75" s="83">
        <f t="shared" si="58"/>
        <v>0</v>
      </c>
      <c r="Q75" s="83">
        <f t="shared" si="58"/>
        <v>0</v>
      </c>
    </row>
    <row r="76" spans="3:17" x14ac:dyDescent="0.25">
      <c r="C76" s="163" t="s">
        <v>708</v>
      </c>
      <c r="D76" s="101" t="s">
        <v>700</v>
      </c>
      <c r="E76" s="83">
        <f t="shared" ref="E76:Q76" si="59">E163+E250</f>
        <v>0</v>
      </c>
      <c r="F76" s="83">
        <f t="shared" si="59"/>
        <v>0</v>
      </c>
      <c r="G76" s="83">
        <f t="shared" si="59"/>
        <v>0</v>
      </c>
      <c r="H76" s="83">
        <f t="shared" si="59"/>
        <v>0</v>
      </c>
      <c r="I76" s="83">
        <f t="shared" si="59"/>
        <v>0</v>
      </c>
      <c r="J76" s="83">
        <f t="shared" si="59"/>
        <v>0</v>
      </c>
      <c r="K76" s="83">
        <f t="shared" si="59"/>
        <v>0</v>
      </c>
      <c r="L76" s="83">
        <f t="shared" si="59"/>
        <v>0</v>
      </c>
      <c r="M76" s="83">
        <f t="shared" si="59"/>
        <v>0</v>
      </c>
      <c r="N76" s="83">
        <f t="shared" si="59"/>
        <v>0</v>
      </c>
      <c r="O76" s="83">
        <f t="shared" si="59"/>
        <v>0</v>
      </c>
      <c r="P76" s="83">
        <f t="shared" si="59"/>
        <v>0</v>
      </c>
      <c r="Q76" s="83">
        <f t="shared" si="59"/>
        <v>0</v>
      </c>
    </row>
    <row r="77" spans="3:17" x14ac:dyDescent="0.25">
      <c r="C77" s="163" t="s">
        <v>708</v>
      </c>
      <c r="D77" s="101" t="s">
        <v>701</v>
      </c>
      <c r="E77" s="83">
        <f t="shared" ref="E77:Q77" si="60">E164+E251</f>
        <v>0</v>
      </c>
      <c r="F77" s="83">
        <f t="shared" si="60"/>
        <v>0</v>
      </c>
      <c r="G77" s="83">
        <f t="shared" si="60"/>
        <v>0</v>
      </c>
      <c r="H77" s="83">
        <f t="shared" si="60"/>
        <v>0</v>
      </c>
      <c r="I77" s="83">
        <f t="shared" si="60"/>
        <v>0</v>
      </c>
      <c r="J77" s="83">
        <f t="shared" si="60"/>
        <v>0</v>
      </c>
      <c r="K77" s="83">
        <f t="shared" si="60"/>
        <v>0</v>
      </c>
      <c r="L77" s="83">
        <f t="shared" si="60"/>
        <v>0</v>
      </c>
      <c r="M77" s="83">
        <f t="shared" si="60"/>
        <v>0</v>
      </c>
      <c r="N77" s="83">
        <f t="shared" si="60"/>
        <v>0</v>
      </c>
      <c r="O77" s="83">
        <f t="shared" si="60"/>
        <v>0</v>
      </c>
      <c r="P77" s="83">
        <f t="shared" si="60"/>
        <v>0</v>
      </c>
      <c r="Q77" s="83">
        <f t="shared" si="60"/>
        <v>0</v>
      </c>
    </row>
    <row r="78" spans="3:17" x14ac:dyDescent="0.25">
      <c r="C78" s="163" t="s">
        <v>708</v>
      </c>
      <c r="D78" s="18" t="s">
        <v>702</v>
      </c>
      <c r="E78" s="83">
        <f t="shared" ref="E78:Q78" si="61">E165+E252</f>
        <v>0</v>
      </c>
      <c r="F78" s="83">
        <f t="shared" si="61"/>
        <v>0</v>
      </c>
      <c r="G78" s="83">
        <f t="shared" si="61"/>
        <v>0</v>
      </c>
      <c r="H78" s="83">
        <f t="shared" si="61"/>
        <v>0</v>
      </c>
      <c r="I78" s="83">
        <f t="shared" si="61"/>
        <v>0</v>
      </c>
      <c r="J78" s="83">
        <f t="shared" si="61"/>
        <v>0</v>
      </c>
      <c r="K78" s="83">
        <f t="shared" si="61"/>
        <v>0</v>
      </c>
      <c r="L78" s="83">
        <f t="shared" si="61"/>
        <v>0</v>
      </c>
      <c r="M78" s="83">
        <f t="shared" si="61"/>
        <v>0</v>
      </c>
      <c r="N78" s="83">
        <f t="shared" si="61"/>
        <v>0</v>
      </c>
      <c r="O78" s="83">
        <f t="shared" si="61"/>
        <v>0</v>
      </c>
      <c r="P78" s="83">
        <f t="shared" si="61"/>
        <v>0</v>
      </c>
      <c r="Q78" s="83">
        <f t="shared" si="61"/>
        <v>0</v>
      </c>
    </row>
    <row r="79" spans="3:17" x14ac:dyDescent="0.25">
      <c r="C79" s="163" t="s">
        <v>708</v>
      </c>
      <c r="D79" s="18" t="s">
        <v>703</v>
      </c>
      <c r="E79" s="83">
        <f t="shared" ref="E79:Q79" si="62">E166+E253</f>
        <v>0</v>
      </c>
      <c r="F79" s="83">
        <f t="shared" si="62"/>
        <v>0</v>
      </c>
      <c r="G79" s="83">
        <f t="shared" si="62"/>
        <v>0</v>
      </c>
      <c r="H79" s="83">
        <f t="shared" si="62"/>
        <v>0</v>
      </c>
      <c r="I79" s="83">
        <f t="shared" si="62"/>
        <v>0</v>
      </c>
      <c r="J79" s="83">
        <f t="shared" si="62"/>
        <v>0</v>
      </c>
      <c r="K79" s="83">
        <f t="shared" si="62"/>
        <v>0</v>
      </c>
      <c r="L79" s="83">
        <f t="shared" si="62"/>
        <v>0</v>
      </c>
      <c r="M79" s="83">
        <f t="shared" si="62"/>
        <v>0</v>
      </c>
      <c r="N79" s="83">
        <f t="shared" si="62"/>
        <v>0</v>
      </c>
      <c r="O79" s="83">
        <f t="shared" si="62"/>
        <v>0</v>
      </c>
      <c r="P79" s="83">
        <f t="shared" si="62"/>
        <v>0</v>
      </c>
      <c r="Q79" s="83">
        <f t="shared" si="62"/>
        <v>0</v>
      </c>
    </row>
    <row r="80" spans="3:17" x14ac:dyDescent="0.25">
      <c r="C80" s="338" t="s">
        <v>359</v>
      </c>
      <c r="D80" s="339"/>
      <c r="E80" s="144">
        <f>SUM(E66:E79)</f>
        <v>0</v>
      </c>
      <c r="F80" s="144">
        <f t="shared" ref="F80:P80" si="63">SUM(F66:F79)</f>
        <v>0</v>
      </c>
      <c r="G80" s="144">
        <f t="shared" si="63"/>
        <v>0</v>
      </c>
      <c r="H80" s="144">
        <f t="shared" si="63"/>
        <v>0</v>
      </c>
      <c r="I80" s="144">
        <f t="shared" si="63"/>
        <v>0</v>
      </c>
      <c r="J80" s="144">
        <f t="shared" si="63"/>
        <v>0</v>
      </c>
      <c r="K80" s="144">
        <f t="shared" si="63"/>
        <v>0</v>
      </c>
      <c r="L80" s="144">
        <f t="shared" si="63"/>
        <v>0</v>
      </c>
      <c r="M80" s="144">
        <f t="shared" si="63"/>
        <v>0</v>
      </c>
      <c r="N80" s="144">
        <f t="shared" si="63"/>
        <v>0</v>
      </c>
      <c r="O80" s="144">
        <f t="shared" si="63"/>
        <v>0</v>
      </c>
      <c r="P80" s="144">
        <f t="shared" si="63"/>
        <v>0</v>
      </c>
      <c r="Q80" s="124">
        <f>Q167+Q254</f>
        <v>0</v>
      </c>
    </row>
    <row r="81" spans="2:17" x14ac:dyDescent="0.25">
      <c r="C81" s="335" t="s">
        <v>360</v>
      </c>
      <c r="D81" s="336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2:17" x14ac:dyDescent="0.25">
      <c r="C82" s="18"/>
      <c r="D82" s="166" t="s">
        <v>690</v>
      </c>
      <c r="E82" s="83">
        <f>E169+E256</f>
        <v>0</v>
      </c>
      <c r="F82" s="83">
        <f t="shared" ref="F82:Q82" si="64">F169+F256</f>
        <v>0</v>
      </c>
      <c r="G82" s="83">
        <f t="shared" si="64"/>
        <v>0</v>
      </c>
      <c r="H82" s="83">
        <f t="shared" si="64"/>
        <v>0</v>
      </c>
      <c r="I82" s="83">
        <f t="shared" si="64"/>
        <v>0</v>
      </c>
      <c r="J82" s="83">
        <f t="shared" si="64"/>
        <v>0</v>
      </c>
      <c r="K82" s="83">
        <f t="shared" si="64"/>
        <v>0</v>
      </c>
      <c r="L82" s="83">
        <f t="shared" si="64"/>
        <v>0</v>
      </c>
      <c r="M82" s="83">
        <f t="shared" si="64"/>
        <v>0</v>
      </c>
      <c r="N82" s="83">
        <f t="shared" si="64"/>
        <v>0</v>
      </c>
      <c r="O82" s="83">
        <f t="shared" si="64"/>
        <v>0</v>
      </c>
      <c r="P82" s="83">
        <f t="shared" si="64"/>
        <v>0</v>
      </c>
      <c r="Q82" s="83">
        <f t="shared" si="64"/>
        <v>0</v>
      </c>
    </row>
    <row r="83" spans="2:17" x14ac:dyDescent="0.25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2:17" x14ac:dyDescent="0.25">
      <c r="C84" s="338" t="s">
        <v>362</v>
      </c>
      <c r="D84" s="339"/>
      <c r="E84" s="144">
        <f>SUM(E82:E83)</f>
        <v>0</v>
      </c>
      <c r="F84" s="144">
        <f t="shared" ref="F84:P84" si="65">SUM(F82:F83)</f>
        <v>0</v>
      </c>
      <c r="G84" s="144">
        <f t="shared" si="65"/>
        <v>0</v>
      </c>
      <c r="H84" s="144">
        <f t="shared" si="65"/>
        <v>0</v>
      </c>
      <c r="I84" s="144">
        <f t="shared" si="65"/>
        <v>0</v>
      </c>
      <c r="J84" s="144">
        <f t="shared" si="65"/>
        <v>0</v>
      </c>
      <c r="K84" s="144">
        <f t="shared" si="65"/>
        <v>0</v>
      </c>
      <c r="L84" s="144">
        <f t="shared" si="65"/>
        <v>0</v>
      </c>
      <c r="M84" s="144">
        <f t="shared" si="65"/>
        <v>0</v>
      </c>
      <c r="N84" s="144">
        <f t="shared" si="65"/>
        <v>0</v>
      </c>
      <c r="O84" s="144">
        <f t="shared" si="65"/>
        <v>0</v>
      </c>
      <c r="P84" s="144">
        <f t="shared" si="65"/>
        <v>0</v>
      </c>
      <c r="Q84" s="124">
        <f>Q171+Q258</f>
        <v>0</v>
      </c>
    </row>
    <row r="85" spans="2:17" x14ac:dyDescent="0.25">
      <c r="C85" s="335" t="s">
        <v>363</v>
      </c>
      <c r="D85" s="3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2:17" x14ac:dyDescent="0.25">
      <c r="C86" s="18" t="s">
        <v>365</v>
      </c>
      <c r="D86" s="18" t="s">
        <v>366</v>
      </c>
      <c r="E86" s="83">
        <f t="shared" ref="E86:Q86" si="66">E173+E260</f>
        <v>0</v>
      </c>
      <c r="F86" s="83">
        <f t="shared" si="66"/>
        <v>0</v>
      </c>
      <c r="G86" s="83">
        <f t="shared" si="66"/>
        <v>0</v>
      </c>
      <c r="H86" s="83">
        <f t="shared" si="66"/>
        <v>0</v>
      </c>
      <c r="I86" s="83">
        <f t="shared" si="66"/>
        <v>0</v>
      </c>
      <c r="J86" s="83">
        <f t="shared" si="66"/>
        <v>0</v>
      </c>
      <c r="K86" s="83">
        <f t="shared" si="66"/>
        <v>0</v>
      </c>
      <c r="L86" s="83">
        <f t="shared" si="66"/>
        <v>0</v>
      </c>
      <c r="M86" s="83">
        <f t="shared" si="66"/>
        <v>0</v>
      </c>
      <c r="N86" s="83">
        <f t="shared" si="66"/>
        <v>0</v>
      </c>
      <c r="O86" s="83">
        <f t="shared" si="66"/>
        <v>0</v>
      </c>
      <c r="P86" s="83">
        <f t="shared" si="66"/>
        <v>0</v>
      </c>
      <c r="Q86" s="83">
        <f t="shared" si="66"/>
        <v>0</v>
      </c>
    </row>
    <row r="87" spans="2:17" x14ac:dyDescent="0.25">
      <c r="C87" s="18" t="s">
        <v>365</v>
      </c>
      <c r="D87" s="18" t="s">
        <v>367</v>
      </c>
      <c r="E87" s="83">
        <f t="shared" ref="E87:Q87" si="67">E174+E261</f>
        <v>0</v>
      </c>
      <c r="F87" s="83">
        <f t="shared" si="67"/>
        <v>0</v>
      </c>
      <c r="G87" s="83">
        <f t="shared" si="67"/>
        <v>0</v>
      </c>
      <c r="H87" s="83">
        <f t="shared" si="67"/>
        <v>0</v>
      </c>
      <c r="I87" s="83">
        <f t="shared" si="67"/>
        <v>0</v>
      </c>
      <c r="J87" s="83">
        <f t="shared" si="67"/>
        <v>0</v>
      </c>
      <c r="K87" s="83">
        <f t="shared" si="67"/>
        <v>0</v>
      </c>
      <c r="L87" s="83">
        <f t="shared" si="67"/>
        <v>0</v>
      </c>
      <c r="M87" s="83">
        <f t="shared" si="67"/>
        <v>0</v>
      </c>
      <c r="N87" s="83">
        <f t="shared" si="67"/>
        <v>0</v>
      </c>
      <c r="O87" s="83">
        <f t="shared" si="67"/>
        <v>0</v>
      </c>
      <c r="P87" s="83">
        <f t="shared" si="67"/>
        <v>0</v>
      </c>
      <c r="Q87" s="83">
        <f t="shared" si="67"/>
        <v>0</v>
      </c>
    </row>
    <row r="88" spans="2:17" x14ac:dyDescent="0.25">
      <c r="C88" s="338" t="s">
        <v>364</v>
      </c>
      <c r="D88" s="339"/>
      <c r="E88" s="144">
        <f>E86-E87</f>
        <v>0</v>
      </c>
      <c r="F88" s="144">
        <f t="shared" ref="F88:P88" si="68">F86-F87</f>
        <v>0</v>
      </c>
      <c r="G88" s="144">
        <f t="shared" si="68"/>
        <v>0</v>
      </c>
      <c r="H88" s="144">
        <f t="shared" si="68"/>
        <v>0</v>
      </c>
      <c r="I88" s="144">
        <f t="shared" si="68"/>
        <v>0</v>
      </c>
      <c r="J88" s="144">
        <f t="shared" si="68"/>
        <v>0</v>
      </c>
      <c r="K88" s="144">
        <f t="shared" si="68"/>
        <v>0</v>
      </c>
      <c r="L88" s="144">
        <f t="shared" si="68"/>
        <v>0</v>
      </c>
      <c r="M88" s="144">
        <f t="shared" si="68"/>
        <v>0</v>
      </c>
      <c r="N88" s="144">
        <f t="shared" si="68"/>
        <v>0</v>
      </c>
      <c r="O88" s="144">
        <f t="shared" si="68"/>
        <v>0</v>
      </c>
      <c r="P88" s="144">
        <f t="shared" si="68"/>
        <v>0</v>
      </c>
      <c r="Q88" s="124">
        <f>Q175+Q262</f>
        <v>0</v>
      </c>
    </row>
    <row r="89" spans="2:17" x14ac:dyDescent="0.25">
      <c r="C89" s="338" t="s">
        <v>261</v>
      </c>
      <c r="D89" s="339"/>
      <c r="E89" s="144">
        <f>E88+E84+E80+E64+E58+E54+E29</f>
        <v>0</v>
      </c>
      <c r="F89" s="144">
        <f t="shared" ref="F89:P89" si="69">F88+F84+F80+F64+F58+F54+F29</f>
        <v>0</v>
      </c>
      <c r="G89" s="144">
        <f t="shared" si="69"/>
        <v>0</v>
      </c>
      <c r="H89" s="144">
        <f t="shared" si="69"/>
        <v>0</v>
      </c>
      <c r="I89" s="144">
        <f t="shared" si="69"/>
        <v>0</v>
      </c>
      <c r="J89" s="144">
        <f t="shared" si="69"/>
        <v>0</v>
      </c>
      <c r="K89" s="144">
        <f t="shared" si="69"/>
        <v>0</v>
      </c>
      <c r="L89" s="144">
        <f t="shared" si="69"/>
        <v>0</v>
      </c>
      <c r="M89" s="144">
        <f t="shared" si="69"/>
        <v>0</v>
      </c>
      <c r="N89" s="144">
        <f t="shared" si="69"/>
        <v>0</v>
      </c>
      <c r="O89" s="144">
        <f t="shared" si="69"/>
        <v>0</v>
      </c>
      <c r="P89" s="144">
        <f t="shared" si="69"/>
        <v>0</v>
      </c>
      <c r="Q89" s="124">
        <f>Q176+Q263</f>
        <v>0</v>
      </c>
    </row>
    <row r="91" spans="2:17" x14ac:dyDescent="0.25">
      <c r="C91" s="24" t="s">
        <v>387</v>
      </c>
      <c r="J91" s="27"/>
    </row>
    <row r="92" spans="2:17" x14ac:dyDescent="0.25">
      <c r="C92" s="15"/>
      <c r="Q92" s="27" t="s">
        <v>4</v>
      </c>
    </row>
    <row r="93" spans="2:17" x14ac:dyDescent="0.25">
      <c r="C93" s="323" t="s">
        <v>343</v>
      </c>
      <c r="D93" s="323" t="s">
        <v>344</v>
      </c>
      <c r="E93" s="306" t="s">
        <v>369</v>
      </c>
      <c r="F93" s="306"/>
      <c r="G93" s="306"/>
      <c r="H93" s="306"/>
      <c r="I93" s="306"/>
      <c r="J93" s="306"/>
      <c r="K93" s="306"/>
      <c r="L93" s="306"/>
      <c r="M93" s="306"/>
      <c r="N93" s="306"/>
      <c r="O93" s="306"/>
      <c r="P93" s="306"/>
      <c r="Q93" s="306"/>
    </row>
    <row r="94" spans="2:17" x14ac:dyDescent="0.25">
      <c r="C94" s="325"/>
      <c r="D94" s="325"/>
      <c r="E94" s="14" t="s">
        <v>110</v>
      </c>
      <c r="F94" s="14" t="s">
        <v>111</v>
      </c>
      <c r="G94" s="14" t="s">
        <v>112</v>
      </c>
      <c r="H94" s="14" t="s">
        <v>113</v>
      </c>
      <c r="I94" s="14" t="s">
        <v>114</v>
      </c>
      <c r="J94" s="14" t="s">
        <v>115</v>
      </c>
      <c r="K94" s="14" t="s">
        <v>116</v>
      </c>
      <c r="L94" s="14" t="s">
        <v>117</v>
      </c>
      <c r="M94" s="14" t="s">
        <v>118</v>
      </c>
      <c r="N94" s="14" t="s">
        <v>119</v>
      </c>
      <c r="O94" s="14" t="s">
        <v>120</v>
      </c>
      <c r="P94" s="14" t="s">
        <v>121</v>
      </c>
      <c r="Q94" s="14" t="s">
        <v>108</v>
      </c>
    </row>
    <row r="95" spans="2:17" x14ac:dyDescent="0.25">
      <c r="B95" s="75"/>
      <c r="C95" s="335" t="s">
        <v>348</v>
      </c>
      <c r="D95" s="336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</row>
    <row r="96" spans="2:17" x14ac:dyDescent="0.25">
      <c r="C96" s="319" t="s">
        <v>350</v>
      </c>
      <c r="D96" s="320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</row>
    <row r="97" spans="2:17" x14ac:dyDescent="0.25">
      <c r="C97" s="163" t="s">
        <v>704</v>
      </c>
      <c r="D97" s="101" t="s">
        <v>649</v>
      </c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163" t="s">
        <v>704</v>
      </c>
      <c r="D98" s="101" t="s">
        <v>650</v>
      </c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63" t="s">
        <v>704</v>
      </c>
      <c r="D99" s="101" t="s">
        <v>651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63" t="s">
        <v>704</v>
      </c>
      <c r="D100" s="101" t="s">
        <v>652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63" t="s">
        <v>704</v>
      </c>
      <c r="D101" s="101" t="s">
        <v>653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63" t="s">
        <v>704</v>
      </c>
      <c r="D102" s="101" t="s">
        <v>654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63" t="s">
        <v>704</v>
      </c>
      <c r="D103" s="101" t="s">
        <v>655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ht="14.25" customHeight="1" x14ac:dyDescent="0.25">
      <c r="B104" s="75"/>
      <c r="C104" s="163" t="s">
        <v>704</v>
      </c>
      <c r="D104" s="101" t="s">
        <v>656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63" t="s">
        <v>704</v>
      </c>
      <c r="D105" s="20" t="s">
        <v>657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x14ac:dyDescent="0.25">
      <c r="C106" s="338" t="s">
        <v>225</v>
      </c>
      <c r="D106" s="339"/>
      <c r="E106" s="144">
        <f>SUM(E97:E105)</f>
        <v>0</v>
      </c>
      <c r="F106" s="144">
        <f t="shared" ref="F106" si="70">SUM(F97:F105)</f>
        <v>0</v>
      </c>
      <c r="G106" s="144">
        <f t="shared" ref="G106" si="71">SUM(G97:G105)</f>
        <v>0</v>
      </c>
      <c r="H106" s="144">
        <f t="shared" ref="H106" si="72">SUM(H97:H105)</f>
        <v>0</v>
      </c>
      <c r="I106" s="144">
        <f t="shared" ref="I106" si="73">SUM(I97:I105)</f>
        <v>0</v>
      </c>
      <c r="J106" s="144">
        <f t="shared" ref="J106" si="74">SUM(J97:J105)</f>
        <v>0</v>
      </c>
      <c r="K106" s="144">
        <f t="shared" ref="K106" si="75">SUM(K97:K105)</f>
        <v>0</v>
      </c>
      <c r="L106" s="144">
        <f t="shared" ref="L106" si="76">SUM(L97:L105)</f>
        <v>0</v>
      </c>
      <c r="M106" s="144">
        <f t="shared" ref="M106" si="77">SUM(M97:M105)</f>
        <v>0</v>
      </c>
      <c r="N106" s="144">
        <f t="shared" ref="N106" si="78">SUM(N97:N105)</f>
        <v>0</v>
      </c>
      <c r="O106" s="144">
        <f t="shared" ref="O106" si="79">SUM(O97:O105)</f>
        <v>0</v>
      </c>
      <c r="P106" s="144">
        <f t="shared" ref="P106" si="80">SUM(P97:P105)</f>
        <v>0</v>
      </c>
      <c r="Q106" s="124">
        <f>SUM(E106:P106)</f>
        <v>0</v>
      </c>
    </row>
    <row r="107" spans="2:17" x14ac:dyDescent="0.25">
      <c r="C107" s="319" t="s">
        <v>351</v>
      </c>
      <c r="D107" s="320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163" t="s">
        <v>704</v>
      </c>
      <c r="D108" s="101" t="s">
        <v>658</v>
      </c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</row>
    <row r="109" spans="2:17" x14ac:dyDescent="0.25">
      <c r="C109" s="163" t="s">
        <v>704</v>
      </c>
      <c r="D109" s="101" t="s">
        <v>659</v>
      </c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63" t="s">
        <v>704</v>
      </c>
      <c r="D110" s="101" t="s">
        <v>660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63" t="s">
        <v>704</v>
      </c>
      <c r="D111" s="101" t="s">
        <v>661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63" t="s">
        <v>704</v>
      </c>
      <c r="D112" s="101" t="s">
        <v>662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63" t="s">
        <v>704</v>
      </c>
      <c r="D113" s="20" t="s">
        <v>663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63" t="s">
        <v>704</v>
      </c>
      <c r="D114" s="20" t="s">
        <v>664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338" t="s">
        <v>225</v>
      </c>
      <c r="D115" s="339"/>
      <c r="E115" s="144">
        <f>SUM(E108:E114)</f>
        <v>0</v>
      </c>
      <c r="F115" s="144">
        <f t="shared" ref="F115" si="81">SUM(F108:F114)</f>
        <v>0</v>
      </c>
      <c r="G115" s="144">
        <f t="shared" ref="G115" si="82">SUM(G108:G114)</f>
        <v>0</v>
      </c>
      <c r="H115" s="144">
        <f t="shared" ref="H115" si="83">SUM(H108:H114)</f>
        <v>0</v>
      </c>
      <c r="I115" s="144">
        <f t="shared" ref="I115" si="84">SUM(I108:I114)</f>
        <v>0</v>
      </c>
      <c r="J115" s="144">
        <f t="shared" ref="J115" si="85">SUM(J108:J114)</f>
        <v>0</v>
      </c>
      <c r="K115" s="144">
        <f t="shared" ref="K115" si="86">SUM(K108:K114)</f>
        <v>0</v>
      </c>
      <c r="L115" s="144">
        <f t="shared" ref="L115" si="87">SUM(L108:L114)</f>
        <v>0</v>
      </c>
      <c r="M115" s="144">
        <f t="shared" ref="M115" si="88">SUM(M108:M114)</f>
        <v>0</v>
      </c>
      <c r="N115" s="144">
        <f t="shared" ref="N115" si="89">SUM(N108:N114)</f>
        <v>0</v>
      </c>
      <c r="O115" s="144">
        <f t="shared" ref="O115" si="90">SUM(O108:O114)</f>
        <v>0</v>
      </c>
      <c r="P115" s="144">
        <f t="shared" ref="P115" si="91">SUM(P108:P114)</f>
        <v>0</v>
      </c>
      <c r="Q115" s="124">
        <f>SUM(E115:P115)</f>
        <v>0</v>
      </c>
    </row>
    <row r="116" spans="3:17" x14ac:dyDescent="0.25">
      <c r="C116" s="338" t="s">
        <v>349</v>
      </c>
      <c r="D116" s="339"/>
      <c r="E116" s="144">
        <f>E115+E106</f>
        <v>0</v>
      </c>
      <c r="F116" s="144">
        <f t="shared" ref="F116" si="92">F115+F106</f>
        <v>0</v>
      </c>
      <c r="G116" s="144">
        <f t="shared" ref="G116" si="93">G115+G106</f>
        <v>0</v>
      </c>
      <c r="H116" s="144">
        <f t="shared" ref="H116" si="94">H115+H106</f>
        <v>0</v>
      </c>
      <c r="I116" s="144">
        <f t="shared" ref="I116" si="95">I115+I106</f>
        <v>0</v>
      </c>
      <c r="J116" s="144">
        <f t="shared" ref="J116" si="96">J115+J106</f>
        <v>0</v>
      </c>
      <c r="K116" s="144">
        <f t="shared" ref="K116" si="97">K115+K106</f>
        <v>0</v>
      </c>
      <c r="L116" s="144">
        <f t="shared" ref="L116" si="98">L115+L106</f>
        <v>0</v>
      </c>
      <c r="M116" s="144">
        <f t="shared" ref="M116" si="99">M115+M106</f>
        <v>0</v>
      </c>
      <c r="N116" s="144">
        <f t="shared" ref="N116" si="100">N115+N106</f>
        <v>0</v>
      </c>
      <c r="O116" s="144">
        <f t="shared" ref="O116" si="101">O115+O106</f>
        <v>0</v>
      </c>
      <c r="P116" s="144">
        <f t="shared" ref="P116" si="102">P115+P106</f>
        <v>0</v>
      </c>
      <c r="Q116" s="124">
        <f>Q106+Q115</f>
        <v>0</v>
      </c>
    </row>
    <row r="117" spans="3:17" x14ac:dyDescent="0.25">
      <c r="C117" s="335" t="s">
        <v>352</v>
      </c>
      <c r="D117" s="336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</row>
    <row r="118" spans="3:17" x14ac:dyDescent="0.25">
      <c r="C118" s="319" t="s">
        <v>350</v>
      </c>
      <c r="D118" s="320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</row>
    <row r="119" spans="3:17" x14ac:dyDescent="0.25">
      <c r="C119" s="163" t="s">
        <v>705</v>
      </c>
      <c r="D119" s="101" t="s">
        <v>665</v>
      </c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163" t="s">
        <v>705</v>
      </c>
      <c r="D120" s="101" t="s">
        <v>666</v>
      </c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63" t="s">
        <v>705</v>
      </c>
      <c r="D121" s="101" t="s">
        <v>667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63" t="s">
        <v>705</v>
      </c>
      <c r="D122" s="101" t="s">
        <v>668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63" t="s">
        <v>705</v>
      </c>
      <c r="D123" s="101" t="s">
        <v>669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63" t="s">
        <v>705</v>
      </c>
      <c r="D124" s="101" t="s">
        <v>670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63" t="s">
        <v>706</v>
      </c>
      <c r="D125" s="101" t="s">
        <v>671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63" t="s">
        <v>706</v>
      </c>
      <c r="D126" s="101" t="s">
        <v>672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63"/>
      <c r="D127" s="101" t="s">
        <v>673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63"/>
      <c r="D128" s="101" t="s">
        <v>674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63"/>
      <c r="D129" s="101" t="s">
        <v>675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63"/>
      <c r="D130" s="101" t="s">
        <v>676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63"/>
      <c r="D131" s="101" t="s">
        <v>677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63" t="s">
        <v>706</v>
      </c>
      <c r="D132" s="101" t="s">
        <v>678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338" t="s">
        <v>225</v>
      </c>
      <c r="D133" s="339"/>
      <c r="E133" s="144">
        <f>SUM(E119:E132)</f>
        <v>0</v>
      </c>
      <c r="F133" s="144">
        <f t="shared" ref="F133" si="103">SUM(F119:F132)</f>
        <v>0</v>
      </c>
      <c r="G133" s="144">
        <f t="shared" ref="G133" si="104">SUM(G119:G132)</f>
        <v>0</v>
      </c>
      <c r="H133" s="144">
        <f t="shared" ref="H133" si="105">SUM(H119:H132)</f>
        <v>0</v>
      </c>
      <c r="I133" s="144">
        <f t="shared" ref="I133" si="106">SUM(I119:I132)</f>
        <v>0</v>
      </c>
      <c r="J133" s="144">
        <f t="shared" ref="J133" si="107">SUM(J119:J132)</f>
        <v>0</v>
      </c>
      <c r="K133" s="144">
        <f t="shared" ref="K133" si="108">SUM(K119:K132)</f>
        <v>0</v>
      </c>
      <c r="L133" s="144">
        <f t="shared" ref="L133" si="109">SUM(L119:L132)</f>
        <v>0</v>
      </c>
      <c r="M133" s="144">
        <f t="shared" ref="M133" si="110">SUM(M119:M132)</f>
        <v>0</v>
      </c>
      <c r="N133" s="144">
        <f t="shared" ref="N133" si="111">SUM(N119:N132)</f>
        <v>0</v>
      </c>
      <c r="O133" s="144">
        <f t="shared" ref="O133" si="112">SUM(O119:O132)</f>
        <v>0</v>
      </c>
      <c r="P133" s="144">
        <f t="shared" ref="P133" si="113">SUM(P119:P132)</f>
        <v>0</v>
      </c>
      <c r="Q133" s="124">
        <f>SUM(E133:P133)</f>
        <v>0</v>
      </c>
    </row>
    <row r="134" spans="3:17" x14ac:dyDescent="0.25">
      <c r="C134" s="319" t="s">
        <v>354</v>
      </c>
      <c r="D134" s="320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163" t="s">
        <v>707</v>
      </c>
      <c r="D135" s="101" t="s">
        <v>679</v>
      </c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</row>
    <row r="136" spans="3:17" x14ac:dyDescent="0.25">
      <c r="C136" s="163" t="s">
        <v>707</v>
      </c>
      <c r="D136" s="101" t="s">
        <v>680</v>
      </c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63" t="s">
        <v>707</v>
      </c>
      <c r="D137" s="101" t="s">
        <v>681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63" t="s">
        <v>707</v>
      </c>
      <c r="D138" s="20" t="s">
        <v>682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63" t="s">
        <v>707</v>
      </c>
      <c r="D139" s="20" t="s">
        <v>683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338" t="s">
        <v>225</v>
      </c>
      <c r="D140" s="339"/>
      <c r="E140" s="144">
        <f>SUM(E135:E139)</f>
        <v>0</v>
      </c>
      <c r="F140" s="144">
        <f t="shared" ref="F140" si="114">SUM(F135:F139)</f>
        <v>0</v>
      </c>
      <c r="G140" s="144">
        <f t="shared" ref="G140" si="115">SUM(G135:G139)</f>
        <v>0</v>
      </c>
      <c r="H140" s="144">
        <f t="shared" ref="H140" si="116">SUM(H135:H139)</f>
        <v>0</v>
      </c>
      <c r="I140" s="144">
        <f t="shared" ref="I140" si="117">SUM(I135:I139)</f>
        <v>0</v>
      </c>
      <c r="J140" s="144">
        <f t="shared" ref="J140" si="118">SUM(J135:J139)</f>
        <v>0</v>
      </c>
      <c r="K140" s="144">
        <f t="shared" ref="K140" si="119">SUM(K135:K139)</f>
        <v>0</v>
      </c>
      <c r="L140" s="144">
        <f t="shared" ref="L140" si="120">SUM(L135:L139)</f>
        <v>0</v>
      </c>
      <c r="M140" s="144">
        <f t="shared" ref="M140" si="121">SUM(M135:M139)</f>
        <v>0</v>
      </c>
      <c r="N140" s="144">
        <f t="shared" ref="N140" si="122">SUM(N135:N139)</f>
        <v>0</v>
      </c>
      <c r="O140" s="144">
        <f t="shared" ref="O140" si="123">SUM(O135:O139)</f>
        <v>0</v>
      </c>
      <c r="P140" s="144">
        <f t="shared" ref="P140" si="124">SUM(P135:P139)</f>
        <v>0</v>
      </c>
      <c r="Q140" s="124">
        <f>SUM(E140:P140)</f>
        <v>0</v>
      </c>
    </row>
    <row r="141" spans="3:17" x14ac:dyDescent="0.25">
      <c r="C141" s="338" t="s">
        <v>353</v>
      </c>
      <c r="D141" s="339"/>
      <c r="E141" s="144">
        <f>E140+E133</f>
        <v>0</v>
      </c>
      <c r="F141" s="144">
        <f t="shared" ref="F141" si="125">F140+F133</f>
        <v>0</v>
      </c>
      <c r="G141" s="144">
        <f t="shared" ref="G141" si="126">G140+G133</f>
        <v>0</v>
      </c>
      <c r="H141" s="144">
        <f t="shared" ref="H141" si="127">H140+H133</f>
        <v>0</v>
      </c>
      <c r="I141" s="144">
        <f t="shared" ref="I141" si="128">I140+I133</f>
        <v>0</v>
      </c>
      <c r="J141" s="144">
        <f t="shared" ref="J141" si="129">J140+J133</f>
        <v>0</v>
      </c>
      <c r="K141" s="144">
        <f t="shared" ref="K141" si="130">K140+K133</f>
        <v>0</v>
      </c>
      <c r="L141" s="144">
        <f t="shared" ref="L141" si="131">L140+L133</f>
        <v>0</v>
      </c>
      <c r="M141" s="144">
        <f t="shared" ref="M141" si="132">M140+M133</f>
        <v>0</v>
      </c>
      <c r="N141" s="144">
        <f t="shared" ref="N141" si="133">N140+N133</f>
        <v>0</v>
      </c>
      <c r="O141" s="144">
        <f t="shared" ref="O141" si="134">O140+O133</f>
        <v>0</v>
      </c>
      <c r="P141" s="144">
        <f t="shared" ref="P141" si="135">P140+P133</f>
        <v>0</v>
      </c>
      <c r="Q141" s="124">
        <f>Q133+Q140</f>
        <v>0</v>
      </c>
    </row>
    <row r="142" spans="3:17" x14ac:dyDescent="0.25">
      <c r="C142" s="335" t="s">
        <v>358</v>
      </c>
      <c r="D142" s="336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</row>
    <row r="143" spans="3:17" x14ac:dyDescent="0.25">
      <c r="C143" s="18"/>
      <c r="D143" s="18" t="s">
        <v>684</v>
      </c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</row>
    <row r="144" spans="3:17" x14ac:dyDescent="0.25">
      <c r="C144" s="18"/>
      <c r="D144" s="18" t="s">
        <v>685</v>
      </c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338" t="s">
        <v>355</v>
      </c>
      <c r="D145" s="339"/>
      <c r="E145" s="144">
        <f>SUM(E143:E144)</f>
        <v>0</v>
      </c>
      <c r="F145" s="144">
        <f t="shared" ref="F145" si="136">SUM(F143:F144)</f>
        <v>0</v>
      </c>
      <c r="G145" s="144">
        <f t="shared" ref="G145" si="137">SUM(G143:G144)</f>
        <v>0</v>
      </c>
      <c r="H145" s="144">
        <f t="shared" ref="H145" si="138">SUM(H143:H144)</f>
        <v>0</v>
      </c>
      <c r="I145" s="144">
        <f t="shared" ref="I145" si="139">SUM(I143:I144)</f>
        <v>0</v>
      </c>
      <c r="J145" s="144">
        <f t="shared" ref="J145" si="140">SUM(J143:J144)</f>
        <v>0</v>
      </c>
      <c r="K145" s="144">
        <f t="shared" ref="K145" si="141">SUM(K143:K144)</f>
        <v>0</v>
      </c>
      <c r="L145" s="144">
        <f t="shared" ref="L145" si="142">SUM(L143:L144)</f>
        <v>0</v>
      </c>
      <c r="M145" s="144">
        <f t="shared" ref="M145" si="143">SUM(M143:M144)</f>
        <v>0</v>
      </c>
      <c r="N145" s="144">
        <f t="shared" ref="N145" si="144">SUM(N143:N144)</f>
        <v>0</v>
      </c>
      <c r="O145" s="144">
        <f t="shared" ref="O145" si="145">SUM(O143:O144)</f>
        <v>0</v>
      </c>
      <c r="P145" s="144">
        <f t="shared" ref="P145" si="146">SUM(P143:P144)</f>
        <v>0</v>
      </c>
      <c r="Q145" s="124">
        <f>SUM(E145:P145)</f>
        <v>0</v>
      </c>
    </row>
    <row r="146" spans="3:17" x14ac:dyDescent="0.25">
      <c r="C146" s="335" t="s">
        <v>357</v>
      </c>
      <c r="D146" s="336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96"/>
      <c r="D147" s="101" t="s">
        <v>686</v>
      </c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</row>
    <row r="148" spans="3:17" x14ac:dyDescent="0.25">
      <c r="C148" s="96"/>
      <c r="D148" s="101" t="s">
        <v>687</v>
      </c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18"/>
      <c r="D149" s="101" t="s">
        <v>688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18"/>
      <c r="D150" s="18" t="s">
        <v>689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338" t="s">
        <v>356</v>
      </c>
      <c r="D151" s="339"/>
      <c r="E151" s="144">
        <f>SUM(E147:E150)</f>
        <v>0</v>
      </c>
      <c r="F151" s="144">
        <f t="shared" ref="F151" si="147">SUM(F147:F150)</f>
        <v>0</v>
      </c>
      <c r="G151" s="144">
        <f t="shared" ref="G151" si="148">SUM(G147:G150)</f>
        <v>0</v>
      </c>
      <c r="H151" s="144">
        <f t="shared" ref="H151" si="149">SUM(H147:H150)</f>
        <v>0</v>
      </c>
      <c r="I151" s="144">
        <f t="shared" ref="I151" si="150">SUM(I147:I150)</f>
        <v>0</v>
      </c>
      <c r="J151" s="144">
        <f t="shared" ref="J151" si="151">SUM(J147:J150)</f>
        <v>0</v>
      </c>
      <c r="K151" s="144">
        <f t="shared" ref="K151" si="152">SUM(K147:K150)</f>
        <v>0</v>
      </c>
      <c r="L151" s="144">
        <f t="shared" ref="L151" si="153">SUM(L147:L150)</f>
        <v>0</v>
      </c>
      <c r="M151" s="144">
        <f t="shared" ref="M151" si="154">SUM(M147:M150)</f>
        <v>0</v>
      </c>
      <c r="N151" s="144">
        <f t="shared" ref="N151" si="155">SUM(N147:N150)</f>
        <v>0</v>
      </c>
      <c r="O151" s="144">
        <f t="shared" ref="O151" si="156">SUM(O147:O150)</f>
        <v>0</v>
      </c>
      <c r="P151" s="144">
        <f t="shared" ref="P151" si="157">SUM(P147:P150)</f>
        <v>0</v>
      </c>
      <c r="Q151" s="124">
        <f>SUM(E151:P151)</f>
        <v>0</v>
      </c>
    </row>
    <row r="152" spans="3:17" x14ac:dyDescent="0.25">
      <c r="C152" s="335" t="s">
        <v>361</v>
      </c>
      <c r="D152" s="336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96"/>
      <c r="D153" s="101" t="s">
        <v>691</v>
      </c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</row>
    <row r="154" spans="3:17" x14ac:dyDescent="0.25">
      <c r="C154" s="96"/>
      <c r="D154" s="101" t="s">
        <v>692</v>
      </c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6"/>
      <c r="D155" s="101" t="s">
        <v>693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6"/>
      <c r="D156" s="101" t="s">
        <v>694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6"/>
      <c r="D157" s="101" t="s">
        <v>695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6"/>
      <c r="D158" s="101" t="s">
        <v>664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163" t="s">
        <v>708</v>
      </c>
      <c r="D159" s="101" t="s">
        <v>696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163" t="s">
        <v>708</v>
      </c>
      <c r="D160" s="101" t="s">
        <v>697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63" t="s">
        <v>708</v>
      </c>
      <c r="D161" s="101" t="s">
        <v>698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63" t="s">
        <v>708</v>
      </c>
      <c r="D162" s="101" t="s">
        <v>699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63" t="s">
        <v>708</v>
      </c>
      <c r="D163" s="101" t="s">
        <v>700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63" t="s">
        <v>708</v>
      </c>
      <c r="D164" s="101" t="s">
        <v>701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63" t="s">
        <v>708</v>
      </c>
      <c r="D165" s="18" t="s">
        <v>702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63" t="s">
        <v>708</v>
      </c>
      <c r="D166" s="18" t="s">
        <v>703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338" t="s">
        <v>359</v>
      </c>
      <c r="D167" s="339"/>
      <c r="E167" s="144">
        <f>SUM(E153:E166)</f>
        <v>0</v>
      </c>
      <c r="F167" s="144">
        <f t="shared" ref="F167" si="158">SUM(F153:F166)</f>
        <v>0</v>
      </c>
      <c r="G167" s="144">
        <f t="shared" ref="G167" si="159">SUM(G153:G166)</f>
        <v>0</v>
      </c>
      <c r="H167" s="144">
        <f t="shared" ref="H167" si="160">SUM(H153:H166)</f>
        <v>0</v>
      </c>
      <c r="I167" s="144">
        <f t="shared" ref="I167" si="161">SUM(I153:I166)</f>
        <v>0</v>
      </c>
      <c r="J167" s="144">
        <f t="shared" ref="J167" si="162">SUM(J153:J166)</f>
        <v>0</v>
      </c>
      <c r="K167" s="144">
        <f t="shared" ref="K167" si="163">SUM(K153:K166)</f>
        <v>0</v>
      </c>
      <c r="L167" s="144">
        <f t="shared" ref="L167" si="164">SUM(L153:L166)</f>
        <v>0</v>
      </c>
      <c r="M167" s="144">
        <f t="shared" ref="M167" si="165">SUM(M153:M166)</f>
        <v>0</v>
      </c>
      <c r="N167" s="144">
        <f t="shared" ref="N167" si="166">SUM(N153:N166)</f>
        <v>0</v>
      </c>
      <c r="O167" s="144">
        <f t="shared" ref="O167" si="167">SUM(O153:O166)</f>
        <v>0</v>
      </c>
      <c r="P167" s="144">
        <f t="shared" ref="P167" si="168">SUM(P153:P166)</f>
        <v>0</v>
      </c>
      <c r="Q167" s="124">
        <f>SUM(E167:P167)</f>
        <v>0</v>
      </c>
    </row>
    <row r="168" spans="3:17" x14ac:dyDescent="0.25">
      <c r="C168" s="335" t="s">
        <v>360</v>
      </c>
      <c r="D168" s="336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18"/>
      <c r="D169" s="166" t="s">
        <v>690</v>
      </c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</row>
    <row r="170" spans="3:17" x14ac:dyDescent="0.25"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338" t="s">
        <v>362</v>
      </c>
      <c r="D171" s="339"/>
      <c r="E171" s="144">
        <f>SUM(E169:E170)</f>
        <v>0</v>
      </c>
      <c r="F171" s="144">
        <f t="shared" ref="F171" si="169">SUM(F169:F170)</f>
        <v>0</v>
      </c>
      <c r="G171" s="144">
        <f t="shared" ref="G171" si="170">SUM(G169:G170)</f>
        <v>0</v>
      </c>
      <c r="H171" s="144">
        <f t="shared" ref="H171" si="171">SUM(H169:H170)</f>
        <v>0</v>
      </c>
      <c r="I171" s="144">
        <f t="shared" ref="I171" si="172">SUM(I169:I170)</f>
        <v>0</v>
      </c>
      <c r="J171" s="144">
        <f t="shared" ref="J171" si="173">SUM(J169:J170)</f>
        <v>0</v>
      </c>
      <c r="K171" s="144">
        <f t="shared" ref="K171" si="174">SUM(K169:K170)</f>
        <v>0</v>
      </c>
      <c r="L171" s="144">
        <f t="shared" ref="L171" si="175">SUM(L169:L170)</f>
        <v>0</v>
      </c>
      <c r="M171" s="144">
        <f t="shared" ref="M171" si="176">SUM(M169:M170)</f>
        <v>0</v>
      </c>
      <c r="N171" s="144">
        <f t="shared" ref="N171" si="177">SUM(N169:N170)</f>
        <v>0</v>
      </c>
      <c r="O171" s="144">
        <f t="shared" ref="O171" si="178">SUM(O169:O170)</f>
        <v>0</v>
      </c>
      <c r="P171" s="144">
        <f t="shared" ref="P171" si="179">SUM(P169:P170)</f>
        <v>0</v>
      </c>
      <c r="Q171" s="124">
        <f>SUM(E171:P171)</f>
        <v>0</v>
      </c>
    </row>
    <row r="172" spans="3:17" x14ac:dyDescent="0.25">
      <c r="C172" s="335" t="s">
        <v>363</v>
      </c>
      <c r="D172" s="336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18" t="s">
        <v>365</v>
      </c>
      <c r="D173" s="18" t="s">
        <v>366</v>
      </c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</row>
    <row r="174" spans="3:17" x14ac:dyDescent="0.25">
      <c r="C174" s="18" t="s">
        <v>365</v>
      </c>
      <c r="D174" s="18" t="s">
        <v>367</v>
      </c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338" t="s">
        <v>364</v>
      </c>
      <c r="D175" s="339"/>
      <c r="E175" s="144">
        <f>E173-E174</f>
        <v>0</v>
      </c>
      <c r="F175" s="144">
        <f t="shared" ref="F175" si="180">F173-F174</f>
        <v>0</v>
      </c>
      <c r="G175" s="144">
        <f t="shared" ref="G175" si="181">G173-G174</f>
        <v>0</v>
      </c>
      <c r="H175" s="144">
        <f t="shared" ref="H175" si="182">H173-H174</f>
        <v>0</v>
      </c>
      <c r="I175" s="144">
        <f t="shared" ref="I175" si="183">I173-I174</f>
        <v>0</v>
      </c>
      <c r="J175" s="144">
        <f t="shared" ref="J175" si="184">J173-J174</f>
        <v>0</v>
      </c>
      <c r="K175" s="144">
        <f t="shared" ref="K175" si="185">K173-K174</f>
        <v>0</v>
      </c>
      <c r="L175" s="144">
        <f t="shared" ref="L175" si="186">L173-L174</f>
        <v>0</v>
      </c>
      <c r="M175" s="144">
        <f t="shared" ref="M175" si="187">M173-M174</f>
        <v>0</v>
      </c>
      <c r="N175" s="144">
        <f t="shared" ref="N175" si="188">N173-N174</f>
        <v>0</v>
      </c>
      <c r="O175" s="144">
        <f t="shared" ref="O175" si="189">O173-O174</f>
        <v>0</v>
      </c>
      <c r="P175" s="144">
        <f t="shared" ref="P175" si="190">P173-P174</f>
        <v>0</v>
      </c>
      <c r="Q175" s="124">
        <f>Q173-Q174</f>
        <v>0</v>
      </c>
    </row>
    <row r="176" spans="3:17" x14ac:dyDescent="0.25">
      <c r="C176" s="338" t="s">
        <v>261</v>
      </c>
      <c r="D176" s="339"/>
      <c r="E176" s="144">
        <f>E175+E171+E167+E151+E145+E141+E116</f>
        <v>0</v>
      </c>
      <c r="F176" s="144">
        <f t="shared" ref="F176" si="191">F175+F171+F167+F151+F145+F141+F116</f>
        <v>0</v>
      </c>
      <c r="G176" s="144">
        <f t="shared" ref="G176" si="192">G175+G171+G167+G151+G145+G141+G116</f>
        <v>0</v>
      </c>
      <c r="H176" s="144">
        <f t="shared" ref="H176" si="193">H175+H171+H167+H151+H145+H141+H116</f>
        <v>0</v>
      </c>
      <c r="I176" s="144">
        <f t="shared" ref="I176" si="194">I175+I171+I167+I151+I145+I141+I116</f>
        <v>0</v>
      </c>
      <c r="J176" s="144">
        <f t="shared" ref="J176" si="195">J175+J171+J167+J151+J145+J141+J116</f>
        <v>0</v>
      </c>
      <c r="K176" s="144">
        <f t="shared" ref="K176" si="196">K175+K171+K167+K151+K145+K141+K116</f>
        <v>0</v>
      </c>
      <c r="L176" s="144">
        <f t="shared" ref="L176" si="197">L175+L171+L167+L151+L145+L141+L116</f>
        <v>0</v>
      </c>
      <c r="M176" s="144">
        <f t="shared" ref="M176" si="198">M175+M171+M167+M151+M145+M141+M116</f>
        <v>0</v>
      </c>
      <c r="N176" s="144">
        <f t="shared" ref="N176" si="199">N175+N171+N167+N151+N145+N141+N116</f>
        <v>0</v>
      </c>
      <c r="O176" s="144">
        <f t="shared" ref="O176" si="200">O175+O171+O167+O151+O145+O141+O116</f>
        <v>0</v>
      </c>
      <c r="P176" s="144">
        <f t="shared" ref="P176" si="201">P175+P171+P167+P151+P145+P141+P116</f>
        <v>0</v>
      </c>
      <c r="Q176" s="124">
        <f>Q116+Q141+Q145+Q151+Q167+Q171+Q175</f>
        <v>0</v>
      </c>
    </row>
    <row r="178" spans="2:17" x14ac:dyDescent="0.25">
      <c r="C178" s="24" t="s">
        <v>388</v>
      </c>
      <c r="J178" s="27"/>
    </row>
    <row r="179" spans="2:17" x14ac:dyDescent="0.25">
      <c r="C179" s="15"/>
      <c r="Q179" s="27" t="s">
        <v>4</v>
      </c>
    </row>
    <row r="180" spans="2:17" x14ac:dyDescent="0.25">
      <c r="C180" s="323" t="s">
        <v>343</v>
      </c>
      <c r="D180" s="323" t="s">
        <v>344</v>
      </c>
      <c r="E180" s="306" t="s">
        <v>369</v>
      </c>
      <c r="F180" s="306"/>
      <c r="G180" s="306"/>
      <c r="H180" s="306"/>
      <c r="I180" s="306"/>
      <c r="J180" s="306"/>
      <c r="K180" s="306"/>
      <c r="L180" s="306"/>
      <c r="M180" s="306"/>
      <c r="N180" s="306"/>
      <c r="O180" s="306"/>
      <c r="P180" s="306"/>
      <c r="Q180" s="306"/>
    </row>
    <row r="181" spans="2:17" x14ac:dyDescent="0.25">
      <c r="C181" s="325"/>
      <c r="D181" s="325"/>
      <c r="E181" s="14" t="s">
        <v>110</v>
      </c>
      <c r="F181" s="14" t="s">
        <v>111</v>
      </c>
      <c r="G181" s="14" t="s">
        <v>112</v>
      </c>
      <c r="H181" s="14" t="s">
        <v>113</v>
      </c>
      <c r="I181" s="14" t="s">
        <v>114</v>
      </c>
      <c r="J181" s="14" t="s">
        <v>115</v>
      </c>
      <c r="K181" s="14" t="s">
        <v>116</v>
      </c>
      <c r="L181" s="14" t="s">
        <v>117</v>
      </c>
      <c r="M181" s="14" t="s">
        <v>118</v>
      </c>
      <c r="N181" s="14" t="s">
        <v>119</v>
      </c>
      <c r="O181" s="14" t="s">
        <v>120</v>
      </c>
      <c r="P181" s="14" t="s">
        <v>121</v>
      </c>
      <c r="Q181" s="14" t="s">
        <v>108</v>
      </c>
    </row>
    <row r="182" spans="2:17" x14ac:dyDescent="0.25">
      <c r="B182" s="75"/>
      <c r="C182" s="335" t="s">
        <v>348</v>
      </c>
      <c r="D182" s="336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</row>
    <row r="183" spans="2:17" x14ac:dyDescent="0.25">
      <c r="C183" s="319" t="s">
        <v>350</v>
      </c>
      <c r="D183" s="320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</row>
    <row r="184" spans="2:17" x14ac:dyDescent="0.25">
      <c r="C184" s="163" t="s">
        <v>704</v>
      </c>
      <c r="D184" s="101" t="s">
        <v>649</v>
      </c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</row>
    <row r="185" spans="2:17" x14ac:dyDescent="0.25">
      <c r="C185" s="163" t="s">
        <v>704</v>
      </c>
      <c r="D185" s="101" t="s">
        <v>650</v>
      </c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163" t="s">
        <v>704</v>
      </c>
      <c r="D186" s="101" t="s">
        <v>651</v>
      </c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63" t="s">
        <v>704</v>
      </c>
      <c r="D187" s="101" t="s">
        <v>652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63" t="s">
        <v>704</v>
      </c>
      <c r="D188" s="101" t="s">
        <v>653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63" t="s">
        <v>704</v>
      </c>
      <c r="D189" s="101" t="s">
        <v>654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63" t="s">
        <v>704</v>
      </c>
      <c r="D190" s="101" t="s">
        <v>655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ht="14.25" customHeight="1" x14ac:dyDescent="0.25">
      <c r="B191" s="75"/>
      <c r="C191" s="163" t="s">
        <v>704</v>
      </c>
      <c r="D191" s="101" t="s">
        <v>656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63" t="s">
        <v>704</v>
      </c>
      <c r="D192" s="20" t="s">
        <v>657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3:17" x14ac:dyDescent="0.25">
      <c r="C193" s="338" t="s">
        <v>225</v>
      </c>
      <c r="D193" s="339"/>
      <c r="E193" s="144">
        <f>SUM(E184:E192)</f>
        <v>0</v>
      </c>
      <c r="F193" s="144">
        <f t="shared" ref="F193" si="202">SUM(F184:F192)</f>
        <v>0</v>
      </c>
      <c r="G193" s="144">
        <f t="shared" ref="G193" si="203">SUM(G184:G192)</f>
        <v>0</v>
      </c>
      <c r="H193" s="144">
        <f t="shared" ref="H193" si="204">SUM(H184:H192)</f>
        <v>0</v>
      </c>
      <c r="I193" s="144">
        <f t="shared" ref="I193" si="205">SUM(I184:I192)</f>
        <v>0</v>
      </c>
      <c r="J193" s="144">
        <f t="shared" ref="J193" si="206">SUM(J184:J192)</f>
        <v>0</v>
      </c>
      <c r="K193" s="144">
        <f t="shared" ref="K193" si="207">SUM(K184:K192)</f>
        <v>0</v>
      </c>
      <c r="L193" s="144">
        <f t="shared" ref="L193" si="208">SUM(L184:L192)</f>
        <v>0</v>
      </c>
      <c r="M193" s="144">
        <f t="shared" ref="M193" si="209">SUM(M184:M192)</f>
        <v>0</v>
      </c>
      <c r="N193" s="144">
        <f t="shared" ref="N193" si="210">SUM(N184:N192)</f>
        <v>0</v>
      </c>
      <c r="O193" s="144">
        <f t="shared" ref="O193" si="211">SUM(O184:O192)</f>
        <v>0</v>
      </c>
      <c r="P193" s="144">
        <f t="shared" ref="P193" si="212">SUM(P184:P192)</f>
        <v>0</v>
      </c>
      <c r="Q193" s="124">
        <f>SUM(E193:P193)</f>
        <v>0</v>
      </c>
    </row>
    <row r="194" spans="3:17" x14ac:dyDescent="0.25">
      <c r="C194" s="319" t="s">
        <v>351</v>
      </c>
      <c r="D194" s="320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3:17" x14ac:dyDescent="0.25">
      <c r="C195" s="163" t="s">
        <v>704</v>
      </c>
      <c r="D195" s="101" t="s">
        <v>658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3:17" x14ac:dyDescent="0.25">
      <c r="C196" s="163" t="s">
        <v>704</v>
      </c>
      <c r="D196" s="101" t="s">
        <v>659</v>
      </c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</row>
    <row r="197" spans="3:17" x14ac:dyDescent="0.25">
      <c r="C197" s="163" t="s">
        <v>704</v>
      </c>
      <c r="D197" s="101" t="s">
        <v>660</v>
      </c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3:17" x14ac:dyDescent="0.25">
      <c r="C198" s="163" t="s">
        <v>704</v>
      </c>
      <c r="D198" s="101" t="s">
        <v>661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3:17" x14ac:dyDescent="0.25">
      <c r="C199" s="163" t="s">
        <v>704</v>
      </c>
      <c r="D199" s="101" t="s">
        <v>662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3:17" x14ac:dyDescent="0.25">
      <c r="C200" s="163" t="s">
        <v>704</v>
      </c>
      <c r="D200" s="20" t="s">
        <v>663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3:17" x14ac:dyDescent="0.25">
      <c r="C201" s="163" t="s">
        <v>704</v>
      </c>
      <c r="D201" s="20" t="s">
        <v>664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3:17" x14ac:dyDescent="0.25">
      <c r="C202" s="338" t="s">
        <v>225</v>
      </c>
      <c r="D202" s="339"/>
      <c r="E202" s="144">
        <f>SUM(E195:E201)</f>
        <v>0</v>
      </c>
      <c r="F202" s="144">
        <f t="shared" ref="F202" si="213">SUM(F195:F201)</f>
        <v>0</v>
      </c>
      <c r="G202" s="144">
        <f t="shared" ref="G202" si="214">SUM(G195:G201)</f>
        <v>0</v>
      </c>
      <c r="H202" s="144">
        <f t="shared" ref="H202" si="215">SUM(H195:H201)</f>
        <v>0</v>
      </c>
      <c r="I202" s="144">
        <f t="shared" ref="I202" si="216">SUM(I195:I201)</f>
        <v>0</v>
      </c>
      <c r="J202" s="144">
        <f t="shared" ref="J202" si="217">SUM(J195:J201)</f>
        <v>0</v>
      </c>
      <c r="K202" s="144">
        <f t="shared" ref="K202" si="218">SUM(K195:K201)</f>
        <v>0</v>
      </c>
      <c r="L202" s="144">
        <f t="shared" ref="L202" si="219">SUM(L195:L201)</f>
        <v>0</v>
      </c>
      <c r="M202" s="144">
        <f t="shared" ref="M202" si="220">SUM(M195:M201)</f>
        <v>0</v>
      </c>
      <c r="N202" s="144">
        <f t="shared" ref="N202" si="221">SUM(N195:N201)</f>
        <v>0</v>
      </c>
      <c r="O202" s="144">
        <f t="shared" ref="O202" si="222">SUM(O195:O201)</f>
        <v>0</v>
      </c>
      <c r="P202" s="144">
        <f t="shared" ref="P202" si="223">SUM(P195:P201)</f>
        <v>0</v>
      </c>
      <c r="Q202" s="124">
        <f>SUM(E202:P202)</f>
        <v>0</v>
      </c>
    </row>
    <row r="203" spans="3:17" x14ac:dyDescent="0.25">
      <c r="C203" s="338" t="s">
        <v>349</v>
      </c>
      <c r="D203" s="339"/>
      <c r="E203" s="144">
        <f>E202+E193</f>
        <v>0</v>
      </c>
      <c r="F203" s="144">
        <f t="shared" ref="F203" si="224">F202+F193</f>
        <v>0</v>
      </c>
      <c r="G203" s="144">
        <f t="shared" ref="G203" si="225">G202+G193</f>
        <v>0</v>
      </c>
      <c r="H203" s="144">
        <f t="shared" ref="H203" si="226">H202+H193</f>
        <v>0</v>
      </c>
      <c r="I203" s="144">
        <f t="shared" ref="I203" si="227">I202+I193</f>
        <v>0</v>
      </c>
      <c r="J203" s="144">
        <f t="shared" ref="J203" si="228">J202+J193</f>
        <v>0</v>
      </c>
      <c r="K203" s="144">
        <f t="shared" ref="K203" si="229">K202+K193</f>
        <v>0</v>
      </c>
      <c r="L203" s="144">
        <f t="shared" ref="L203" si="230">L202+L193</f>
        <v>0</v>
      </c>
      <c r="M203" s="144">
        <f t="shared" ref="M203" si="231">M202+M193</f>
        <v>0</v>
      </c>
      <c r="N203" s="144">
        <f t="shared" ref="N203" si="232">N202+N193</f>
        <v>0</v>
      </c>
      <c r="O203" s="144">
        <f t="shared" ref="O203" si="233">O202+O193</f>
        <v>0</v>
      </c>
      <c r="P203" s="144">
        <f t="shared" ref="P203" si="234">P202+P193</f>
        <v>0</v>
      </c>
      <c r="Q203" s="124">
        <f>Q193+Q202</f>
        <v>0</v>
      </c>
    </row>
    <row r="204" spans="3:17" x14ac:dyDescent="0.25">
      <c r="C204" s="335" t="s">
        <v>352</v>
      </c>
      <c r="D204" s="336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3:17" x14ac:dyDescent="0.25">
      <c r="C205" s="319" t="s">
        <v>350</v>
      </c>
      <c r="D205" s="320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</row>
    <row r="206" spans="3:17" x14ac:dyDescent="0.25">
      <c r="C206" s="163" t="s">
        <v>705</v>
      </c>
      <c r="D206" s="101" t="s">
        <v>665</v>
      </c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</row>
    <row r="207" spans="3:17" x14ac:dyDescent="0.25">
      <c r="C207" s="163" t="s">
        <v>705</v>
      </c>
      <c r="D207" s="101" t="s">
        <v>666</v>
      </c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3:17" x14ac:dyDescent="0.25">
      <c r="C208" s="163" t="s">
        <v>705</v>
      </c>
      <c r="D208" s="101" t="s">
        <v>667</v>
      </c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63" t="s">
        <v>705</v>
      </c>
      <c r="D209" s="101" t="s">
        <v>668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63" t="s">
        <v>705</v>
      </c>
      <c r="D210" s="101" t="s">
        <v>669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63" t="s">
        <v>705</v>
      </c>
      <c r="D211" s="101" t="s">
        <v>670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63" t="s">
        <v>706</v>
      </c>
      <c r="D212" s="101" t="s">
        <v>671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63" t="s">
        <v>706</v>
      </c>
      <c r="D213" s="101" t="s">
        <v>672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63"/>
      <c r="D214" s="101" t="s">
        <v>673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63"/>
      <c r="D215" s="101" t="s">
        <v>674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63"/>
      <c r="D216" s="101" t="s">
        <v>675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63"/>
      <c r="D217" s="101" t="s">
        <v>676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63"/>
      <c r="D218" s="101" t="s">
        <v>677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63" t="s">
        <v>706</v>
      </c>
      <c r="D219" s="101" t="s">
        <v>678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338" t="s">
        <v>225</v>
      </c>
      <c r="D220" s="339"/>
      <c r="E220" s="144">
        <f>SUM(E206:E219)</f>
        <v>0</v>
      </c>
      <c r="F220" s="144">
        <f t="shared" ref="F220" si="235">SUM(F206:F219)</f>
        <v>0</v>
      </c>
      <c r="G220" s="144">
        <f t="shared" ref="G220" si="236">SUM(G206:G219)</f>
        <v>0</v>
      </c>
      <c r="H220" s="144">
        <f t="shared" ref="H220" si="237">SUM(H206:H219)</f>
        <v>0</v>
      </c>
      <c r="I220" s="144">
        <f t="shared" ref="I220" si="238">SUM(I206:I219)</f>
        <v>0</v>
      </c>
      <c r="J220" s="144">
        <f t="shared" ref="J220" si="239">SUM(J206:J219)</f>
        <v>0</v>
      </c>
      <c r="K220" s="144">
        <f t="shared" ref="K220" si="240">SUM(K206:K219)</f>
        <v>0</v>
      </c>
      <c r="L220" s="144">
        <f t="shared" ref="L220" si="241">SUM(L206:L219)</f>
        <v>0</v>
      </c>
      <c r="M220" s="144">
        <f t="shared" ref="M220" si="242">SUM(M206:M219)</f>
        <v>0</v>
      </c>
      <c r="N220" s="144">
        <f t="shared" ref="N220" si="243">SUM(N206:N219)</f>
        <v>0</v>
      </c>
      <c r="O220" s="144">
        <f t="shared" ref="O220" si="244">SUM(O206:O219)</f>
        <v>0</v>
      </c>
      <c r="P220" s="144">
        <f t="shared" ref="P220" si="245">SUM(P206:P219)</f>
        <v>0</v>
      </c>
      <c r="Q220" s="124">
        <f>SUM(E220:P220)</f>
        <v>0</v>
      </c>
    </row>
    <row r="221" spans="3:17" x14ac:dyDescent="0.25">
      <c r="C221" s="319" t="s">
        <v>354</v>
      </c>
      <c r="D221" s="320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63" t="s">
        <v>707</v>
      </c>
      <c r="D222" s="101" t="s">
        <v>679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163" t="s">
        <v>707</v>
      </c>
      <c r="D223" s="101" t="s">
        <v>680</v>
      </c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</row>
    <row r="224" spans="3:17" x14ac:dyDescent="0.25">
      <c r="C224" s="163" t="s">
        <v>707</v>
      </c>
      <c r="D224" s="101" t="s">
        <v>681</v>
      </c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63" t="s">
        <v>707</v>
      </c>
      <c r="D225" s="20" t="s">
        <v>682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63" t="s">
        <v>707</v>
      </c>
      <c r="D226" s="20" t="s">
        <v>683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338" t="s">
        <v>225</v>
      </c>
      <c r="D227" s="339"/>
      <c r="E227" s="144">
        <f>SUM(E222:E226)</f>
        <v>0</v>
      </c>
      <c r="F227" s="144">
        <f t="shared" ref="F227" si="246">SUM(F222:F226)</f>
        <v>0</v>
      </c>
      <c r="G227" s="144">
        <f t="shared" ref="G227" si="247">SUM(G222:G226)</f>
        <v>0</v>
      </c>
      <c r="H227" s="144">
        <f t="shared" ref="H227" si="248">SUM(H222:H226)</f>
        <v>0</v>
      </c>
      <c r="I227" s="144">
        <f t="shared" ref="I227" si="249">SUM(I222:I226)</f>
        <v>0</v>
      </c>
      <c r="J227" s="144">
        <f t="shared" ref="J227" si="250">SUM(J222:J226)</f>
        <v>0</v>
      </c>
      <c r="K227" s="144">
        <f t="shared" ref="K227" si="251">SUM(K222:K226)</f>
        <v>0</v>
      </c>
      <c r="L227" s="144">
        <f t="shared" ref="L227" si="252">SUM(L222:L226)</f>
        <v>0</v>
      </c>
      <c r="M227" s="144">
        <f t="shared" ref="M227" si="253">SUM(M222:M226)</f>
        <v>0</v>
      </c>
      <c r="N227" s="144">
        <f t="shared" ref="N227" si="254">SUM(N222:N226)</f>
        <v>0</v>
      </c>
      <c r="O227" s="144">
        <f t="shared" ref="O227" si="255">SUM(O222:O226)</f>
        <v>0</v>
      </c>
      <c r="P227" s="144">
        <f t="shared" ref="P227" si="256">SUM(P222:P226)</f>
        <v>0</v>
      </c>
      <c r="Q227" s="124">
        <f>SUM(E227:P227)</f>
        <v>0</v>
      </c>
    </row>
    <row r="228" spans="3:17" x14ac:dyDescent="0.25">
      <c r="C228" s="338" t="s">
        <v>353</v>
      </c>
      <c r="D228" s="339"/>
      <c r="E228" s="144">
        <f>E227+E220</f>
        <v>0</v>
      </c>
      <c r="F228" s="144">
        <f t="shared" ref="F228" si="257">F227+F220</f>
        <v>0</v>
      </c>
      <c r="G228" s="144">
        <f t="shared" ref="G228" si="258">G227+G220</f>
        <v>0</v>
      </c>
      <c r="H228" s="144">
        <f t="shared" ref="H228" si="259">H227+H220</f>
        <v>0</v>
      </c>
      <c r="I228" s="144">
        <f t="shared" ref="I228" si="260">I227+I220</f>
        <v>0</v>
      </c>
      <c r="J228" s="144">
        <f t="shared" ref="J228" si="261">J227+J220</f>
        <v>0</v>
      </c>
      <c r="K228" s="144">
        <f t="shared" ref="K228" si="262">K227+K220</f>
        <v>0</v>
      </c>
      <c r="L228" s="144">
        <f t="shared" ref="L228" si="263">L227+L220</f>
        <v>0</v>
      </c>
      <c r="M228" s="144">
        <f t="shared" ref="M228" si="264">M227+M220</f>
        <v>0</v>
      </c>
      <c r="N228" s="144">
        <f t="shared" ref="N228" si="265">N227+N220</f>
        <v>0</v>
      </c>
      <c r="O228" s="144">
        <f t="shared" ref="O228" si="266">O227+O220</f>
        <v>0</v>
      </c>
      <c r="P228" s="144">
        <f t="shared" ref="P228" si="267">P227+P220</f>
        <v>0</v>
      </c>
      <c r="Q228" s="124">
        <f>Q220+Q227</f>
        <v>0</v>
      </c>
    </row>
    <row r="229" spans="3:17" x14ac:dyDescent="0.25">
      <c r="C229" s="335" t="s">
        <v>358</v>
      </c>
      <c r="D229" s="336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18"/>
      <c r="D230" s="18" t="s">
        <v>684</v>
      </c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</row>
    <row r="231" spans="3:17" x14ac:dyDescent="0.25">
      <c r="C231" s="18"/>
      <c r="D231" s="18" t="s">
        <v>685</v>
      </c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</row>
    <row r="232" spans="3:17" x14ac:dyDescent="0.25">
      <c r="C232" s="338" t="s">
        <v>355</v>
      </c>
      <c r="D232" s="339"/>
      <c r="E232" s="144">
        <f>SUM(E230:E231)</f>
        <v>0</v>
      </c>
      <c r="F232" s="144">
        <f t="shared" ref="F232" si="268">SUM(F230:F231)</f>
        <v>0</v>
      </c>
      <c r="G232" s="144">
        <f t="shared" ref="G232" si="269">SUM(G230:G231)</f>
        <v>0</v>
      </c>
      <c r="H232" s="144">
        <f t="shared" ref="H232" si="270">SUM(H230:H231)</f>
        <v>0</v>
      </c>
      <c r="I232" s="144">
        <f t="shared" ref="I232" si="271">SUM(I230:I231)</f>
        <v>0</v>
      </c>
      <c r="J232" s="144">
        <f t="shared" ref="J232" si="272">SUM(J230:J231)</f>
        <v>0</v>
      </c>
      <c r="K232" s="144">
        <f t="shared" ref="K232" si="273">SUM(K230:K231)</f>
        <v>0</v>
      </c>
      <c r="L232" s="144">
        <f t="shared" ref="L232" si="274">SUM(L230:L231)</f>
        <v>0</v>
      </c>
      <c r="M232" s="144">
        <f t="shared" ref="M232" si="275">SUM(M230:M231)</f>
        <v>0</v>
      </c>
      <c r="N232" s="144">
        <f t="shared" ref="N232" si="276">SUM(N230:N231)</f>
        <v>0</v>
      </c>
      <c r="O232" s="144">
        <f t="shared" ref="O232" si="277">SUM(O230:O231)</f>
        <v>0</v>
      </c>
      <c r="P232" s="144">
        <f t="shared" ref="P232" si="278">SUM(P230:P231)</f>
        <v>0</v>
      </c>
      <c r="Q232" s="124">
        <f>SUM(E232:P232)</f>
        <v>0</v>
      </c>
    </row>
    <row r="233" spans="3:17" x14ac:dyDescent="0.25">
      <c r="C233" s="335" t="s">
        <v>357</v>
      </c>
      <c r="D233" s="336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96"/>
      <c r="D234" s="101" t="s">
        <v>686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96"/>
      <c r="D235" s="101" t="s">
        <v>687</v>
      </c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</row>
    <row r="236" spans="3:17" x14ac:dyDescent="0.25">
      <c r="C236" s="18"/>
      <c r="D236" s="101" t="s">
        <v>688</v>
      </c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18"/>
      <c r="D237" s="18" t="s">
        <v>689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338" t="s">
        <v>356</v>
      </c>
      <c r="D238" s="339"/>
      <c r="E238" s="144">
        <f>SUM(E234:E237)</f>
        <v>0</v>
      </c>
      <c r="F238" s="144">
        <f t="shared" ref="F238" si="279">SUM(F234:F237)</f>
        <v>0</v>
      </c>
      <c r="G238" s="144">
        <f t="shared" ref="G238" si="280">SUM(G234:G237)</f>
        <v>0</v>
      </c>
      <c r="H238" s="144">
        <f t="shared" ref="H238" si="281">SUM(H234:H237)</f>
        <v>0</v>
      </c>
      <c r="I238" s="144">
        <f t="shared" ref="I238" si="282">SUM(I234:I237)</f>
        <v>0</v>
      </c>
      <c r="J238" s="144">
        <f t="shared" ref="J238" si="283">SUM(J234:J237)</f>
        <v>0</v>
      </c>
      <c r="K238" s="144">
        <f t="shared" ref="K238" si="284">SUM(K234:K237)</f>
        <v>0</v>
      </c>
      <c r="L238" s="144">
        <f t="shared" ref="L238" si="285">SUM(L234:L237)</f>
        <v>0</v>
      </c>
      <c r="M238" s="144">
        <f t="shared" ref="M238" si="286">SUM(M234:M237)</f>
        <v>0</v>
      </c>
      <c r="N238" s="144">
        <f t="shared" ref="N238" si="287">SUM(N234:N237)</f>
        <v>0</v>
      </c>
      <c r="O238" s="144">
        <f t="shared" ref="O238" si="288">SUM(O234:O237)</f>
        <v>0</v>
      </c>
      <c r="P238" s="144">
        <f t="shared" ref="P238" si="289">SUM(P234:P237)</f>
        <v>0</v>
      </c>
      <c r="Q238" s="124">
        <f>SUM(E238:P238)</f>
        <v>0</v>
      </c>
    </row>
    <row r="239" spans="3:17" x14ac:dyDescent="0.25">
      <c r="C239" s="335" t="s">
        <v>361</v>
      </c>
      <c r="D239" s="336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96"/>
      <c r="D240" s="101" t="s">
        <v>691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96"/>
      <c r="D241" s="101" t="s">
        <v>692</v>
      </c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</row>
    <row r="242" spans="3:17" x14ac:dyDescent="0.25">
      <c r="C242" s="96"/>
      <c r="D242" s="101" t="s">
        <v>693</v>
      </c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6"/>
      <c r="D243" s="101" t="s">
        <v>694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6"/>
      <c r="D244" s="101" t="s">
        <v>695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6"/>
      <c r="D245" s="101" t="s">
        <v>664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163" t="s">
        <v>708</v>
      </c>
      <c r="D246" s="101" t="s">
        <v>696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163" t="s">
        <v>708</v>
      </c>
      <c r="D247" s="101" t="s">
        <v>697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163" t="s">
        <v>708</v>
      </c>
      <c r="D248" s="101" t="s">
        <v>698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63" t="s">
        <v>708</v>
      </c>
      <c r="D249" s="101" t="s">
        <v>699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63" t="s">
        <v>708</v>
      </c>
      <c r="D250" s="101" t="s">
        <v>700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63" t="s">
        <v>708</v>
      </c>
      <c r="D251" s="101" t="s">
        <v>701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63" t="s">
        <v>708</v>
      </c>
      <c r="D252" s="18" t="s">
        <v>702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63" t="s">
        <v>708</v>
      </c>
      <c r="D253" s="18" t="s">
        <v>703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338" t="s">
        <v>359</v>
      </c>
      <c r="D254" s="339"/>
      <c r="E254" s="144">
        <f>SUM(E240:E253)</f>
        <v>0</v>
      </c>
      <c r="F254" s="144">
        <f t="shared" ref="F254" si="290">SUM(F240:F253)</f>
        <v>0</v>
      </c>
      <c r="G254" s="144">
        <f t="shared" ref="G254" si="291">SUM(G240:G253)</f>
        <v>0</v>
      </c>
      <c r="H254" s="144">
        <f t="shared" ref="H254" si="292">SUM(H240:H253)</f>
        <v>0</v>
      </c>
      <c r="I254" s="144">
        <f t="shared" ref="I254" si="293">SUM(I240:I253)</f>
        <v>0</v>
      </c>
      <c r="J254" s="144">
        <f t="shared" ref="J254" si="294">SUM(J240:J253)</f>
        <v>0</v>
      </c>
      <c r="K254" s="144">
        <f t="shared" ref="K254" si="295">SUM(K240:K253)</f>
        <v>0</v>
      </c>
      <c r="L254" s="144">
        <f t="shared" ref="L254" si="296">SUM(L240:L253)</f>
        <v>0</v>
      </c>
      <c r="M254" s="144">
        <f t="shared" ref="M254" si="297">SUM(M240:M253)</f>
        <v>0</v>
      </c>
      <c r="N254" s="144">
        <f t="shared" ref="N254" si="298">SUM(N240:N253)</f>
        <v>0</v>
      </c>
      <c r="O254" s="144">
        <f t="shared" ref="O254" si="299">SUM(O240:O253)</f>
        <v>0</v>
      </c>
      <c r="P254" s="144">
        <f t="shared" ref="P254" si="300">SUM(P240:P253)</f>
        <v>0</v>
      </c>
      <c r="Q254" s="124">
        <f>SUM(E254:P254)</f>
        <v>0</v>
      </c>
    </row>
    <row r="255" spans="3:17" x14ac:dyDescent="0.25">
      <c r="C255" s="335" t="s">
        <v>360</v>
      </c>
      <c r="D255" s="336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8"/>
      <c r="D256" s="166" t="s">
        <v>690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</row>
    <row r="258" spans="3:17" x14ac:dyDescent="0.25">
      <c r="C258" s="338" t="s">
        <v>362</v>
      </c>
      <c r="D258" s="339"/>
      <c r="E258" s="144">
        <f>SUM(E256:E257)</f>
        <v>0</v>
      </c>
      <c r="F258" s="144">
        <f t="shared" ref="F258" si="301">SUM(F256:F257)</f>
        <v>0</v>
      </c>
      <c r="G258" s="144">
        <f t="shared" ref="G258" si="302">SUM(G256:G257)</f>
        <v>0</v>
      </c>
      <c r="H258" s="144">
        <f t="shared" ref="H258" si="303">SUM(H256:H257)</f>
        <v>0</v>
      </c>
      <c r="I258" s="144">
        <f t="shared" ref="I258" si="304">SUM(I256:I257)</f>
        <v>0</v>
      </c>
      <c r="J258" s="144">
        <f t="shared" ref="J258" si="305">SUM(J256:J257)</f>
        <v>0</v>
      </c>
      <c r="K258" s="144">
        <f t="shared" ref="K258" si="306">SUM(K256:K257)</f>
        <v>0</v>
      </c>
      <c r="L258" s="144">
        <f t="shared" ref="L258" si="307">SUM(L256:L257)</f>
        <v>0</v>
      </c>
      <c r="M258" s="144">
        <f t="shared" ref="M258" si="308">SUM(M256:M257)</f>
        <v>0</v>
      </c>
      <c r="N258" s="144">
        <f t="shared" ref="N258" si="309">SUM(N256:N257)</f>
        <v>0</v>
      </c>
      <c r="O258" s="144">
        <f t="shared" ref="O258" si="310">SUM(O256:O257)</f>
        <v>0</v>
      </c>
      <c r="P258" s="144">
        <f t="shared" ref="P258" si="311">SUM(P256:P257)</f>
        <v>0</v>
      </c>
      <c r="Q258" s="124">
        <f>SUM(E258:P258)</f>
        <v>0</v>
      </c>
    </row>
    <row r="259" spans="3:17" x14ac:dyDescent="0.25">
      <c r="C259" s="335" t="s">
        <v>363</v>
      </c>
      <c r="D259" s="336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 t="s">
        <v>365</v>
      </c>
      <c r="D260" s="18" t="s">
        <v>366</v>
      </c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18" t="s">
        <v>365</v>
      </c>
      <c r="D261" s="18" t="s">
        <v>367</v>
      </c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</row>
    <row r="262" spans="3:17" x14ac:dyDescent="0.25">
      <c r="C262" s="338" t="s">
        <v>364</v>
      </c>
      <c r="D262" s="339"/>
      <c r="E262" s="144">
        <f>E260-E261</f>
        <v>0</v>
      </c>
      <c r="F262" s="144">
        <f t="shared" ref="F262" si="312">F260-F261</f>
        <v>0</v>
      </c>
      <c r="G262" s="144">
        <f t="shared" ref="G262" si="313">G260-G261</f>
        <v>0</v>
      </c>
      <c r="H262" s="144">
        <f t="shared" ref="H262" si="314">H260-H261</f>
        <v>0</v>
      </c>
      <c r="I262" s="144">
        <f t="shared" ref="I262" si="315">I260-I261</f>
        <v>0</v>
      </c>
      <c r="J262" s="144">
        <f t="shared" ref="J262" si="316">J260-J261</f>
        <v>0</v>
      </c>
      <c r="K262" s="144">
        <f t="shared" ref="K262" si="317">K260-K261</f>
        <v>0</v>
      </c>
      <c r="L262" s="144">
        <f t="shared" ref="L262" si="318">L260-L261</f>
        <v>0</v>
      </c>
      <c r="M262" s="144">
        <f t="shared" ref="M262" si="319">M260-M261</f>
        <v>0</v>
      </c>
      <c r="N262" s="144">
        <f t="shared" ref="N262" si="320">N260-N261</f>
        <v>0</v>
      </c>
      <c r="O262" s="144">
        <f t="shared" ref="O262" si="321">O260-O261</f>
        <v>0</v>
      </c>
      <c r="P262" s="144">
        <f t="shared" ref="P262" si="322">P260-P261</f>
        <v>0</v>
      </c>
      <c r="Q262" s="124">
        <f>Q260-Q261</f>
        <v>0</v>
      </c>
    </row>
    <row r="263" spans="3:17" x14ac:dyDescent="0.25">
      <c r="C263" s="338" t="s">
        <v>261</v>
      </c>
      <c r="D263" s="339"/>
      <c r="E263" s="144">
        <f>E262+E258+E254+E238+E232+E228+E203</f>
        <v>0</v>
      </c>
      <c r="F263" s="144">
        <f t="shared" ref="F263" si="323">F262+F258+F254+F238+F232+F228+F203</f>
        <v>0</v>
      </c>
      <c r="G263" s="144">
        <f t="shared" ref="G263" si="324">G262+G258+G254+G238+G232+G228+G203</f>
        <v>0</v>
      </c>
      <c r="H263" s="144">
        <f t="shared" ref="H263" si="325">H262+H258+H254+H238+H232+H228+H203</f>
        <v>0</v>
      </c>
      <c r="I263" s="144">
        <f t="shared" ref="I263" si="326">I262+I258+I254+I238+I232+I228+I203</f>
        <v>0</v>
      </c>
      <c r="J263" s="144">
        <f t="shared" ref="J263" si="327">J262+J258+J254+J238+J232+J228+J203</f>
        <v>0</v>
      </c>
      <c r="K263" s="144">
        <f t="shared" ref="K263" si="328">K262+K258+K254+K238+K232+K228+K203</f>
        <v>0</v>
      </c>
      <c r="L263" s="144">
        <f t="shared" ref="L263" si="329">L262+L258+L254+L238+L232+L228+L203</f>
        <v>0</v>
      </c>
      <c r="M263" s="144">
        <f t="shared" ref="M263" si="330">M262+M258+M254+M238+M232+M228+M203</f>
        <v>0</v>
      </c>
      <c r="N263" s="144">
        <f t="shared" ref="N263" si="331">N262+N258+N254+N238+N232+N228+N203</f>
        <v>0</v>
      </c>
      <c r="O263" s="144">
        <f t="shared" ref="O263" si="332">O262+O258+O254+O238+O232+O228+O203</f>
        <v>0</v>
      </c>
      <c r="P263" s="144">
        <f t="shared" ref="P263" si="333">P262+P258+P254+P238+P232+P228+P203</f>
        <v>0</v>
      </c>
      <c r="Q263" s="124">
        <f>Q203+Q228+Q232+Q238+Q254+Q258+Q262</f>
        <v>0</v>
      </c>
    </row>
    <row r="264" spans="3:17" x14ac:dyDescent="0.25">
      <c r="D264" s="24"/>
      <c r="E264" s="24"/>
    </row>
    <row r="265" spans="3:17" x14ac:dyDescent="0.25">
      <c r="D265" s="26"/>
      <c r="E265" s="26"/>
    </row>
    <row r="266" spans="3:17" x14ac:dyDescent="0.25">
      <c r="E266" s="26"/>
    </row>
    <row r="267" spans="3:17" x14ac:dyDescent="0.25">
      <c r="E267" s="26"/>
    </row>
  </sheetData>
  <mergeCells count="78">
    <mergeCell ref="C19:D19"/>
    <mergeCell ref="C6:C7"/>
    <mergeCell ref="D6:D7"/>
    <mergeCell ref="E6:Q6"/>
    <mergeCell ref="C8:D8"/>
    <mergeCell ref="C9:D9"/>
    <mergeCell ref="C59:D59"/>
    <mergeCell ref="C20:D20"/>
    <mergeCell ref="C28:D28"/>
    <mergeCell ref="C29:D29"/>
    <mergeCell ref="C30:D30"/>
    <mergeCell ref="C31:D31"/>
    <mergeCell ref="C46:D46"/>
    <mergeCell ref="C47:D47"/>
    <mergeCell ref="C53:D53"/>
    <mergeCell ref="C54:D54"/>
    <mergeCell ref="C55:D55"/>
    <mergeCell ref="C58:D58"/>
    <mergeCell ref="E93:Q93"/>
    <mergeCell ref="C95:D95"/>
    <mergeCell ref="C64:D64"/>
    <mergeCell ref="C65:D65"/>
    <mergeCell ref="C80:D80"/>
    <mergeCell ref="C81:D81"/>
    <mergeCell ref="C84:D84"/>
    <mergeCell ref="C85:D85"/>
    <mergeCell ref="C117:D117"/>
    <mergeCell ref="C88:D88"/>
    <mergeCell ref="C89:D89"/>
    <mergeCell ref="C93:C94"/>
    <mergeCell ref="D93:D94"/>
    <mergeCell ref="C96:D96"/>
    <mergeCell ref="C106:D106"/>
    <mergeCell ref="C107:D107"/>
    <mergeCell ref="C115:D115"/>
    <mergeCell ref="C116:D116"/>
    <mergeCell ref="C168:D168"/>
    <mergeCell ref="C118:D118"/>
    <mergeCell ref="C133:D133"/>
    <mergeCell ref="C134:D134"/>
    <mergeCell ref="C140:D140"/>
    <mergeCell ref="C141:D141"/>
    <mergeCell ref="C142:D142"/>
    <mergeCell ref="C145:D145"/>
    <mergeCell ref="C146:D146"/>
    <mergeCell ref="C151:D151"/>
    <mergeCell ref="C152:D152"/>
    <mergeCell ref="C167:D167"/>
    <mergeCell ref="C171:D171"/>
    <mergeCell ref="C172:D172"/>
    <mergeCell ref="C175:D175"/>
    <mergeCell ref="C176:D176"/>
    <mergeCell ref="C180:C181"/>
    <mergeCell ref="D180:D181"/>
    <mergeCell ref="C227:D227"/>
    <mergeCell ref="E180:Q180"/>
    <mergeCell ref="C182:D182"/>
    <mergeCell ref="C183:D183"/>
    <mergeCell ref="C193:D193"/>
    <mergeCell ref="C194:D194"/>
    <mergeCell ref="C202:D202"/>
    <mergeCell ref="C203:D203"/>
    <mergeCell ref="C204:D204"/>
    <mergeCell ref="C205:D205"/>
    <mergeCell ref="C220:D220"/>
    <mergeCell ref="C221:D221"/>
    <mergeCell ref="C263:D263"/>
    <mergeCell ref="C228:D228"/>
    <mergeCell ref="C229:D229"/>
    <mergeCell ref="C232:D232"/>
    <mergeCell ref="C233:D233"/>
    <mergeCell ref="C238:D238"/>
    <mergeCell ref="C239:D239"/>
    <mergeCell ref="C254:D254"/>
    <mergeCell ref="C255:D255"/>
    <mergeCell ref="C258:D258"/>
    <mergeCell ref="C259:D259"/>
    <mergeCell ref="C262:D26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Q67"/>
  <sheetViews>
    <sheetView showGridLines="0" zoomScale="57" zoomScaleNormal="90" workbookViewId="0">
      <selection activeCell="F58" sqref="F58"/>
    </sheetView>
  </sheetViews>
  <sheetFormatPr defaultColWidth="9.1796875" defaultRowHeight="14" x14ac:dyDescent="0.25"/>
  <cols>
    <col min="1" max="1" width="3.81640625" style="5" customWidth="1"/>
    <col min="2" max="2" width="6.1796875" style="5" customWidth="1"/>
    <col min="3" max="3" width="39.453125" style="5" customWidth="1"/>
    <col min="4" max="4" width="14.1796875" style="5" bestFit="1" customWidth="1"/>
    <col min="5" max="5" width="14.81640625" style="5" customWidth="1"/>
    <col min="6" max="6" width="14" style="5" bestFit="1" customWidth="1"/>
    <col min="7" max="7" width="14.1796875" style="5" customWidth="1"/>
    <col min="8" max="8" width="15.54296875" style="5" customWidth="1"/>
    <col min="9" max="11" width="15.81640625" style="5" customWidth="1"/>
    <col min="12" max="12" width="14.81640625" style="5" bestFit="1" customWidth="1"/>
    <col min="13" max="16" width="14.81640625" style="5" customWidth="1"/>
    <col min="17" max="17" width="15.81640625" style="5" customWidth="1"/>
    <col min="18" max="16384" width="9.1796875" style="5"/>
  </cols>
  <sheetData>
    <row r="2" spans="2:17" x14ac:dyDescent="0.25">
      <c r="C2" s="4"/>
      <c r="D2" s="4"/>
      <c r="E2" s="4"/>
      <c r="F2" s="4"/>
      <c r="G2" s="4"/>
      <c r="H2" s="4"/>
      <c r="I2" s="25" t="s">
        <v>240</v>
      </c>
      <c r="J2" s="4"/>
      <c r="K2" s="4"/>
      <c r="L2" s="4"/>
      <c r="M2" s="4"/>
      <c r="N2" s="4"/>
      <c r="O2" s="4"/>
      <c r="P2" s="4"/>
      <c r="Q2" s="4"/>
    </row>
    <row r="3" spans="2:17" s="3" customFormat="1" x14ac:dyDescent="0.3">
      <c r="C3" s="4"/>
      <c r="D3" s="4"/>
      <c r="E3" s="4"/>
      <c r="F3" s="4"/>
      <c r="G3" s="4"/>
      <c r="H3" s="4"/>
      <c r="I3" s="27" t="s">
        <v>297</v>
      </c>
      <c r="J3" s="4"/>
      <c r="K3" s="4"/>
      <c r="L3" s="4"/>
      <c r="M3" s="4"/>
      <c r="N3" s="4"/>
      <c r="O3" s="4"/>
      <c r="P3" s="4"/>
      <c r="Q3" s="4"/>
    </row>
    <row r="4" spans="2:17" x14ac:dyDescent="0.25">
      <c r="B4" s="25" t="s">
        <v>290</v>
      </c>
      <c r="C4" s="28" t="s">
        <v>611</v>
      </c>
    </row>
    <row r="5" spans="2:17" ht="9" customHeight="1" x14ac:dyDescent="0.25">
      <c r="Q5" s="17" t="s">
        <v>4</v>
      </c>
    </row>
    <row r="6" spans="2:17" ht="12.75" customHeight="1" x14ac:dyDescent="0.25">
      <c r="B6" s="309" t="s">
        <v>140</v>
      </c>
      <c r="C6" s="312" t="s">
        <v>18</v>
      </c>
      <c r="D6" s="312" t="s">
        <v>1</v>
      </c>
      <c r="E6" s="314" t="s">
        <v>160</v>
      </c>
      <c r="F6" s="315"/>
      <c r="G6" s="316"/>
      <c r="H6" s="314" t="s">
        <v>642</v>
      </c>
      <c r="I6" s="315"/>
      <c r="J6" s="315"/>
      <c r="K6" s="315"/>
      <c r="L6" s="306" t="s">
        <v>153</v>
      </c>
      <c r="M6" s="306"/>
      <c r="N6" s="306"/>
      <c r="O6" s="306"/>
      <c r="P6" s="306"/>
      <c r="Q6" s="307" t="s">
        <v>11</v>
      </c>
    </row>
    <row r="7" spans="2:17" ht="30" customHeight="1" x14ac:dyDescent="0.25">
      <c r="B7" s="310"/>
      <c r="C7" s="312"/>
      <c r="D7" s="312"/>
      <c r="E7" s="7" t="s">
        <v>224</v>
      </c>
      <c r="F7" s="7" t="s">
        <v>161</v>
      </c>
      <c r="G7" s="7" t="s">
        <v>141</v>
      </c>
      <c r="H7" s="7" t="s">
        <v>224</v>
      </c>
      <c r="I7" s="7" t="s">
        <v>163</v>
      </c>
      <c r="J7" s="7" t="s">
        <v>164</v>
      </c>
      <c r="K7" s="7" t="s">
        <v>165</v>
      </c>
      <c r="L7" s="7" t="s">
        <v>154</v>
      </c>
      <c r="M7" s="7" t="s">
        <v>155</v>
      </c>
      <c r="N7" s="7" t="s">
        <v>156</v>
      </c>
      <c r="O7" s="7" t="s">
        <v>157</v>
      </c>
      <c r="P7" s="7" t="s">
        <v>158</v>
      </c>
      <c r="Q7" s="307"/>
    </row>
    <row r="8" spans="2:17" x14ac:dyDescent="0.25">
      <c r="B8" s="311"/>
      <c r="C8" s="313"/>
      <c r="D8" s="313"/>
      <c r="E8" s="7" t="s">
        <v>10</v>
      </c>
      <c r="F8" s="7" t="s">
        <v>12</v>
      </c>
      <c r="G8" s="7" t="s">
        <v>162</v>
      </c>
      <c r="H8" s="7" t="s">
        <v>10</v>
      </c>
      <c r="I8" s="7" t="s">
        <v>3</v>
      </c>
      <c r="J8" s="7" t="s">
        <v>5</v>
      </c>
      <c r="K8" s="7" t="s">
        <v>5</v>
      </c>
      <c r="L8" s="7" t="s">
        <v>8</v>
      </c>
      <c r="M8" s="7" t="s">
        <v>8</v>
      </c>
      <c r="N8" s="7" t="s">
        <v>8</v>
      </c>
      <c r="O8" s="7" t="s">
        <v>8</v>
      </c>
      <c r="P8" s="7" t="s">
        <v>8</v>
      </c>
      <c r="Q8" s="308"/>
    </row>
    <row r="9" spans="2:17" hidden="1" x14ac:dyDescent="0.25">
      <c r="B9" s="86">
        <v>1</v>
      </c>
      <c r="C9" s="2" t="s">
        <v>292</v>
      </c>
      <c r="D9" s="9" t="s">
        <v>390</v>
      </c>
      <c r="E9" s="161">
        <f>E51</f>
        <v>0</v>
      </c>
      <c r="F9" s="161">
        <f t="shared" ref="F9:P9" si="0">F51</f>
        <v>0</v>
      </c>
      <c r="G9" s="161">
        <f>F9</f>
        <v>0</v>
      </c>
      <c r="H9" s="161">
        <f t="shared" si="0"/>
        <v>0</v>
      </c>
      <c r="I9" s="161">
        <f t="shared" si="0"/>
        <v>0</v>
      </c>
      <c r="J9" s="161">
        <f t="shared" si="0"/>
        <v>0</v>
      </c>
      <c r="K9" s="161">
        <f t="shared" si="0"/>
        <v>0</v>
      </c>
      <c r="L9" s="161">
        <f t="shared" si="0"/>
        <v>0</v>
      </c>
      <c r="M9" s="161">
        <f t="shared" si="0"/>
        <v>0</v>
      </c>
      <c r="N9" s="161">
        <f t="shared" si="0"/>
        <v>0</v>
      </c>
      <c r="O9" s="161">
        <f t="shared" si="0"/>
        <v>0</v>
      </c>
      <c r="P9" s="161">
        <f t="shared" si="0"/>
        <v>0</v>
      </c>
      <c r="Q9" s="2"/>
    </row>
    <row r="10" spans="2:17" hidden="1" x14ac:dyDescent="0.25">
      <c r="B10" s="86">
        <f>B9+1</f>
        <v>2</v>
      </c>
      <c r="C10" s="2" t="s">
        <v>293</v>
      </c>
      <c r="D10" s="9" t="s">
        <v>392</v>
      </c>
      <c r="E10" s="161">
        <f>E52</f>
        <v>0</v>
      </c>
      <c r="F10" s="161">
        <f t="shared" ref="F10:P10" si="1">F52</f>
        <v>0</v>
      </c>
      <c r="G10" s="161">
        <f t="shared" ref="G10:G18" si="2">F10</f>
        <v>0</v>
      </c>
      <c r="H10" s="161">
        <f t="shared" si="1"/>
        <v>0</v>
      </c>
      <c r="I10" s="161">
        <f t="shared" si="1"/>
        <v>0</v>
      </c>
      <c r="J10" s="161">
        <f t="shared" si="1"/>
        <v>0</v>
      </c>
      <c r="K10" s="161">
        <f t="shared" si="1"/>
        <v>0</v>
      </c>
      <c r="L10" s="161">
        <f t="shared" si="1"/>
        <v>0</v>
      </c>
      <c r="M10" s="161">
        <f t="shared" si="1"/>
        <v>0</v>
      </c>
      <c r="N10" s="161">
        <f t="shared" si="1"/>
        <v>0</v>
      </c>
      <c r="O10" s="161">
        <f t="shared" si="1"/>
        <v>0</v>
      </c>
      <c r="P10" s="161">
        <f t="shared" si="1"/>
        <v>0</v>
      </c>
      <c r="Q10" s="2"/>
    </row>
    <row r="11" spans="2:17" hidden="1" x14ac:dyDescent="0.25">
      <c r="B11" s="86">
        <f>B10+1</f>
        <v>3</v>
      </c>
      <c r="C11" s="2" t="s">
        <v>294</v>
      </c>
      <c r="D11" s="9" t="s">
        <v>392</v>
      </c>
      <c r="E11" s="161">
        <f>E53</f>
        <v>0</v>
      </c>
      <c r="F11" s="161">
        <f t="shared" ref="F11:P11" si="3">F53</f>
        <v>0</v>
      </c>
      <c r="G11" s="161">
        <f t="shared" si="2"/>
        <v>0</v>
      </c>
      <c r="H11" s="161">
        <f t="shared" si="3"/>
        <v>0</v>
      </c>
      <c r="I11" s="161">
        <f t="shared" si="3"/>
        <v>0</v>
      </c>
      <c r="J11" s="161">
        <f t="shared" si="3"/>
        <v>0</v>
      </c>
      <c r="K11" s="161">
        <f t="shared" si="3"/>
        <v>0</v>
      </c>
      <c r="L11" s="161">
        <f t="shared" si="3"/>
        <v>0</v>
      </c>
      <c r="M11" s="161">
        <f t="shared" si="3"/>
        <v>0</v>
      </c>
      <c r="N11" s="161">
        <f t="shared" si="3"/>
        <v>0</v>
      </c>
      <c r="O11" s="161">
        <f t="shared" si="3"/>
        <v>0</v>
      </c>
      <c r="P11" s="161">
        <f t="shared" si="3"/>
        <v>0</v>
      </c>
      <c r="Q11" s="2"/>
    </row>
    <row r="12" spans="2:17" hidden="1" x14ac:dyDescent="0.25">
      <c r="B12" s="86">
        <f>B11+1</f>
        <v>4</v>
      </c>
      <c r="C12" s="2" t="s">
        <v>295</v>
      </c>
      <c r="D12" s="9" t="s">
        <v>392</v>
      </c>
      <c r="E12" s="161">
        <f>E54</f>
        <v>0</v>
      </c>
      <c r="F12" s="161">
        <f t="shared" ref="F12:P12" si="4">F54</f>
        <v>0</v>
      </c>
      <c r="G12" s="161">
        <f t="shared" si="2"/>
        <v>0</v>
      </c>
      <c r="H12" s="161">
        <f t="shared" si="4"/>
        <v>0</v>
      </c>
      <c r="I12" s="161">
        <f t="shared" si="4"/>
        <v>0</v>
      </c>
      <c r="J12" s="161">
        <f t="shared" si="4"/>
        <v>0</v>
      </c>
      <c r="K12" s="161">
        <f t="shared" si="4"/>
        <v>0</v>
      </c>
      <c r="L12" s="161">
        <f t="shared" si="4"/>
        <v>0</v>
      </c>
      <c r="M12" s="161">
        <f t="shared" si="4"/>
        <v>0</v>
      </c>
      <c r="N12" s="161">
        <f t="shared" si="4"/>
        <v>0</v>
      </c>
      <c r="O12" s="161">
        <f t="shared" si="4"/>
        <v>0</v>
      </c>
      <c r="P12" s="161">
        <f t="shared" si="4"/>
        <v>0</v>
      </c>
      <c r="Q12" s="2"/>
    </row>
    <row r="13" spans="2:17" x14ac:dyDescent="0.25">
      <c r="B13" s="86">
        <f>B12+1</f>
        <v>5</v>
      </c>
      <c r="C13" s="2" t="s">
        <v>30</v>
      </c>
      <c r="D13" s="9" t="s">
        <v>393</v>
      </c>
      <c r="E13" s="161">
        <f>E33+E55</f>
        <v>0</v>
      </c>
      <c r="F13" s="161">
        <f t="shared" ref="F13:K13" si="5">F33+F55</f>
        <v>6125.7105255100005</v>
      </c>
      <c r="G13" s="161">
        <f t="shared" si="2"/>
        <v>6125.7105255100005</v>
      </c>
      <c r="H13" s="161">
        <f t="shared" si="5"/>
        <v>0</v>
      </c>
      <c r="I13" s="161">
        <f t="shared" si="5"/>
        <v>0</v>
      </c>
      <c r="J13" s="161">
        <f t="shared" si="5"/>
        <v>0</v>
      </c>
      <c r="K13" s="292">
        <f t="shared" si="5"/>
        <v>5575.3689999999997</v>
      </c>
      <c r="L13" s="267">
        <f>'[4]Dist ARR'!H5</f>
        <v>3911.8995941351454</v>
      </c>
      <c r="M13" s="267">
        <f>'[4]Dist ARR'!I5</f>
        <v>4216.2043544142489</v>
      </c>
      <c r="N13" s="267">
        <f>'[4]Dist ARR'!J5</f>
        <v>5303.2120631278831</v>
      </c>
      <c r="O13" s="267">
        <f>'[4]Dist ARR'!K5</f>
        <v>5716.28042748187</v>
      </c>
      <c r="P13" s="267">
        <f>'[4]Dist ARR'!L5</f>
        <v>6158.2152438389667</v>
      </c>
      <c r="Q13" s="2"/>
    </row>
    <row r="14" spans="2:17" x14ac:dyDescent="0.25">
      <c r="B14" s="1">
        <f t="shared" ref="B14:B19" si="6">B13+1</f>
        <v>6</v>
      </c>
      <c r="C14" s="10" t="s">
        <v>123</v>
      </c>
      <c r="D14" s="9" t="s">
        <v>395</v>
      </c>
      <c r="E14" s="161">
        <f>E34+E56</f>
        <v>0</v>
      </c>
      <c r="F14" s="161">
        <f t="shared" ref="F14:K14" ca="1" si="7">F34+F56</f>
        <v>0</v>
      </c>
      <c r="G14" s="161">
        <f t="shared" ca="1" si="2"/>
        <v>0</v>
      </c>
      <c r="H14" s="161">
        <f t="shared" si="7"/>
        <v>0</v>
      </c>
      <c r="I14" s="161">
        <f t="shared" si="7"/>
        <v>0</v>
      </c>
      <c r="J14" s="161">
        <f t="shared" si="7"/>
        <v>0</v>
      </c>
      <c r="K14" s="292">
        <f t="shared" ca="1" si="7"/>
        <v>886.3159059373221</v>
      </c>
      <c r="L14" s="267">
        <f>'[4]Dist ARR'!H6</f>
        <v>975.58755495534115</v>
      </c>
      <c r="M14" s="267">
        <f>'[4]Dist ARR'!I6</f>
        <v>1205.414947965902</v>
      </c>
      <c r="N14" s="267">
        <f>'[4]Dist ARR'!J6</f>
        <v>1525.7091236828969</v>
      </c>
      <c r="O14" s="267">
        <f>'[4]Dist ARR'!K6</f>
        <v>1902.651204633587</v>
      </c>
      <c r="P14" s="267">
        <f>'[4]Dist ARR'!L6</f>
        <v>2309.7503044380915</v>
      </c>
      <c r="Q14" s="2"/>
    </row>
    <row r="15" spans="2:17" x14ac:dyDescent="0.25">
      <c r="B15" s="1">
        <f t="shared" si="6"/>
        <v>7</v>
      </c>
      <c r="C15" s="2" t="s">
        <v>166</v>
      </c>
      <c r="D15" s="8" t="s">
        <v>396</v>
      </c>
      <c r="E15" s="161">
        <f>E35+E57</f>
        <v>0</v>
      </c>
      <c r="F15" s="161">
        <f t="shared" ref="F15:K15" si="8">F35+F57</f>
        <v>0</v>
      </c>
      <c r="G15" s="161">
        <f t="shared" si="2"/>
        <v>0</v>
      </c>
      <c r="H15" s="161">
        <f t="shared" si="8"/>
        <v>0</v>
      </c>
      <c r="I15" s="161">
        <f t="shared" si="8"/>
        <v>0</v>
      </c>
      <c r="J15" s="161">
        <f t="shared" si="8"/>
        <v>0</v>
      </c>
      <c r="K15" s="292">
        <f t="shared" si="8"/>
        <v>0</v>
      </c>
      <c r="L15" s="288">
        <f>'[4]Dist ARR'!H7</f>
        <v>534.91830077300688</v>
      </c>
      <c r="M15" s="288">
        <f>'[4]Dist ARR'!I7</f>
        <v>709.58037437190831</v>
      </c>
      <c r="N15" s="288">
        <f>'[4]Dist ARR'!J7</f>
        <v>971.79827869672454</v>
      </c>
      <c r="O15" s="288">
        <f>'[4]Dist ARR'!K7</f>
        <v>1272.5627794933866</v>
      </c>
      <c r="P15" s="288">
        <f>'[4]Dist ARR'!L7</f>
        <v>1577.0378005161897</v>
      </c>
      <c r="Q15" s="2"/>
    </row>
    <row r="16" spans="2:17" x14ac:dyDescent="0.25">
      <c r="B16" s="1">
        <f t="shared" si="6"/>
        <v>8</v>
      </c>
      <c r="C16" s="10" t="s">
        <v>31</v>
      </c>
      <c r="D16" s="8" t="s">
        <v>397</v>
      </c>
      <c r="E16" s="161">
        <f>E36+E58</f>
        <v>0</v>
      </c>
      <c r="F16" s="161" t="e">
        <f t="shared" ref="F16:K16" ca="1" si="9">F36+F58</f>
        <v>#N/A</v>
      </c>
      <c r="G16" s="161" t="e">
        <f t="shared" ca="1" si="2"/>
        <v>#N/A</v>
      </c>
      <c r="H16" s="161">
        <f t="shared" si="9"/>
        <v>0</v>
      </c>
      <c r="I16" s="161">
        <f t="shared" ca="1" si="9"/>
        <v>0</v>
      </c>
      <c r="J16" s="161">
        <f t="shared" ca="1" si="9"/>
        <v>0</v>
      </c>
      <c r="K16" s="292">
        <f t="shared" ca="1" si="9"/>
        <v>0</v>
      </c>
      <c r="L16" s="267">
        <f ca="1">'[4]Dist ARR'!H8</f>
        <v>131.41927317948037</v>
      </c>
      <c r="M16" s="267">
        <f ca="1">'[4]Dist ARR'!I8</f>
        <v>150.2566638769346</v>
      </c>
      <c r="N16" s="267">
        <f ca="1">'[4]Dist ARR'!J8</f>
        <v>190.05137240724824</v>
      </c>
      <c r="O16" s="267">
        <f ca="1">'[4]Dist ARR'!K8</f>
        <v>217.77579885846581</v>
      </c>
      <c r="P16" s="267">
        <f ca="1">'[4]Dist ARR'!L8</f>
        <v>247.21880669111354</v>
      </c>
      <c r="Q16" s="2"/>
    </row>
    <row r="17" spans="2:17" x14ac:dyDescent="0.25">
      <c r="B17" s="1">
        <f t="shared" si="6"/>
        <v>9</v>
      </c>
      <c r="C17" s="87" t="s">
        <v>296</v>
      </c>
      <c r="D17" s="8" t="s">
        <v>397</v>
      </c>
      <c r="E17" s="161">
        <f>E59</f>
        <v>0</v>
      </c>
      <c r="F17" s="161">
        <f t="shared" ref="F17:P17" si="10">F59</f>
        <v>0</v>
      </c>
      <c r="G17" s="161">
        <f t="shared" si="2"/>
        <v>0</v>
      </c>
      <c r="H17" s="161">
        <f t="shared" si="10"/>
        <v>0</v>
      </c>
      <c r="I17" s="161">
        <f t="shared" si="10"/>
        <v>0</v>
      </c>
      <c r="J17" s="161">
        <f t="shared" si="10"/>
        <v>0</v>
      </c>
      <c r="K17" s="292">
        <f t="shared" si="10"/>
        <v>0</v>
      </c>
      <c r="L17" s="161">
        <f t="shared" si="10"/>
        <v>0</v>
      </c>
      <c r="M17" s="161">
        <f t="shared" si="10"/>
        <v>0</v>
      </c>
      <c r="N17" s="161">
        <f t="shared" si="10"/>
        <v>0</v>
      </c>
      <c r="O17" s="161">
        <f t="shared" si="10"/>
        <v>0</v>
      </c>
      <c r="P17" s="161">
        <f t="shared" si="10"/>
        <v>0</v>
      </c>
      <c r="Q17" s="2"/>
    </row>
    <row r="18" spans="2:17" x14ac:dyDescent="0.25">
      <c r="B18" s="1">
        <f t="shared" si="6"/>
        <v>10</v>
      </c>
      <c r="C18" s="2" t="s">
        <v>167</v>
      </c>
      <c r="D18" s="8" t="s">
        <v>398</v>
      </c>
      <c r="E18" s="161">
        <f>E37+E60</f>
        <v>0</v>
      </c>
      <c r="F18" s="161">
        <f t="shared" ref="F18:K18" si="11">F37+F60</f>
        <v>0</v>
      </c>
      <c r="G18" s="161">
        <f t="shared" si="2"/>
        <v>0</v>
      </c>
      <c r="H18" s="161">
        <f t="shared" si="11"/>
        <v>0</v>
      </c>
      <c r="I18" s="161">
        <f t="shared" si="11"/>
        <v>0</v>
      </c>
      <c r="J18" s="161">
        <f t="shared" si="11"/>
        <v>0</v>
      </c>
      <c r="K18" s="292">
        <f t="shared" si="11"/>
        <v>0</v>
      </c>
      <c r="L18" s="267">
        <f>'[4]Dist ARR'!H9</f>
        <v>264.54837791824087</v>
      </c>
      <c r="M18" s="267">
        <f>'[4]Dist ARR'!I9</f>
        <v>401.87169130257621</v>
      </c>
      <c r="N18" s="267">
        <f>'[4]Dist ARR'!J9</f>
        <v>586.87108969079588</v>
      </c>
      <c r="O18" s="267">
        <f>'[4]Dist ARR'!K9</f>
        <v>806.92806987616666</v>
      </c>
      <c r="P18" s="267">
        <f>'[4]Dist ARR'!L9</f>
        <v>1044.4644943260748</v>
      </c>
      <c r="Q18" s="2"/>
    </row>
    <row r="19" spans="2:17" x14ac:dyDescent="0.25">
      <c r="B19" s="1">
        <f t="shared" si="6"/>
        <v>11</v>
      </c>
      <c r="C19" s="2" t="s">
        <v>216</v>
      </c>
      <c r="D19" s="8"/>
      <c r="E19" s="8"/>
      <c r="F19" s="8"/>
      <c r="G19" s="8"/>
      <c r="H19" s="8"/>
      <c r="I19" s="8"/>
      <c r="J19" s="8"/>
      <c r="K19" s="293"/>
      <c r="L19" s="8"/>
      <c r="M19" s="8"/>
      <c r="N19" s="8"/>
      <c r="O19" s="8"/>
      <c r="P19" s="8"/>
      <c r="Q19" s="2"/>
    </row>
    <row r="20" spans="2:17" x14ac:dyDescent="0.25">
      <c r="B20" s="1">
        <v>11.1</v>
      </c>
      <c r="C20" s="2" t="s">
        <v>298</v>
      </c>
      <c r="D20" s="8" t="s">
        <v>467</v>
      </c>
      <c r="E20" s="161">
        <f>E39+E62</f>
        <v>0</v>
      </c>
      <c r="F20" s="161">
        <f t="shared" ref="F20:K20" si="12">F39+F62</f>
        <v>0</v>
      </c>
      <c r="G20" s="161">
        <f>F20</f>
        <v>0</v>
      </c>
      <c r="H20" s="161">
        <f t="shared" si="12"/>
        <v>0</v>
      </c>
      <c r="I20" s="161">
        <f t="shared" si="12"/>
        <v>0</v>
      </c>
      <c r="J20" s="161">
        <f t="shared" si="12"/>
        <v>0</v>
      </c>
      <c r="K20" s="292">
        <f t="shared" si="12"/>
        <v>0</v>
      </c>
      <c r="L20" s="161">
        <f ca="1">'[4]Dist ARR'!H12</f>
        <v>1.3037008935925061</v>
      </c>
      <c r="M20" s="161">
        <f ca="1">'[4]Dist ARR'!I12</f>
        <v>1.2819894473852704</v>
      </c>
      <c r="N20" s="161">
        <f ca="1">'[4]Dist ARR'!J12</f>
        <v>1.4104373345970935</v>
      </c>
      <c r="O20" s="161">
        <f ca="1">'[4]Dist ARR'!K12</f>
        <v>1.3934396835108376</v>
      </c>
      <c r="P20" s="161">
        <f ca="1">'[4]Dist ARR'!L12</f>
        <v>1.3601733015036868</v>
      </c>
      <c r="Q20" s="2"/>
    </row>
    <row r="21" spans="2:17" x14ac:dyDescent="0.25">
      <c r="B21" s="1">
        <v>11.2</v>
      </c>
      <c r="C21" s="2" t="s">
        <v>122</v>
      </c>
      <c r="D21" s="8" t="s">
        <v>453</v>
      </c>
      <c r="E21" s="161">
        <f>E40+E63</f>
        <v>66.2</v>
      </c>
      <c r="F21" s="161">
        <f t="shared" ref="F21:K21" si="13">F40+F63</f>
        <v>0</v>
      </c>
      <c r="G21" s="161">
        <f t="shared" ref="G21:G22" si="14">F21</f>
        <v>0</v>
      </c>
      <c r="H21" s="161">
        <f t="shared" si="13"/>
        <v>28.18</v>
      </c>
      <c r="I21" s="161">
        <f t="shared" si="13"/>
        <v>0</v>
      </c>
      <c r="J21" s="161">
        <f t="shared" si="13"/>
        <v>0</v>
      </c>
      <c r="K21" s="292">
        <f t="shared" si="13"/>
        <v>228.77999999999997</v>
      </c>
      <c r="L21" s="267">
        <f>'[4]Dist ARR'!H13</f>
        <v>153.55079999999998</v>
      </c>
      <c r="M21" s="267">
        <f>'[4]Dist ARR'!I13</f>
        <v>156.621816</v>
      </c>
      <c r="N21" s="267">
        <f>'[4]Dist ARR'!J13</f>
        <v>159.75425232000001</v>
      </c>
      <c r="O21" s="267">
        <f>'[4]Dist ARR'!K13</f>
        <v>162.94933736640002</v>
      </c>
      <c r="P21" s="267">
        <f>'[4]Dist ARR'!L13</f>
        <v>166.20832411372803</v>
      </c>
      <c r="Q21" s="2"/>
    </row>
    <row r="22" spans="2:17" x14ac:dyDescent="0.25">
      <c r="B22" s="1">
        <v>11.3</v>
      </c>
      <c r="C22" s="2" t="s">
        <v>234</v>
      </c>
      <c r="D22" s="8" t="s">
        <v>454</v>
      </c>
      <c r="E22" s="161">
        <f>E41+E64</f>
        <v>0</v>
      </c>
      <c r="F22" s="161">
        <f t="shared" ref="F22:K22" si="15">F41+F64</f>
        <v>0</v>
      </c>
      <c r="G22" s="161">
        <f t="shared" si="14"/>
        <v>0</v>
      </c>
      <c r="H22" s="161">
        <f t="shared" si="15"/>
        <v>0</v>
      </c>
      <c r="I22" s="161">
        <f t="shared" si="15"/>
        <v>0</v>
      </c>
      <c r="J22" s="161">
        <f t="shared" si="15"/>
        <v>0</v>
      </c>
      <c r="K22" s="292">
        <f t="shared" si="15"/>
        <v>0</v>
      </c>
      <c r="L22" s="161">
        <f>'[4]Dist ARR'!H14</f>
        <v>0</v>
      </c>
      <c r="M22" s="161">
        <f>'[4]Dist ARR'!I14</f>
        <v>0</v>
      </c>
      <c r="N22" s="161">
        <f>'[4]Dist ARR'!J14</f>
        <v>0</v>
      </c>
      <c r="O22" s="161">
        <f>'[4]Dist ARR'!K14</f>
        <v>0</v>
      </c>
      <c r="P22" s="161">
        <f>'[4]Dist ARR'!L14</f>
        <v>0</v>
      </c>
      <c r="Q22" s="2"/>
    </row>
    <row r="23" spans="2:17" x14ac:dyDescent="0.25">
      <c r="B23" s="1">
        <v>12</v>
      </c>
      <c r="C23" s="2" t="s">
        <v>235</v>
      </c>
      <c r="D23" s="8"/>
      <c r="E23" s="8"/>
      <c r="F23" s="8"/>
      <c r="G23" s="8"/>
      <c r="H23" s="8"/>
      <c r="I23" s="8"/>
      <c r="J23" s="8"/>
      <c r="K23" s="293"/>
      <c r="L23" s="8"/>
      <c r="M23" s="8"/>
      <c r="N23" s="8"/>
      <c r="O23" s="8"/>
      <c r="P23" s="8"/>
      <c r="Q23" s="2"/>
    </row>
    <row r="24" spans="2:17" x14ac:dyDescent="0.25">
      <c r="B24" s="1">
        <v>12.1</v>
      </c>
      <c r="C24" s="2" t="s">
        <v>236</v>
      </c>
      <c r="D24" s="8" t="s">
        <v>576</v>
      </c>
      <c r="E24" s="161">
        <f>E43+E66</f>
        <v>0</v>
      </c>
      <c r="F24" s="161">
        <f t="shared" ref="F24:P24" si="16">F43+F66</f>
        <v>0</v>
      </c>
      <c r="G24" s="161">
        <f>F24</f>
        <v>0</v>
      </c>
      <c r="H24" s="161">
        <f t="shared" si="16"/>
        <v>0</v>
      </c>
      <c r="I24" s="161">
        <f t="shared" si="16"/>
        <v>0</v>
      </c>
      <c r="J24" s="161">
        <f t="shared" si="16"/>
        <v>0</v>
      </c>
      <c r="K24" s="292">
        <f t="shared" si="16"/>
        <v>0</v>
      </c>
      <c r="L24" s="161">
        <f t="shared" si="16"/>
        <v>0</v>
      </c>
      <c r="M24" s="161">
        <f t="shared" si="16"/>
        <v>0</v>
      </c>
      <c r="N24" s="161">
        <f t="shared" si="16"/>
        <v>0</v>
      </c>
      <c r="O24" s="161">
        <f t="shared" si="16"/>
        <v>0</v>
      </c>
      <c r="P24" s="161">
        <f t="shared" si="16"/>
        <v>0</v>
      </c>
      <c r="Q24" s="2"/>
    </row>
    <row r="25" spans="2:17" x14ac:dyDescent="0.25">
      <c r="B25" s="6">
        <f>B23+1</f>
        <v>13</v>
      </c>
      <c r="C25" s="11" t="s">
        <v>32</v>
      </c>
      <c r="D25" s="8"/>
      <c r="E25" s="140">
        <f>SUM(E9:E18)-SUM(E20:E22)+E24</f>
        <v>-66.2</v>
      </c>
      <c r="F25" s="140" t="e">
        <f t="shared" ref="F25:P25" ca="1" si="17">SUM(F9:F18)-SUM(F20:F22)+F24</f>
        <v>#N/A</v>
      </c>
      <c r="G25" s="140" t="e">
        <f t="shared" ca="1" si="17"/>
        <v>#N/A</v>
      </c>
      <c r="H25" s="140">
        <f t="shared" si="17"/>
        <v>-28.18</v>
      </c>
      <c r="I25" s="140">
        <f t="shared" ca="1" si="17"/>
        <v>0</v>
      </c>
      <c r="J25" s="140">
        <f t="shared" ca="1" si="17"/>
        <v>0</v>
      </c>
      <c r="K25" s="294">
        <f t="shared" ca="1" si="17"/>
        <v>6232.9049059373219</v>
      </c>
      <c r="L25" s="289">
        <f t="shared" ca="1" si="17"/>
        <v>5663.5186000676213</v>
      </c>
      <c r="M25" s="289">
        <f t="shared" ca="1" si="17"/>
        <v>6525.4242264841851</v>
      </c>
      <c r="N25" s="289">
        <f t="shared" ca="1" si="17"/>
        <v>8416.4772379509504</v>
      </c>
      <c r="O25" s="289">
        <f t="shared" ca="1" si="17"/>
        <v>9751.8555032935637</v>
      </c>
      <c r="P25" s="289">
        <f t="shared" ca="1" si="17"/>
        <v>11169.118152395204</v>
      </c>
      <c r="Q25" s="2"/>
    </row>
    <row r="26" spans="2:17" x14ac:dyDescent="0.25">
      <c r="B26" s="45"/>
      <c r="C26" s="88"/>
      <c r="D26" s="89"/>
      <c r="E26" s="89"/>
    </row>
    <row r="28" spans="2:17" x14ac:dyDescent="0.25">
      <c r="B28" s="25" t="s">
        <v>291</v>
      </c>
      <c r="C28" s="28" t="s">
        <v>610</v>
      </c>
    </row>
    <row r="29" spans="2:17" x14ac:dyDescent="0.25">
      <c r="Q29" s="17" t="s">
        <v>4</v>
      </c>
    </row>
    <row r="30" spans="2:17" x14ac:dyDescent="0.25">
      <c r="B30" s="309" t="s">
        <v>140</v>
      </c>
      <c r="C30" s="312" t="s">
        <v>18</v>
      </c>
      <c r="D30" s="312" t="s">
        <v>1</v>
      </c>
      <c r="E30" s="314" t="s">
        <v>160</v>
      </c>
      <c r="F30" s="315"/>
      <c r="G30" s="316"/>
      <c r="H30" s="314" t="s">
        <v>642</v>
      </c>
      <c r="I30" s="315"/>
      <c r="J30" s="315"/>
      <c r="K30" s="315"/>
      <c r="L30" s="306" t="s">
        <v>153</v>
      </c>
      <c r="M30" s="306"/>
      <c r="N30" s="306"/>
      <c r="O30" s="306"/>
      <c r="P30" s="306"/>
      <c r="Q30" s="307" t="s">
        <v>11</v>
      </c>
    </row>
    <row r="31" spans="2:17" ht="28" x14ac:dyDescent="0.25">
      <c r="B31" s="310"/>
      <c r="C31" s="312"/>
      <c r="D31" s="312"/>
      <c r="E31" s="7" t="s">
        <v>224</v>
      </c>
      <c r="F31" s="7" t="s">
        <v>161</v>
      </c>
      <c r="G31" s="7" t="s">
        <v>141</v>
      </c>
      <c r="H31" s="7" t="s">
        <v>224</v>
      </c>
      <c r="I31" s="7" t="s">
        <v>163</v>
      </c>
      <c r="J31" s="7" t="s">
        <v>164</v>
      </c>
      <c r="K31" s="7" t="s">
        <v>165</v>
      </c>
      <c r="L31" s="7" t="s">
        <v>154</v>
      </c>
      <c r="M31" s="7" t="s">
        <v>155</v>
      </c>
      <c r="N31" s="7" t="s">
        <v>156</v>
      </c>
      <c r="O31" s="7" t="s">
        <v>157</v>
      </c>
      <c r="P31" s="7" t="s">
        <v>158</v>
      </c>
      <c r="Q31" s="307"/>
    </row>
    <row r="32" spans="2:17" x14ac:dyDescent="0.25">
      <c r="B32" s="311"/>
      <c r="C32" s="313"/>
      <c r="D32" s="313"/>
      <c r="E32" s="7" t="s">
        <v>10</v>
      </c>
      <c r="F32" s="7" t="s">
        <v>12</v>
      </c>
      <c r="G32" s="7" t="s">
        <v>162</v>
      </c>
      <c r="H32" s="7" t="s">
        <v>10</v>
      </c>
      <c r="I32" s="7" t="s">
        <v>3</v>
      </c>
      <c r="J32" s="7" t="s">
        <v>5</v>
      </c>
      <c r="K32" s="7" t="s">
        <v>5</v>
      </c>
      <c r="L32" s="7" t="s">
        <v>8</v>
      </c>
      <c r="M32" s="7" t="s">
        <v>8</v>
      </c>
      <c r="N32" s="7" t="s">
        <v>8</v>
      </c>
      <c r="O32" s="7" t="s">
        <v>8</v>
      </c>
      <c r="P32" s="7" t="s">
        <v>8</v>
      </c>
      <c r="Q32" s="308"/>
    </row>
    <row r="33" spans="2:17" x14ac:dyDescent="0.25">
      <c r="B33" s="86">
        <v>1</v>
      </c>
      <c r="C33" s="2" t="s">
        <v>30</v>
      </c>
      <c r="D33" s="9" t="s">
        <v>393</v>
      </c>
      <c r="E33" s="135">
        <f>'F15'!E23</f>
        <v>0</v>
      </c>
      <c r="F33" s="135">
        <f>'F15'!F23</f>
        <v>5620.9320000000007</v>
      </c>
      <c r="G33" s="135">
        <f>F33</f>
        <v>5620.9320000000007</v>
      </c>
      <c r="H33" s="135">
        <f>'F15'!H23</f>
        <v>0</v>
      </c>
      <c r="I33" s="135">
        <f>'F15'!I23</f>
        <v>0</v>
      </c>
      <c r="J33" s="135">
        <f>'F15'!J23</f>
        <v>0</v>
      </c>
      <c r="K33" s="295">
        <f>'F15'!K23</f>
        <v>5064.5969999999998</v>
      </c>
      <c r="L33" s="290">
        <f>90%*L13</f>
        <v>3520.7096347216311</v>
      </c>
      <c r="M33" s="290">
        <f t="shared" ref="M33:P33" si="18">90%*M13</f>
        <v>3794.583918972824</v>
      </c>
      <c r="N33" s="290">
        <f t="shared" si="18"/>
        <v>4772.8908568150946</v>
      </c>
      <c r="O33" s="290">
        <f t="shared" si="18"/>
        <v>5144.652384733683</v>
      </c>
      <c r="P33" s="290">
        <f t="shared" si="18"/>
        <v>5542.3937194550699</v>
      </c>
      <c r="Q33" s="2"/>
    </row>
    <row r="34" spans="2:17" x14ac:dyDescent="0.25">
      <c r="B34" s="1">
        <f>B33+1</f>
        <v>2</v>
      </c>
      <c r="C34" s="10" t="s">
        <v>123</v>
      </c>
      <c r="D34" s="9" t="s">
        <v>395</v>
      </c>
      <c r="E34" s="8"/>
      <c r="F34" s="135">
        <f ca="1">'F17'!K366-'F17'!L366</f>
        <v>0</v>
      </c>
      <c r="G34" s="135">
        <f t="shared" ref="G34:G37" ca="1" si="19">F34</f>
        <v>0</v>
      </c>
      <c r="H34" s="2"/>
      <c r="I34" s="135"/>
      <c r="J34" s="135"/>
      <c r="K34" s="295">
        <f ca="1">'F17'!K411-'F17'!L411</f>
        <v>797.6843153435899</v>
      </c>
      <c r="L34" s="290">
        <f>90%*L14</f>
        <v>878.02879945980703</v>
      </c>
      <c r="M34" s="290">
        <f t="shared" ref="M34:P34" si="20">90%*M14</f>
        <v>1084.8734531693119</v>
      </c>
      <c r="N34" s="290">
        <f t="shared" si="20"/>
        <v>1373.1382113146074</v>
      </c>
      <c r="O34" s="290">
        <f t="shared" si="20"/>
        <v>1712.3860841702283</v>
      </c>
      <c r="P34" s="290">
        <f t="shared" si="20"/>
        <v>2078.7752739942825</v>
      </c>
      <c r="Q34" s="2"/>
    </row>
    <row r="35" spans="2:17" x14ac:dyDescent="0.25">
      <c r="B35" s="1">
        <f>B34+1</f>
        <v>3</v>
      </c>
      <c r="C35" s="2" t="s">
        <v>166</v>
      </c>
      <c r="D35" s="8" t="s">
        <v>396</v>
      </c>
      <c r="E35" s="135">
        <f>'F18'!D126</f>
        <v>0</v>
      </c>
      <c r="F35" s="135">
        <f>'F18'!E126</f>
        <v>0</v>
      </c>
      <c r="G35" s="135">
        <f t="shared" si="19"/>
        <v>0</v>
      </c>
      <c r="H35" s="135">
        <f>'F18'!G126</f>
        <v>0</v>
      </c>
      <c r="I35" s="135">
        <f>'F18'!H126</f>
        <v>0</v>
      </c>
      <c r="J35" s="135">
        <f>'F18'!I126</f>
        <v>0</v>
      </c>
      <c r="K35" s="295">
        <f>'F18'!J126</f>
        <v>0</v>
      </c>
      <c r="L35" s="290">
        <f>90%*L15</f>
        <v>481.4264706957062</v>
      </c>
      <c r="M35" s="290">
        <f t="shared" ref="M35:P35" si="21">90%*M15</f>
        <v>638.62233693471751</v>
      </c>
      <c r="N35" s="290">
        <f t="shared" si="21"/>
        <v>874.61845082705213</v>
      </c>
      <c r="O35" s="290">
        <f t="shared" si="21"/>
        <v>1145.3065015440479</v>
      </c>
      <c r="P35" s="290">
        <f t="shared" si="21"/>
        <v>1419.3340204645708</v>
      </c>
      <c r="Q35" s="2"/>
    </row>
    <row r="36" spans="2:17" x14ac:dyDescent="0.25">
      <c r="B36" s="1">
        <f>B35+1</f>
        <v>4</v>
      </c>
      <c r="C36" s="10" t="s">
        <v>31</v>
      </c>
      <c r="D36" s="8" t="s">
        <v>397</v>
      </c>
      <c r="E36" s="135">
        <f>'F19'!D32</f>
        <v>0</v>
      </c>
      <c r="F36" s="135" t="e">
        <f ca="1">'F19'!E32</f>
        <v>#N/A</v>
      </c>
      <c r="G36" s="135" t="e">
        <f t="shared" ca="1" si="19"/>
        <v>#N/A</v>
      </c>
      <c r="H36" s="135">
        <f>'F19'!G32</f>
        <v>0</v>
      </c>
      <c r="I36" s="135">
        <f ca="1">'F19'!H32</f>
        <v>0</v>
      </c>
      <c r="J36" s="135">
        <f ca="1">'F19'!I32</f>
        <v>0</v>
      </c>
      <c r="K36" s="295">
        <f ca="1">'F19'!J32</f>
        <v>0</v>
      </c>
      <c r="L36" s="290">
        <f ca="1">90%*L16</f>
        <v>118.27734586153234</v>
      </c>
      <c r="M36" s="290">
        <f t="shared" ref="M36:P36" ca="1" si="22">90%*M16</f>
        <v>135.23099748924113</v>
      </c>
      <c r="N36" s="290">
        <f t="shared" ca="1" si="22"/>
        <v>171.04623516652342</v>
      </c>
      <c r="O36" s="290">
        <f t="shared" ca="1" si="22"/>
        <v>195.99821897261924</v>
      </c>
      <c r="P36" s="290">
        <f t="shared" ca="1" si="22"/>
        <v>222.49692602200219</v>
      </c>
      <c r="Q36" s="2"/>
    </row>
    <row r="37" spans="2:17" x14ac:dyDescent="0.25">
      <c r="B37" s="1">
        <f>B36+1</f>
        <v>5</v>
      </c>
      <c r="C37" s="2" t="s">
        <v>167</v>
      </c>
      <c r="D37" s="8" t="s">
        <v>398</v>
      </c>
      <c r="E37" s="135">
        <f>'F20'!D40</f>
        <v>0</v>
      </c>
      <c r="F37" s="135">
        <f>'F20'!E40</f>
        <v>0</v>
      </c>
      <c r="G37" s="135">
        <f t="shared" si="19"/>
        <v>0</v>
      </c>
      <c r="H37" s="135">
        <f>'F20'!G40</f>
        <v>0</v>
      </c>
      <c r="I37" s="135">
        <f>'F20'!H40</f>
        <v>0</v>
      </c>
      <c r="J37" s="135">
        <f>'F20'!I40</f>
        <v>0</v>
      </c>
      <c r="K37" s="295">
        <f>'F20'!J40</f>
        <v>0</v>
      </c>
      <c r="L37" s="290">
        <f>L18*90%</f>
        <v>238.0935401264168</v>
      </c>
      <c r="M37" s="290">
        <f t="shared" ref="M37:P37" si="23">M18*90%</f>
        <v>361.68452217231862</v>
      </c>
      <c r="N37" s="290">
        <f t="shared" si="23"/>
        <v>528.18398072171635</v>
      </c>
      <c r="O37" s="290">
        <f t="shared" si="23"/>
        <v>726.23526288854998</v>
      </c>
      <c r="P37" s="290">
        <f t="shared" si="23"/>
        <v>940.01804489346739</v>
      </c>
      <c r="Q37" s="2"/>
    </row>
    <row r="38" spans="2:17" x14ac:dyDescent="0.25">
      <c r="B38" s="1">
        <f>B37+1</f>
        <v>6</v>
      </c>
      <c r="C38" s="2" t="s">
        <v>216</v>
      </c>
      <c r="D38" s="8"/>
      <c r="E38" s="8"/>
      <c r="F38" s="2"/>
      <c r="G38" s="135"/>
      <c r="H38" s="2"/>
      <c r="I38" s="2"/>
      <c r="J38" s="2"/>
      <c r="K38" s="296"/>
      <c r="L38" s="2"/>
      <c r="M38" s="2"/>
      <c r="N38" s="2"/>
      <c r="O38" s="2"/>
      <c r="P38" s="2"/>
      <c r="Q38" s="2"/>
    </row>
    <row r="39" spans="2:17" x14ac:dyDescent="0.25">
      <c r="B39" s="1">
        <v>6.1</v>
      </c>
      <c r="C39" s="2" t="s">
        <v>298</v>
      </c>
      <c r="D39" s="8" t="s">
        <v>467</v>
      </c>
      <c r="E39" s="135">
        <f>'F23'!D9</f>
        <v>0</v>
      </c>
      <c r="F39" s="135">
        <f>'F23'!E9</f>
        <v>0</v>
      </c>
      <c r="G39" s="135">
        <f>F39</f>
        <v>0</v>
      </c>
      <c r="H39" s="135">
        <f>'F23'!G9</f>
        <v>0</v>
      </c>
      <c r="I39" s="135">
        <f>'F23'!H9</f>
        <v>0</v>
      </c>
      <c r="J39" s="135">
        <f>'F23'!I9</f>
        <v>0</v>
      </c>
      <c r="K39" s="295">
        <f>'F23'!J9</f>
        <v>0</v>
      </c>
      <c r="L39" s="135">
        <f ca="1">L20</f>
        <v>1.3037008935925061</v>
      </c>
      <c r="M39" s="135">
        <f t="shared" ref="M39:P39" ca="1" si="24">M20</f>
        <v>1.2819894473852704</v>
      </c>
      <c r="N39" s="135">
        <f t="shared" ca="1" si="24"/>
        <v>1.4104373345970935</v>
      </c>
      <c r="O39" s="135">
        <f t="shared" ca="1" si="24"/>
        <v>1.3934396835108376</v>
      </c>
      <c r="P39" s="135">
        <f t="shared" ca="1" si="24"/>
        <v>1.3601733015036868</v>
      </c>
      <c r="Q39" s="2"/>
    </row>
    <row r="40" spans="2:17" x14ac:dyDescent="0.25">
      <c r="B40" s="1">
        <v>6.2</v>
      </c>
      <c r="C40" s="2" t="s">
        <v>122</v>
      </c>
      <c r="D40" s="8" t="s">
        <v>453</v>
      </c>
      <c r="E40" s="135">
        <f>'F21'!D40</f>
        <v>0</v>
      </c>
      <c r="F40" s="135">
        <f>'F21'!E40</f>
        <v>0</v>
      </c>
      <c r="G40" s="135">
        <f>F40</f>
        <v>0</v>
      </c>
      <c r="H40" s="135">
        <f>'F21'!G40</f>
        <v>0</v>
      </c>
      <c r="I40" s="135">
        <f>'F21'!H40</f>
        <v>0</v>
      </c>
      <c r="J40" s="135">
        <f>'F21'!I40</f>
        <v>0</v>
      </c>
      <c r="K40" s="295">
        <f>'F21'!J40</f>
        <v>150.54</v>
      </c>
      <c r="L40" s="290">
        <f t="shared" ref="L40:L41" si="25">L21</f>
        <v>153.55079999999998</v>
      </c>
      <c r="M40" s="290">
        <f t="shared" ref="M40:P40" si="26">M21</f>
        <v>156.621816</v>
      </c>
      <c r="N40" s="290">
        <f t="shared" si="26"/>
        <v>159.75425232000001</v>
      </c>
      <c r="O40" s="290">
        <f t="shared" si="26"/>
        <v>162.94933736640002</v>
      </c>
      <c r="P40" s="290">
        <f t="shared" si="26"/>
        <v>166.20832411372803</v>
      </c>
      <c r="Q40" s="2"/>
    </row>
    <row r="41" spans="2:17" x14ac:dyDescent="0.25">
      <c r="B41" s="1">
        <v>6.3</v>
      </c>
      <c r="C41" s="2" t="s">
        <v>234</v>
      </c>
      <c r="D41" s="8" t="s">
        <v>454</v>
      </c>
      <c r="E41" s="135">
        <f>'F22'!D18</f>
        <v>0</v>
      </c>
      <c r="F41" s="135">
        <f>'F22'!E18</f>
        <v>0</v>
      </c>
      <c r="G41" s="135">
        <f>F41</f>
        <v>0</v>
      </c>
      <c r="H41" s="135">
        <f>'F22'!G18</f>
        <v>0</v>
      </c>
      <c r="I41" s="135">
        <f>'F22'!H18</f>
        <v>0</v>
      </c>
      <c r="J41" s="135">
        <f>'F22'!I18</f>
        <v>0</v>
      </c>
      <c r="K41" s="295">
        <f>'F22'!J18</f>
        <v>0</v>
      </c>
      <c r="L41" s="135">
        <f t="shared" si="25"/>
        <v>0</v>
      </c>
      <c r="M41" s="135">
        <f t="shared" ref="M41:P41" si="27">M22</f>
        <v>0</v>
      </c>
      <c r="N41" s="135">
        <f t="shared" si="27"/>
        <v>0</v>
      </c>
      <c r="O41" s="135">
        <f t="shared" si="27"/>
        <v>0</v>
      </c>
      <c r="P41" s="135">
        <f t="shared" si="27"/>
        <v>0</v>
      </c>
      <c r="Q41" s="2"/>
    </row>
    <row r="42" spans="2:17" x14ac:dyDescent="0.25">
      <c r="B42" s="1">
        <f>B38+1</f>
        <v>7</v>
      </c>
      <c r="C42" s="2" t="s">
        <v>235</v>
      </c>
      <c r="D42" s="8"/>
      <c r="E42" s="2"/>
      <c r="F42" s="2"/>
      <c r="G42" s="135"/>
      <c r="H42" s="2"/>
      <c r="I42" s="2"/>
      <c r="J42" s="2"/>
      <c r="K42" s="296"/>
      <c r="L42" s="2"/>
      <c r="M42" s="2"/>
      <c r="N42" s="2"/>
      <c r="O42" s="2"/>
      <c r="P42" s="2"/>
      <c r="Q42" s="2"/>
    </row>
    <row r="43" spans="2:17" x14ac:dyDescent="0.25">
      <c r="B43" s="1">
        <v>7.1</v>
      </c>
      <c r="C43" s="2" t="s">
        <v>236</v>
      </c>
      <c r="D43" s="8" t="s">
        <v>576</v>
      </c>
      <c r="E43" s="135">
        <f>'F28'!D32</f>
        <v>0</v>
      </c>
      <c r="F43" s="135">
        <f>'F28'!F32</f>
        <v>0</v>
      </c>
      <c r="G43" s="135">
        <f>F43</f>
        <v>0</v>
      </c>
      <c r="H43" s="2"/>
      <c r="I43" s="2"/>
      <c r="J43" s="2"/>
      <c r="K43" s="296"/>
      <c r="L43" s="2"/>
      <c r="M43" s="2"/>
      <c r="N43" s="2"/>
      <c r="O43" s="2"/>
      <c r="P43" s="2"/>
      <c r="Q43" s="2"/>
    </row>
    <row r="44" spans="2:17" x14ac:dyDescent="0.25">
      <c r="B44" s="6">
        <f>B42+1</f>
        <v>8</v>
      </c>
      <c r="C44" s="11" t="s">
        <v>32</v>
      </c>
      <c r="D44" s="8"/>
      <c r="E44" s="153">
        <f>SUM(E33:E37)-SUM(E39:E41)+E43</f>
        <v>0</v>
      </c>
      <c r="F44" s="153" t="e">
        <f t="shared" ref="F44:P44" ca="1" si="28">SUM(F33:F37)-SUM(F39:F41)+F43</f>
        <v>#N/A</v>
      </c>
      <c r="G44" s="153" t="e">
        <f t="shared" ca="1" si="28"/>
        <v>#N/A</v>
      </c>
      <c r="H44" s="153">
        <f t="shared" si="28"/>
        <v>0</v>
      </c>
      <c r="I44" s="153">
        <f t="shared" ca="1" si="28"/>
        <v>0</v>
      </c>
      <c r="J44" s="153">
        <f t="shared" ca="1" si="28"/>
        <v>0</v>
      </c>
      <c r="K44" s="297">
        <f t="shared" ca="1" si="28"/>
        <v>5711.74131534359</v>
      </c>
      <c r="L44" s="291">
        <f t="shared" ca="1" si="28"/>
        <v>5081.6812899715005</v>
      </c>
      <c r="M44" s="291">
        <f t="shared" ca="1" si="28"/>
        <v>5857.0914232910281</v>
      </c>
      <c r="N44" s="291">
        <f t="shared" ca="1" si="28"/>
        <v>7558.7130451903968</v>
      </c>
      <c r="O44" s="291">
        <f t="shared" ca="1" si="28"/>
        <v>8760.2356752592168</v>
      </c>
      <c r="P44" s="291">
        <f t="shared" ca="1" si="28"/>
        <v>10035.449487414162</v>
      </c>
      <c r="Q44" s="2"/>
    </row>
    <row r="46" spans="2:17" x14ac:dyDescent="0.25">
      <c r="B46" s="25" t="s">
        <v>299</v>
      </c>
      <c r="C46" s="28" t="s">
        <v>300</v>
      </c>
    </row>
    <row r="47" spans="2:17" x14ac:dyDescent="0.25">
      <c r="Q47" s="17" t="s">
        <v>4</v>
      </c>
    </row>
    <row r="48" spans="2:17" ht="12.75" customHeight="1" x14ac:dyDescent="0.25">
      <c r="B48" s="309" t="s">
        <v>140</v>
      </c>
      <c r="C48" s="312" t="s">
        <v>18</v>
      </c>
      <c r="D48" s="312" t="s">
        <v>1</v>
      </c>
      <c r="E48" s="314" t="s">
        <v>160</v>
      </c>
      <c r="F48" s="315"/>
      <c r="G48" s="316"/>
      <c r="H48" s="314" t="s">
        <v>642</v>
      </c>
      <c r="I48" s="315"/>
      <c r="J48" s="315"/>
      <c r="K48" s="315"/>
      <c r="L48" s="306" t="s">
        <v>153</v>
      </c>
      <c r="M48" s="306"/>
      <c r="N48" s="306"/>
      <c r="O48" s="306"/>
      <c r="P48" s="306"/>
      <c r="Q48" s="307" t="s">
        <v>11</v>
      </c>
    </row>
    <row r="49" spans="2:17" ht="30" customHeight="1" x14ac:dyDescent="0.25">
      <c r="B49" s="310"/>
      <c r="C49" s="312"/>
      <c r="D49" s="312"/>
      <c r="E49" s="7" t="s">
        <v>224</v>
      </c>
      <c r="F49" s="7" t="s">
        <v>161</v>
      </c>
      <c r="G49" s="7" t="s">
        <v>141</v>
      </c>
      <c r="H49" s="7" t="s">
        <v>224</v>
      </c>
      <c r="I49" s="7" t="s">
        <v>163</v>
      </c>
      <c r="J49" s="7" t="s">
        <v>164</v>
      </c>
      <c r="K49" s="7" t="s">
        <v>165</v>
      </c>
      <c r="L49" s="7" t="s">
        <v>154</v>
      </c>
      <c r="M49" s="7" t="s">
        <v>155</v>
      </c>
      <c r="N49" s="7" t="s">
        <v>156</v>
      </c>
      <c r="O49" s="7" t="s">
        <v>157</v>
      </c>
      <c r="P49" s="7" t="s">
        <v>158</v>
      </c>
      <c r="Q49" s="307"/>
    </row>
    <row r="50" spans="2:17" x14ac:dyDescent="0.25">
      <c r="B50" s="311"/>
      <c r="C50" s="313"/>
      <c r="D50" s="313"/>
      <c r="E50" s="7" t="s">
        <v>10</v>
      </c>
      <c r="F50" s="7" t="s">
        <v>12</v>
      </c>
      <c r="G50" s="7" t="s">
        <v>162</v>
      </c>
      <c r="H50" s="7" t="s">
        <v>10</v>
      </c>
      <c r="I50" s="7" t="s">
        <v>3</v>
      </c>
      <c r="J50" s="7" t="s">
        <v>5</v>
      </c>
      <c r="K50" s="7" t="s">
        <v>5</v>
      </c>
      <c r="L50" s="7" t="s">
        <v>8</v>
      </c>
      <c r="M50" s="7" t="s">
        <v>8</v>
      </c>
      <c r="N50" s="7" t="s">
        <v>8</v>
      </c>
      <c r="O50" s="7" t="s">
        <v>8</v>
      </c>
      <c r="P50" s="7" t="s">
        <v>8</v>
      </c>
      <c r="Q50" s="308"/>
    </row>
    <row r="51" spans="2:17" hidden="1" x14ac:dyDescent="0.25">
      <c r="B51" s="86">
        <v>1</v>
      </c>
      <c r="C51" s="2" t="s">
        <v>292</v>
      </c>
      <c r="D51" s="9" t="s">
        <v>390</v>
      </c>
      <c r="E51" s="135">
        <f>'F12'!E90</f>
        <v>0</v>
      </c>
      <c r="F51" s="135">
        <f>'F12'!F90</f>
        <v>0</v>
      </c>
      <c r="G51" s="135">
        <f>F51</f>
        <v>0</v>
      </c>
      <c r="H51" s="135">
        <f>'F12'!H90</f>
        <v>0</v>
      </c>
      <c r="I51" s="135">
        <f>'F12'!I90</f>
        <v>0</v>
      </c>
      <c r="J51" s="135">
        <f>'F12'!J90</f>
        <v>0</v>
      </c>
      <c r="K51" s="135">
        <f>'F12'!K90</f>
        <v>0</v>
      </c>
      <c r="L51" s="135">
        <f>'F12'!L90</f>
        <v>0</v>
      </c>
      <c r="M51" s="135">
        <f>'F12'!M90</f>
        <v>0</v>
      </c>
      <c r="N51" s="135">
        <f>'F12'!N90</f>
        <v>0</v>
      </c>
      <c r="O51" s="135">
        <f>'F12'!O90</f>
        <v>0</v>
      </c>
      <c r="P51" s="135">
        <f>'F12'!P90</f>
        <v>0</v>
      </c>
      <c r="Q51" s="2"/>
    </row>
    <row r="52" spans="2:17" hidden="1" x14ac:dyDescent="0.25">
      <c r="B52" s="86">
        <f>B51+1</f>
        <v>2</v>
      </c>
      <c r="C52" s="2" t="s">
        <v>293</v>
      </c>
      <c r="D52" s="9" t="s">
        <v>392</v>
      </c>
      <c r="E52" s="135">
        <f>'F14'!F15</f>
        <v>0</v>
      </c>
      <c r="F52" s="135">
        <f>'F14'!G15</f>
        <v>0</v>
      </c>
      <c r="G52" s="135">
        <f t="shared" ref="G52:G60" si="29">F52</f>
        <v>0</v>
      </c>
      <c r="H52" s="135">
        <f>'F14'!I15</f>
        <v>0</v>
      </c>
      <c r="I52" s="135">
        <f>'F14'!J15</f>
        <v>0</v>
      </c>
      <c r="J52" s="135">
        <f>'F14'!K15</f>
        <v>0</v>
      </c>
      <c r="K52" s="135">
        <f>'F14'!L15</f>
        <v>0</v>
      </c>
      <c r="L52" s="135">
        <f>'F14'!M15</f>
        <v>0</v>
      </c>
      <c r="M52" s="135">
        <f>'F14'!N15</f>
        <v>0</v>
      </c>
      <c r="N52" s="135">
        <f>'F14'!O15</f>
        <v>0</v>
      </c>
      <c r="O52" s="135">
        <f>'F14'!P15</f>
        <v>0</v>
      </c>
      <c r="P52" s="135">
        <f>'F14'!Q15</f>
        <v>0</v>
      </c>
      <c r="Q52" s="2"/>
    </row>
    <row r="53" spans="2:17" hidden="1" x14ac:dyDescent="0.25">
      <c r="B53" s="86">
        <f>B52+1</f>
        <v>3</v>
      </c>
      <c r="C53" s="2" t="s">
        <v>294</v>
      </c>
      <c r="D53" s="9" t="s">
        <v>392</v>
      </c>
      <c r="E53" s="135">
        <f>'F14'!F20</f>
        <v>0</v>
      </c>
      <c r="F53" s="135">
        <f>'F14'!G20</f>
        <v>0</v>
      </c>
      <c r="G53" s="135">
        <f t="shared" si="29"/>
        <v>0</v>
      </c>
      <c r="H53" s="135">
        <f>'F14'!I20</f>
        <v>0</v>
      </c>
      <c r="I53" s="135">
        <f>'F14'!J20</f>
        <v>0</v>
      </c>
      <c r="J53" s="135">
        <f>'F14'!K20</f>
        <v>0</v>
      </c>
      <c r="K53" s="135">
        <f>'F14'!L20</f>
        <v>0</v>
      </c>
      <c r="L53" s="135">
        <f>'F14'!M20</f>
        <v>0</v>
      </c>
      <c r="M53" s="135">
        <f>'F14'!N20</f>
        <v>0</v>
      </c>
      <c r="N53" s="135">
        <f>'F14'!O20</f>
        <v>0</v>
      </c>
      <c r="O53" s="135">
        <f>'F14'!P20</f>
        <v>0</v>
      </c>
      <c r="P53" s="135">
        <f>'F14'!Q20</f>
        <v>0</v>
      </c>
      <c r="Q53" s="2"/>
    </row>
    <row r="54" spans="2:17" hidden="1" x14ac:dyDescent="0.25">
      <c r="B54" s="86">
        <f>B53+1</f>
        <v>4</v>
      </c>
      <c r="C54" s="2" t="s">
        <v>295</v>
      </c>
      <c r="D54" s="9" t="s">
        <v>392</v>
      </c>
      <c r="E54" s="135">
        <f>'F14'!F25</f>
        <v>0</v>
      </c>
      <c r="F54" s="135">
        <f>'F14'!G25</f>
        <v>0</v>
      </c>
      <c r="G54" s="135">
        <f t="shared" si="29"/>
        <v>0</v>
      </c>
      <c r="H54" s="135">
        <f>'F14'!I25</f>
        <v>0</v>
      </c>
      <c r="I54" s="135">
        <f>'F14'!J25</f>
        <v>0</v>
      </c>
      <c r="J54" s="135">
        <f>'F14'!K25</f>
        <v>0</v>
      </c>
      <c r="K54" s="135">
        <f>'F14'!L25</f>
        <v>0</v>
      </c>
      <c r="L54" s="135">
        <f>'F14'!M25</f>
        <v>0</v>
      </c>
      <c r="M54" s="135">
        <f>'F14'!N25</f>
        <v>0</v>
      </c>
      <c r="N54" s="135">
        <f>'F14'!O25</f>
        <v>0</v>
      </c>
      <c r="O54" s="135">
        <f>'F14'!P25</f>
        <v>0</v>
      </c>
      <c r="P54" s="135">
        <f>'F14'!Q25</f>
        <v>0</v>
      </c>
      <c r="Q54" s="2"/>
    </row>
    <row r="55" spans="2:17" x14ac:dyDescent="0.25">
      <c r="B55" s="86">
        <f>B54+1</f>
        <v>5</v>
      </c>
      <c r="C55" s="2" t="s">
        <v>30</v>
      </c>
      <c r="D55" s="9" t="s">
        <v>393</v>
      </c>
      <c r="E55" s="135">
        <f>'F15'!E33</f>
        <v>0</v>
      </c>
      <c r="F55" s="135">
        <f>'F15'!F33</f>
        <v>504.77852551000012</v>
      </c>
      <c r="G55" s="135">
        <f t="shared" si="29"/>
        <v>504.77852551000012</v>
      </c>
      <c r="H55" s="135">
        <f>'F15'!H33</f>
        <v>0</v>
      </c>
      <c r="I55" s="135">
        <f>'F15'!I33</f>
        <v>0</v>
      </c>
      <c r="J55" s="135">
        <f>'F15'!J33</f>
        <v>0</v>
      </c>
      <c r="K55" s="295">
        <f>'F15'!K33</f>
        <v>510.77200000000011</v>
      </c>
      <c r="L55" s="135">
        <f>10%*L13</f>
        <v>391.18995941351454</v>
      </c>
      <c r="M55" s="135">
        <f t="shared" ref="M55:P55" si="30">10%*M13</f>
        <v>421.62043544142489</v>
      </c>
      <c r="N55" s="135">
        <f t="shared" si="30"/>
        <v>530.32120631278838</v>
      </c>
      <c r="O55" s="135">
        <f t="shared" si="30"/>
        <v>571.628042748187</v>
      </c>
      <c r="P55" s="135">
        <f t="shared" si="30"/>
        <v>615.82152438389676</v>
      </c>
      <c r="Q55" s="2"/>
    </row>
    <row r="56" spans="2:17" x14ac:dyDescent="0.25">
      <c r="B56" s="1">
        <f t="shared" ref="B56:B61" si="31">B55+1</f>
        <v>6</v>
      </c>
      <c r="C56" s="10" t="s">
        <v>123</v>
      </c>
      <c r="D56" s="9" t="s">
        <v>395</v>
      </c>
      <c r="E56" s="135"/>
      <c r="F56" s="135">
        <f ca="1">'F17'!K683-'F17'!L683</f>
        <v>0</v>
      </c>
      <c r="G56" s="135">
        <f t="shared" ca="1" si="29"/>
        <v>0</v>
      </c>
      <c r="H56" s="2"/>
      <c r="I56" s="2"/>
      <c r="J56" s="2"/>
      <c r="K56" s="295">
        <f ca="1">'F17'!K728-'F17'!L728</f>
        <v>88.631590593732213</v>
      </c>
      <c r="L56" s="135">
        <f t="shared" ref="L56:L58" si="32">10%*L14</f>
        <v>97.558755495534115</v>
      </c>
      <c r="M56" s="135">
        <f t="shared" ref="M56:P56" si="33">10%*M14</f>
        <v>120.5414947965902</v>
      </c>
      <c r="N56" s="135">
        <f t="shared" si="33"/>
        <v>152.5709123682897</v>
      </c>
      <c r="O56" s="135">
        <f t="shared" si="33"/>
        <v>190.2651204633587</v>
      </c>
      <c r="P56" s="135">
        <f t="shared" si="33"/>
        <v>230.97503044380915</v>
      </c>
      <c r="Q56" s="2"/>
    </row>
    <row r="57" spans="2:17" x14ac:dyDescent="0.25">
      <c r="B57" s="1">
        <f t="shared" si="31"/>
        <v>7</v>
      </c>
      <c r="C57" s="2" t="s">
        <v>166</v>
      </c>
      <c r="D57" s="8" t="s">
        <v>396</v>
      </c>
      <c r="E57" s="135">
        <f>'F18'!D183</f>
        <v>0</v>
      </c>
      <c r="F57" s="135">
        <f>'F18'!E183</f>
        <v>0</v>
      </c>
      <c r="G57" s="135">
        <f t="shared" si="29"/>
        <v>0</v>
      </c>
      <c r="H57" s="135">
        <f>'F18'!G183</f>
        <v>0</v>
      </c>
      <c r="I57" s="135">
        <f>'F18'!H183</f>
        <v>0</v>
      </c>
      <c r="J57" s="135">
        <f>'F18'!I183</f>
        <v>0</v>
      </c>
      <c r="K57" s="295">
        <f>'F18'!J183</f>
        <v>0</v>
      </c>
      <c r="L57" s="135">
        <f t="shared" si="32"/>
        <v>53.491830077300691</v>
      </c>
      <c r="M57" s="135">
        <f t="shared" ref="M57:P57" si="34">10%*M15</f>
        <v>70.958037437190839</v>
      </c>
      <c r="N57" s="135">
        <f t="shared" si="34"/>
        <v>97.179827869672465</v>
      </c>
      <c r="O57" s="135">
        <f t="shared" si="34"/>
        <v>127.25627794933867</v>
      </c>
      <c r="P57" s="135">
        <f t="shared" si="34"/>
        <v>157.70378005161899</v>
      </c>
      <c r="Q57" s="2"/>
    </row>
    <row r="58" spans="2:17" x14ac:dyDescent="0.25">
      <c r="B58" s="1">
        <f t="shared" si="31"/>
        <v>8</v>
      </c>
      <c r="C58" s="10" t="s">
        <v>31</v>
      </c>
      <c r="D58" s="8" t="s">
        <v>397</v>
      </c>
      <c r="E58" s="135">
        <f>'F19'!D47</f>
        <v>0</v>
      </c>
      <c r="F58" s="135" t="e">
        <f ca="1">'F19'!E47</f>
        <v>#N/A</v>
      </c>
      <c r="G58" s="135" t="e">
        <f t="shared" ca="1" si="29"/>
        <v>#N/A</v>
      </c>
      <c r="H58" s="135">
        <f>'F19'!G47</f>
        <v>0</v>
      </c>
      <c r="I58" s="135">
        <f ca="1">'F19'!H47</f>
        <v>0</v>
      </c>
      <c r="J58" s="135">
        <f ca="1">'F19'!I47</f>
        <v>0</v>
      </c>
      <c r="K58" s="295">
        <f ca="1">'F19'!J47</f>
        <v>0</v>
      </c>
      <c r="L58" s="135">
        <f t="shared" ca="1" si="32"/>
        <v>13.141927317948038</v>
      </c>
      <c r="M58" s="135">
        <f t="shared" ref="M58:P58" ca="1" si="35">10%*M16</f>
        <v>15.025666387693461</v>
      </c>
      <c r="N58" s="135">
        <f t="shared" ca="1" si="35"/>
        <v>19.005137240724824</v>
      </c>
      <c r="O58" s="135">
        <f t="shared" ca="1" si="35"/>
        <v>21.777579885846581</v>
      </c>
      <c r="P58" s="135">
        <f t="shared" ca="1" si="35"/>
        <v>24.721880669111357</v>
      </c>
      <c r="Q58" s="2"/>
    </row>
    <row r="59" spans="2:17" x14ac:dyDescent="0.25">
      <c r="B59" s="1">
        <f t="shared" si="31"/>
        <v>9</v>
      </c>
      <c r="C59" s="87" t="s">
        <v>296</v>
      </c>
      <c r="D59" s="8" t="s">
        <v>397</v>
      </c>
      <c r="E59" s="135">
        <f>'F19'!D43</f>
        <v>0</v>
      </c>
      <c r="F59" s="135">
        <f>'F19'!E43</f>
        <v>0</v>
      </c>
      <c r="G59" s="135">
        <f t="shared" si="29"/>
        <v>0</v>
      </c>
      <c r="H59" s="135">
        <f>'F19'!G43</f>
        <v>0</v>
      </c>
      <c r="I59" s="135">
        <f>'F19'!H43</f>
        <v>0</v>
      </c>
      <c r="J59" s="135">
        <f>'F19'!I43</f>
        <v>0</v>
      </c>
      <c r="K59" s="295">
        <f>'F19'!J43</f>
        <v>0</v>
      </c>
      <c r="L59" s="135">
        <f>'F19'!K43</f>
        <v>0</v>
      </c>
      <c r="M59" s="135">
        <f>'F19'!L43</f>
        <v>0</v>
      </c>
      <c r="N59" s="135">
        <f>'F19'!M43</f>
        <v>0</v>
      </c>
      <c r="O59" s="135">
        <f>'F19'!N43</f>
        <v>0</v>
      </c>
      <c r="P59" s="135">
        <f>'F19'!O43</f>
        <v>0</v>
      </c>
      <c r="Q59" s="2"/>
    </row>
    <row r="60" spans="2:17" x14ac:dyDescent="0.25">
      <c r="B60" s="1">
        <f t="shared" si="31"/>
        <v>10</v>
      </c>
      <c r="C60" s="2" t="s">
        <v>167</v>
      </c>
      <c r="D60" s="8" t="s">
        <v>398</v>
      </c>
      <c r="E60" s="135">
        <f>'F20'!D59</f>
        <v>0</v>
      </c>
      <c r="F60" s="135">
        <f>'F20'!E59</f>
        <v>0</v>
      </c>
      <c r="G60" s="135">
        <f t="shared" si="29"/>
        <v>0</v>
      </c>
      <c r="H60" s="135">
        <f>'F20'!G59</f>
        <v>0</v>
      </c>
      <c r="I60" s="135">
        <f>'F20'!H59</f>
        <v>0</v>
      </c>
      <c r="J60" s="135">
        <f>'F20'!I59</f>
        <v>0</v>
      </c>
      <c r="K60" s="295">
        <f>'F20'!J59</f>
        <v>0</v>
      </c>
      <c r="L60" s="135">
        <f>10%*L18</f>
        <v>26.45483779182409</v>
      </c>
      <c r="M60" s="135">
        <f t="shared" ref="M60:P60" si="36">10%*M18</f>
        <v>40.187169130257622</v>
      </c>
      <c r="N60" s="135">
        <f t="shared" si="36"/>
        <v>58.687108969079588</v>
      </c>
      <c r="O60" s="135">
        <f t="shared" si="36"/>
        <v>80.692806987616677</v>
      </c>
      <c r="P60" s="135">
        <f t="shared" si="36"/>
        <v>104.44644943260749</v>
      </c>
      <c r="Q60" s="2"/>
    </row>
    <row r="61" spans="2:17" x14ac:dyDescent="0.25">
      <c r="B61" s="1">
        <f t="shared" si="31"/>
        <v>11</v>
      </c>
      <c r="C61" s="2" t="s">
        <v>216</v>
      </c>
      <c r="D61" s="8"/>
      <c r="E61" s="8"/>
      <c r="F61" s="2"/>
      <c r="G61" s="135"/>
      <c r="H61" s="2"/>
      <c r="I61" s="2"/>
      <c r="J61" s="2"/>
      <c r="K61" s="296"/>
      <c r="L61" s="2"/>
      <c r="M61" s="2"/>
      <c r="N61" s="2"/>
      <c r="O61" s="2"/>
      <c r="P61" s="2"/>
      <c r="Q61" s="2"/>
    </row>
    <row r="62" spans="2:17" x14ac:dyDescent="0.25">
      <c r="B62" s="1">
        <v>11.1</v>
      </c>
      <c r="C62" s="2" t="s">
        <v>298</v>
      </c>
      <c r="D62" s="8" t="s">
        <v>467</v>
      </c>
      <c r="E62" s="135">
        <f>'F23'!D10</f>
        <v>0</v>
      </c>
      <c r="F62" s="135">
        <f>'F23'!E10</f>
        <v>0</v>
      </c>
      <c r="G62" s="135">
        <f>F62</f>
        <v>0</v>
      </c>
      <c r="H62" s="135">
        <f>'F23'!G10</f>
        <v>0</v>
      </c>
      <c r="I62" s="135">
        <f>'F23'!H10</f>
        <v>0</v>
      </c>
      <c r="J62" s="135">
        <f>'F23'!I10</f>
        <v>0</v>
      </c>
      <c r="K62" s="295">
        <f>'F23'!J10</f>
        <v>0</v>
      </c>
      <c r="L62" s="135">
        <v>0</v>
      </c>
      <c r="M62" s="135">
        <v>0</v>
      </c>
      <c r="N62" s="135">
        <v>0</v>
      </c>
      <c r="O62" s="135">
        <v>0</v>
      </c>
      <c r="P62" s="135">
        <v>0</v>
      </c>
      <c r="Q62" s="2"/>
    </row>
    <row r="63" spans="2:17" x14ac:dyDescent="0.25">
      <c r="B63" s="1">
        <v>11.2</v>
      </c>
      <c r="C63" s="2" t="s">
        <v>122</v>
      </c>
      <c r="D63" s="8" t="s">
        <v>453</v>
      </c>
      <c r="E63" s="135">
        <f>'F21'!D48</f>
        <v>66.2</v>
      </c>
      <c r="F63" s="135">
        <f>'F21'!E48</f>
        <v>0</v>
      </c>
      <c r="G63" s="135">
        <f t="shared" ref="G63:G64" si="37">F63</f>
        <v>0</v>
      </c>
      <c r="H63" s="135">
        <f>'F21'!G48</f>
        <v>28.18</v>
      </c>
      <c r="I63" s="135">
        <f>'F21'!H48</f>
        <v>0</v>
      </c>
      <c r="J63" s="135">
        <f>'F21'!I48</f>
        <v>0</v>
      </c>
      <c r="K63" s="295">
        <f>'F21'!J48</f>
        <v>78.239999999999995</v>
      </c>
      <c r="L63" s="135">
        <v>0</v>
      </c>
      <c r="M63" s="135">
        <v>0</v>
      </c>
      <c r="N63" s="135">
        <v>0</v>
      </c>
      <c r="O63" s="135">
        <v>0</v>
      </c>
      <c r="P63" s="135">
        <v>0</v>
      </c>
      <c r="Q63" s="2"/>
    </row>
    <row r="64" spans="2:17" x14ac:dyDescent="0.25">
      <c r="B64" s="1">
        <v>11.3</v>
      </c>
      <c r="C64" s="2" t="s">
        <v>234</v>
      </c>
      <c r="D64" s="8" t="s">
        <v>454</v>
      </c>
      <c r="E64" s="135">
        <f>'F22'!D26</f>
        <v>0</v>
      </c>
      <c r="F64" s="135">
        <f>'F22'!E26</f>
        <v>0</v>
      </c>
      <c r="G64" s="135">
        <f t="shared" si="37"/>
        <v>0</v>
      </c>
      <c r="H64" s="135">
        <f>'F22'!G26</f>
        <v>0</v>
      </c>
      <c r="I64" s="135">
        <f>'F22'!H26</f>
        <v>0</v>
      </c>
      <c r="J64" s="135">
        <f>'F22'!I26</f>
        <v>0</v>
      </c>
      <c r="K64" s="295">
        <f>'F22'!J26</f>
        <v>0</v>
      </c>
      <c r="L64" s="135">
        <v>0</v>
      </c>
      <c r="M64" s="135">
        <v>0</v>
      </c>
      <c r="N64" s="135">
        <v>0</v>
      </c>
      <c r="O64" s="135">
        <v>0</v>
      </c>
      <c r="P64" s="135">
        <v>0</v>
      </c>
      <c r="Q64" s="2"/>
    </row>
    <row r="65" spans="2:17" x14ac:dyDescent="0.25">
      <c r="B65" s="1">
        <v>12</v>
      </c>
      <c r="C65" s="2" t="s">
        <v>235</v>
      </c>
      <c r="D65" s="8"/>
      <c r="E65" s="8"/>
      <c r="F65" s="2"/>
      <c r="G65" s="135"/>
      <c r="H65" s="2"/>
      <c r="I65" s="2"/>
      <c r="J65" s="2"/>
      <c r="K65" s="296"/>
      <c r="L65" s="2"/>
      <c r="M65" s="2"/>
      <c r="N65" s="2"/>
      <c r="O65" s="2"/>
      <c r="P65" s="2"/>
      <c r="Q65" s="2"/>
    </row>
    <row r="66" spans="2:17" x14ac:dyDescent="0.25">
      <c r="B66" s="1">
        <v>12.1</v>
      </c>
      <c r="C66" s="2" t="s">
        <v>236</v>
      </c>
      <c r="D66" s="8" t="s">
        <v>576</v>
      </c>
      <c r="E66" s="135">
        <f>'F28'!D47</f>
        <v>0</v>
      </c>
      <c r="F66" s="135">
        <f>'F28'!F47</f>
        <v>0</v>
      </c>
      <c r="G66" s="135">
        <f>F66</f>
        <v>0</v>
      </c>
      <c r="H66" s="2"/>
      <c r="I66" s="2"/>
      <c r="J66" s="2"/>
      <c r="K66" s="296"/>
      <c r="L66" s="2"/>
      <c r="M66" s="2"/>
      <c r="N66" s="2"/>
      <c r="O66" s="2"/>
      <c r="P66" s="2"/>
      <c r="Q66" s="2"/>
    </row>
    <row r="67" spans="2:17" x14ac:dyDescent="0.25">
      <c r="B67" s="6">
        <f>B65+1</f>
        <v>13</v>
      </c>
      <c r="C67" s="11" t="s">
        <v>32</v>
      </c>
      <c r="D67" s="8"/>
      <c r="E67" s="153">
        <f>SUM(E51:E60)-SUM(E62:E64)-E66</f>
        <v>-66.2</v>
      </c>
      <c r="F67" s="153" t="e">
        <f t="shared" ref="F67:P67" ca="1" si="38">SUM(F51:F60)-SUM(F62:F64)-F66</f>
        <v>#N/A</v>
      </c>
      <c r="G67" s="153" t="e">
        <f t="shared" ca="1" si="38"/>
        <v>#N/A</v>
      </c>
      <c r="H67" s="153">
        <f t="shared" si="38"/>
        <v>-28.18</v>
      </c>
      <c r="I67" s="153">
        <f t="shared" ca="1" si="38"/>
        <v>0</v>
      </c>
      <c r="J67" s="153">
        <f t="shared" ca="1" si="38"/>
        <v>0</v>
      </c>
      <c r="K67" s="297">
        <f t="shared" ca="1" si="38"/>
        <v>521.16359059373235</v>
      </c>
      <c r="L67" s="298">
        <f t="shared" ca="1" si="38"/>
        <v>581.83731009612143</v>
      </c>
      <c r="M67" s="298">
        <f t="shared" ca="1" si="38"/>
        <v>668.33280319315702</v>
      </c>
      <c r="N67" s="298">
        <f t="shared" ca="1" si="38"/>
        <v>857.76419276055481</v>
      </c>
      <c r="O67" s="298">
        <f t="shared" ca="1" si="38"/>
        <v>991.61982803434762</v>
      </c>
      <c r="P67" s="298">
        <f t="shared" ca="1" si="38"/>
        <v>1133.6686649810438</v>
      </c>
      <c r="Q67" s="2"/>
    </row>
  </sheetData>
  <mergeCells count="21">
    <mergeCell ref="L30:P30"/>
    <mergeCell ref="Q30:Q32"/>
    <mergeCell ref="B6:B8"/>
    <mergeCell ref="C6:C8"/>
    <mergeCell ref="D6:D8"/>
    <mergeCell ref="Q6:Q8"/>
    <mergeCell ref="E6:G6"/>
    <mergeCell ref="H6:K6"/>
    <mergeCell ref="L6:P6"/>
    <mergeCell ref="B30:B32"/>
    <mergeCell ref="C30:C32"/>
    <mergeCell ref="D30:D32"/>
    <mergeCell ref="E30:G30"/>
    <mergeCell ref="H30:K30"/>
    <mergeCell ref="L48:P48"/>
    <mergeCell ref="Q48:Q50"/>
    <mergeCell ref="B48:B50"/>
    <mergeCell ref="C48:C50"/>
    <mergeCell ref="D48:D50"/>
    <mergeCell ref="E48:G48"/>
    <mergeCell ref="H48:K48"/>
  </mergeCells>
  <pageMargins left="0.23" right="0.23" top="0.92" bottom="1" header="0.5" footer="0.5"/>
  <pageSetup paperSize="9" scale="47" orientation="landscape" r:id="rId1"/>
  <headerFooter alignWithMargins="0"/>
  <ignoredErrors>
    <ignoredError sqref="G9 G10:G18 G20:G22 G24" formula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Q270"/>
  <sheetViews>
    <sheetView showGridLines="0" zoomScale="70" zoomScaleNormal="70" workbookViewId="0">
      <selection activeCell="E32" sqref="E32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415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x14ac:dyDescent="0.25">
      <c r="C6" s="323" t="s">
        <v>343</v>
      </c>
      <c r="D6" s="323" t="s">
        <v>344</v>
      </c>
      <c r="E6" s="306" t="s">
        <v>642</v>
      </c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06"/>
    </row>
    <row r="7" spans="2:17" x14ac:dyDescent="0.25">
      <c r="C7" s="325"/>
      <c r="D7" s="325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x14ac:dyDescent="0.25">
      <c r="C8" s="327"/>
      <c r="D8" s="327"/>
      <c r="E8" s="14" t="s">
        <v>3</v>
      </c>
      <c r="F8" s="14" t="s">
        <v>3</v>
      </c>
      <c r="G8" s="14" t="s">
        <v>3</v>
      </c>
      <c r="H8" s="14" t="s">
        <v>3</v>
      </c>
      <c r="I8" s="14" t="s">
        <v>3</v>
      </c>
      <c r="J8" s="14" t="s">
        <v>3</v>
      </c>
      <c r="K8" s="14" t="s">
        <v>5</v>
      </c>
      <c r="L8" s="14" t="s">
        <v>5</v>
      </c>
      <c r="M8" s="14" t="s">
        <v>5</v>
      </c>
      <c r="N8" s="14" t="s">
        <v>5</v>
      </c>
      <c r="O8" s="14" t="s">
        <v>5</v>
      </c>
      <c r="P8" s="14" t="s">
        <v>5</v>
      </c>
      <c r="Q8" s="14" t="s">
        <v>5</v>
      </c>
    </row>
    <row r="9" spans="2:17" x14ac:dyDescent="0.25">
      <c r="B9" s="75"/>
      <c r="C9" s="335" t="s">
        <v>348</v>
      </c>
      <c r="D9" s="336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319" t="s">
        <v>350</v>
      </c>
      <c r="D10" s="320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649</v>
      </c>
      <c r="E11" s="83">
        <f>E99+E187</f>
        <v>0</v>
      </c>
      <c r="F11" s="83">
        <f t="shared" ref="F11:Q11" si="0">F99+F187</f>
        <v>0</v>
      </c>
      <c r="G11" s="83">
        <f t="shared" si="0"/>
        <v>0</v>
      </c>
      <c r="H11" s="83">
        <f t="shared" si="0"/>
        <v>0</v>
      </c>
      <c r="I11" s="83">
        <f t="shared" si="0"/>
        <v>0</v>
      </c>
      <c r="J11" s="83">
        <f t="shared" si="0"/>
        <v>0</v>
      </c>
      <c r="K11" s="83">
        <f t="shared" si="0"/>
        <v>0</v>
      </c>
      <c r="L11" s="83">
        <f t="shared" si="0"/>
        <v>0</v>
      </c>
      <c r="M11" s="83">
        <f t="shared" si="0"/>
        <v>0</v>
      </c>
      <c r="N11" s="83">
        <f t="shared" si="0"/>
        <v>0</v>
      </c>
      <c r="O11" s="83">
        <f t="shared" si="0"/>
        <v>0</v>
      </c>
      <c r="P11" s="83">
        <f t="shared" si="0"/>
        <v>0</v>
      </c>
      <c r="Q11" s="83">
        <f t="shared" si="0"/>
        <v>0</v>
      </c>
    </row>
    <row r="12" spans="2:17" x14ac:dyDescent="0.25">
      <c r="C12" s="163" t="s">
        <v>704</v>
      </c>
      <c r="D12" s="101" t="s">
        <v>650</v>
      </c>
      <c r="E12" s="83">
        <f t="shared" ref="E12:Q12" si="1">E100+E188</f>
        <v>0</v>
      </c>
      <c r="F12" s="83">
        <f t="shared" si="1"/>
        <v>0</v>
      </c>
      <c r="G12" s="83">
        <f t="shared" si="1"/>
        <v>0</v>
      </c>
      <c r="H12" s="83">
        <f t="shared" si="1"/>
        <v>0</v>
      </c>
      <c r="I12" s="83">
        <f t="shared" si="1"/>
        <v>0</v>
      </c>
      <c r="J12" s="83">
        <f t="shared" si="1"/>
        <v>0</v>
      </c>
      <c r="K12" s="83">
        <f t="shared" si="1"/>
        <v>0</v>
      </c>
      <c r="L12" s="83">
        <f t="shared" si="1"/>
        <v>0</v>
      </c>
      <c r="M12" s="83">
        <f t="shared" si="1"/>
        <v>0</v>
      </c>
      <c r="N12" s="83">
        <f t="shared" si="1"/>
        <v>0</v>
      </c>
      <c r="O12" s="83">
        <f t="shared" si="1"/>
        <v>0</v>
      </c>
      <c r="P12" s="83">
        <f t="shared" si="1"/>
        <v>0</v>
      </c>
      <c r="Q12" s="83">
        <f t="shared" si="1"/>
        <v>0</v>
      </c>
    </row>
    <row r="13" spans="2:17" x14ac:dyDescent="0.25">
      <c r="C13" s="163" t="s">
        <v>704</v>
      </c>
      <c r="D13" s="101" t="s">
        <v>651</v>
      </c>
      <c r="E13" s="83">
        <f t="shared" ref="E13:Q13" si="2">E101+E189</f>
        <v>0</v>
      </c>
      <c r="F13" s="83">
        <f t="shared" si="2"/>
        <v>0</v>
      </c>
      <c r="G13" s="83">
        <f t="shared" si="2"/>
        <v>0</v>
      </c>
      <c r="H13" s="83">
        <f t="shared" si="2"/>
        <v>0</v>
      </c>
      <c r="I13" s="83">
        <f t="shared" si="2"/>
        <v>0</v>
      </c>
      <c r="J13" s="83">
        <f t="shared" si="2"/>
        <v>0</v>
      </c>
      <c r="K13" s="83">
        <f t="shared" si="2"/>
        <v>0</v>
      </c>
      <c r="L13" s="83">
        <f t="shared" si="2"/>
        <v>0</v>
      </c>
      <c r="M13" s="83">
        <f t="shared" si="2"/>
        <v>0</v>
      </c>
      <c r="N13" s="83">
        <f t="shared" si="2"/>
        <v>0</v>
      </c>
      <c r="O13" s="83">
        <f t="shared" si="2"/>
        <v>0</v>
      </c>
      <c r="P13" s="83">
        <f t="shared" si="2"/>
        <v>0</v>
      </c>
      <c r="Q13" s="83">
        <f t="shared" si="2"/>
        <v>0</v>
      </c>
    </row>
    <row r="14" spans="2:17" x14ac:dyDescent="0.25">
      <c r="C14" s="163" t="s">
        <v>704</v>
      </c>
      <c r="D14" s="101" t="s">
        <v>652</v>
      </c>
      <c r="E14" s="83">
        <f t="shared" ref="E14:Q14" si="3">E102+E190</f>
        <v>0</v>
      </c>
      <c r="F14" s="83">
        <f t="shared" si="3"/>
        <v>0</v>
      </c>
      <c r="G14" s="83">
        <f t="shared" si="3"/>
        <v>0</v>
      </c>
      <c r="H14" s="83">
        <f t="shared" si="3"/>
        <v>0</v>
      </c>
      <c r="I14" s="83">
        <f t="shared" si="3"/>
        <v>0</v>
      </c>
      <c r="J14" s="83">
        <f t="shared" si="3"/>
        <v>0</v>
      </c>
      <c r="K14" s="83">
        <f t="shared" si="3"/>
        <v>0</v>
      </c>
      <c r="L14" s="83">
        <f t="shared" si="3"/>
        <v>0</v>
      </c>
      <c r="M14" s="83">
        <f t="shared" si="3"/>
        <v>0</v>
      </c>
      <c r="N14" s="83">
        <f t="shared" si="3"/>
        <v>0</v>
      </c>
      <c r="O14" s="83">
        <f t="shared" si="3"/>
        <v>0</v>
      </c>
      <c r="P14" s="83">
        <f t="shared" si="3"/>
        <v>0</v>
      </c>
      <c r="Q14" s="83">
        <f t="shared" si="3"/>
        <v>0</v>
      </c>
    </row>
    <row r="15" spans="2:17" x14ac:dyDescent="0.25">
      <c r="C15" s="163" t="s">
        <v>704</v>
      </c>
      <c r="D15" s="101" t="s">
        <v>653</v>
      </c>
      <c r="E15" s="83">
        <f t="shared" ref="E15:Q15" si="4">E103+E191</f>
        <v>0</v>
      </c>
      <c r="F15" s="83">
        <f t="shared" si="4"/>
        <v>0</v>
      </c>
      <c r="G15" s="83">
        <f t="shared" si="4"/>
        <v>0</v>
      </c>
      <c r="H15" s="83">
        <f t="shared" si="4"/>
        <v>0</v>
      </c>
      <c r="I15" s="83">
        <f t="shared" si="4"/>
        <v>0</v>
      </c>
      <c r="J15" s="83">
        <f t="shared" si="4"/>
        <v>0</v>
      </c>
      <c r="K15" s="83">
        <f t="shared" si="4"/>
        <v>0</v>
      </c>
      <c r="L15" s="83">
        <f t="shared" si="4"/>
        <v>0</v>
      </c>
      <c r="M15" s="83">
        <f t="shared" si="4"/>
        <v>0</v>
      </c>
      <c r="N15" s="83">
        <f t="shared" si="4"/>
        <v>0</v>
      </c>
      <c r="O15" s="83">
        <f t="shared" si="4"/>
        <v>0</v>
      </c>
      <c r="P15" s="83">
        <f t="shared" si="4"/>
        <v>0</v>
      </c>
      <c r="Q15" s="83">
        <f t="shared" si="4"/>
        <v>0</v>
      </c>
    </row>
    <row r="16" spans="2:17" x14ac:dyDescent="0.25">
      <c r="C16" s="163" t="s">
        <v>704</v>
      </c>
      <c r="D16" s="101" t="s">
        <v>654</v>
      </c>
      <c r="E16" s="83">
        <f t="shared" ref="E16:Q16" si="5">E104+E192</f>
        <v>0</v>
      </c>
      <c r="F16" s="83">
        <f t="shared" si="5"/>
        <v>0</v>
      </c>
      <c r="G16" s="83">
        <f t="shared" si="5"/>
        <v>0</v>
      </c>
      <c r="H16" s="83">
        <f t="shared" si="5"/>
        <v>0</v>
      </c>
      <c r="I16" s="83">
        <f t="shared" si="5"/>
        <v>0</v>
      </c>
      <c r="J16" s="83">
        <f t="shared" si="5"/>
        <v>0</v>
      </c>
      <c r="K16" s="83">
        <f t="shared" si="5"/>
        <v>0</v>
      </c>
      <c r="L16" s="83">
        <f t="shared" si="5"/>
        <v>0</v>
      </c>
      <c r="M16" s="83">
        <f t="shared" si="5"/>
        <v>0</v>
      </c>
      <c r="N16" s="83">
        <f t="shared" si="5"/>
        <v>0</v>
      </c>
      <c r="O16" s="83">
        <f t="shared" si="5"/>
        <v>0</v>
      </c>
      <c r="P16" s="83">
        <f t="shared" si="5"/>
        <v>0</v>
      </c>
      <c r="Q16" s="83">
        <f t="shared" si="5"/>
        <v>0</v>
      </c>
    </row>
    <row r="17" spans="2:17" x14ac:dyDescent="0.25">
      <c r="C17" s="163" t="s">
        <v>704</v>
      </c>
      <c r="D17" s="101" t="s">
        <v>655</v>
      </c>
      <c r="E17" s="83">
        <f t="shared" ref="E17:Q17" si="6">E105+E193</f>
        <v>0</v>
      </c>
      <c r="F17" s="83">
        <f t="shared" si="6"/>
        <v>0</v>
      </c>
      <c r="G17" s="83">
        <f t="shared" si="6"/>
        <v>0</v>
      </c>
      <c r="H17" s="83">
        <f t="shared" si="6"/>
        <v>0</v>
      </c>
      <c r="I17" s="83">
        <f t="shared" si="6"/>
        <v>0</v>
      </c>
      <c r="J17" s="83">
        <f t="shared" si="6"/>
        <v>0</v>
      </c>
      <c r="K17" s="83">
        <f t="shared" si="6"/>
        <v>0</v>
      </c>
      <c r="L17" s="83">
        <f t="shared" si="6"/>
        <v>0</v>
      </c>
      <c r="M17" s="83">
        <f t="shared" si="6"/>
        <v>0</v>
      </c>
      <c r="N17" s="83">
        <f t="shared" si="6"/>
        <v>0</v>
      </c>
      <c r="O17" s="83">
        <f t="shared" si="6"/>
        <v>0</v>
      </c>
      <c r="P17" s="83">
        <f t="shared" si="6"/>
        <v>0</v>
      </c>
      <c r="Q17" s="83">
        <f t="shared" si="6"/>
        <v>0</v>
      </c>
    </row>
    <row r="18" spans="2:17" ht="14.25" customHeight="1" x14ac:dyDescent="0.25">
      <c r="B18" s="75"/>
      <c r="C18" s="163" t="s">
        <v>704</v>
      </c>
      <c r="D18" s="101" t="s">
        <v>656</v>
      </c>
      <c r="E18" s="83">
        <f t="shared" ref="E18:Q18" si="7">E106+E194</f>
        <v>0</v>
      </c>
      <c r="F18" s="83">
        <f t="shared" si="7"/>
        <v>0</v>
      </c>
      <c r="G18" s="83">
        <f t="shared" si="7"/>
        <v>0</v>
      </c>
      <c r="H18" s="83">
        <f t="shared" si="7"/>
        <v>0</v>
      </c>
      <c r="I18" s="83">
        <f t="shared" si="7"/>
        <v>0</v>
      </c>
      <c r="J18" s="83">
        <f t="shared" si="7"/>
        <v>0</v>
      </c>
      <c r="K18" s="83">
        <f t="shared" si="7"/>
        <v>0</v>
      </c>
      <c r="L18" s="83">
        <f t="shared" si="7"/>
        <v>0</v>
      </c>
      <c r="M18" s="83">
        <f t="shared" si="7"/>
        <v>0</v>
      </c>
      <c r="N18" s="83">
        <f t="shared" si="7"/>
        <v>0</v>
      </c>
      <c r="O18" s="83">
        <f t="shared" si="7"/>
        <v>0</v>
      </c>
      <c r="P18" s="83">
        <f t="shared" si="7"/>
        <v>0</v>
      </c>
      <c r="Q18" s="83">
        <f t="shared" si="7"/>
        <v>0</v>
      </c>
    </row>
    <row r="19" spans="2:17" x14ac:dyDescent="0.25">
      <c r="C19" s="163" t="s">
        <v>704</v>
      </c>
      <c r="D19" s="20" t="s">
        <v>657</v>
      </c>
      <c r="E19" s="83">
        <f t="shared" ref="E19:P19" si="8">E107+E195</f>
        <v>0</v>
      </c>
      <c r="F19" s="83">
        <f t="shared" si="8"/>
        <v>0</v>
      </c>
      <c r="G19" s="83">
        <f t="shared" si="8"/>
        <v>0</v>
      </c>
      <c r="H19" s="83">
        <f t="shared" si="8"/>
        <v>0</v>
      </c>
      <c r="I19" s="83">
        <f t="shared" si="8"/>
        <v>0</v>
      </c>
      <c r="J19" s="83">
        <f t="shared" si="8"/>
        <v>0</v>
      </c>
      <c r="K19" s="83">
        <f t="shared" si="8"/>
        <v>0</v>
      </c>
      <c r="L19" s="83">
        <f t="shared" si="8"/>
        <v>0</v>
      </c>
      <c r="M19" s="83">
        <f t="shared" si="8"/>
        <v>0</v>
      </c>
      <c r="N19" s="83">
        <f t="shared" si="8"/>
        <v>0</v>
      </c>
      <c r="O19" s="83">
        <f t="shared" si="8"/>
        <v>0</v>
      </c>
      <c r="P19" s="83">
        <f t="shared" si="8"/>
        <v>0</v>
      </c>
      <c r="Q19" s="83">
        <f>Q107+Q195</f>
        <v>0</v>
      </c>
    </row>
    <row r="20" spans="2:17" x14ac:dyDescent="0.25">
      <c r="C20" s="338" t="s">
        <v>225</v>
      </c>
      <c r="D20" s="339"/>
      <c r="E20" s="144">
        <f>SUM(E11:E19)</f>
        <v>0</v>
      </c>
      <c r="F20" s="144">
        <f t="shared" ref="F20:P20" si="9">SUM(F11:F19)</f>
        <v>0</v>
      </c>
      <c r="G20" s="144">
        <f t="shared" si="9"/>
        <v>0</v>
      </c>
      <c r="H20" s="144">
        <f t="shared" si="9"/>
        <v>0</v>
      </c>
      <c r="I20" s="144">
        <f t="shared" si="9"/>
        <v>0</v>
      </c>
      <c r="J20" s="144">
        <f t="shared" si="9"/>
        <v>0</v>
      </c>
      <c r="K20" s="144">
        <f t="shared" si="9"/>
        <v>0</v>
      </c>
      <c r="L20" s="144">
        <f t="shared" si="9"/>
        <v>0</v>
      </c>
      <c r="M20" s="144">
        <f t="shared" si="9"/>
        <v>0</v>
      </c>
      <c r="N20" s="144">
        <f t="shared" si="9"/>
        <v>0</v>
      </c>
      <c r="O20" s="144">
        <f t="shared" si="9"/>
        <v>0</v>
      </c>
      <c r="P20" s="144">
        <f t="shared" si="9"/>
        <v>0</v>
      </c>
      <c r="Q20" s="124">
        <f>Q107+Q208</f>
        <v>0</v>
      </c>
    </row>
    <row r="21" spans="2:17" x14ac:dyDescent="0.25">
      <c r="C21" s="319" t="s">
        <v>351</v>
      </c>
      <c r="D21" s="320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63" t="s">
        <v>704</v>
      </c>
      <c r="D22" s="101" t="s">
        <v>658</v>
      </c>
      <c r="E22" s="83">
        <f t="shared" ref="E22:Q22" si="10">E110+E198</f>
        <v>0</v>
      </c>
      <c r="F22" s="83">
        <f t="shared" si="10"/>
        <v>0</v>
      </c>
      <c r="G22" s="83">
        <f t="shared" si="10"/>
        <v>0</v>
      </c>
      <c r="H22" s="83">
        <f t="shared" si="10"/>
        <v>0</v>
      </c>
      <c r="I22" s="83">
        <f t="shared" si="10"/>
        <v>0</v>
      </c>
      <c r="J22" s="83">
        <f t="shared" si="10"/>
        <v>0</v>
      </c>
      <c r="K22" s="83">
        <f t="shared" si="10"/>
        <v>0</v>
      </c>
      <c r="L22" s="83">
        <f t="shared" si="10"/>
        <v>0</v>
      </c>
      <c r="M22" s="83">
        <f t="shared" si="10"/>
        <v>0</v>
      </c>
      <c r="N22" s="83">
        <f t="shared" si="10"/>
        <v>0</v>
      </c>
      <c r="O22" s="83">
        <f t="shared" si="10"/>
        <v>0</v>
      </c>
      <c r="P22" s="83">
        <f t="shared" si="10"/>
        <v>0</v>
      </c>
      <c r="Q22" s="83">
        <f t="shared" si="10"/>
        <v>0</v>
      </c>
    </row>
    <row r="23" spans="2:17" x14ac:dyDescent="0.25">
      <c r="C23" s="163" t="s">
        <v>704</v>
      </c>
      <c r="D23" s="101" t="s">
        <v>659</v>
      </c>
      <c r="E23" s="83">
        <f t="shared" ref="E23:Q23" si="11">E111+E199</f>
        <v>0</v>
      </c>
      <c r="F23" s="83">
        <f t="shared" si="11"/>
        <v>0</v>
      </c>
      <c r="G23" s="83">
        <f t="shared" si="11"/>
        <v>0</v>
      </c>
      <c r="H23" s="83">
        <f t="shared" si="11"/>
        <v>0</v>
      </c>
      <c r="I23" s="83">
        <f t="shared" si="11"/>
        <v>0</v>
      </c>
      <c r="J23" s="83">
        <f t="shared" si="11"/>
        <v>0</v>
      </c>
      <c r="K23" s="83">
        <f t="shared" si="11"/>
        <v>0</v>
      </c>
      <c r="L23" s="83">
        <f t="shared" si="11"/>
        <v>0</v>
      </c>
      <c r="M23" s="83">
        <f t="shared" si="11"/>
        <v>0</v>
      </c>
      <c r="N23" s="83">
        <f t="shared" si="11"/>
        <v>0</v>
      </c>
      <c r="O23" s="83">
        <f t="shared" si="11"/>
        <v>0</v>
      </c>
      <c r="P23" s="83">
        <f t="shared" si="11"/>
        <v>0</v>
      </c>
      <c r="Q23" s="83">
        <f t="shared" si="11"/>
        <v>0</v>
      </c>
    </row>
    <row r="24" spans="2:17" x14ac:dyDescent="0.25">
      <c r="C24" s="163" t="s">
        <v>704</v>
      </c>
      <c r="D24" s="101" t="s">
        <v>660</v>
      </c>
      <c r="E24" s="83">
        <f t="shared" ref="E24:Q24" si="12">E112+E200</f>
        <v>0</v>
      </c>
      <c r="F24" s="83">
        <f t="shared" si="12"/>
        <v>0</v>
      </c>
      <c r="G24" s="83">
        <f t="shared" si="12"/>
        <v>0</v>
      </c>
      <c r="H24" s="83">
        <f t="shared" si="12"/>
        <v>0</v>
      </c>
      <c r="I24" s="83">
        <f t="shared" si="12"/>
        <v>0</v>
      </c>
      <c r="J24" s="83">
        <f t="shared" si="12"/>
        <v>0</v>
      </c>
      <c r="K24" s="83">
        <f t="shared" si="12"/>
        <v>0</v>
      </c>
      <c r="L24" s="83">
        <f t="shared" si="12"/>
        <v>0</v>
      </c>
      <c r="M24" s="83">
        <f t="shared" si="12"/>
        <v>0</v>
      </c>
      <c r="N24" s="83">
        <f t="shared" si="12"/>
        <v>0</v>
      </c>
      <c r="O24" s="83">
        <f t="shared" si="12"/>
        <v>0</v>
      </c>
      <c r="P24" s="83">
        <f t="shared" si="12"/>
        <v>0</v>
      </c>
      <c r="Q24" s="83">
        <f t="shared" si="12"/>
        <v>0</v>
      </c>
    </row>
    <row r="25" spans="2:17" x14ac:dyDescent="0.25">
      <c r="C25" s="163" t="s">
        <v>704</v>
      </c>
      <c r="D25" s="101" t="s">
        <v>661</v>
      </c>
      <c r="E25" s="83">
        <f t="shared" ref="E25:Q25" si="13">E113+E201</f>
        <v>0</v>
      </c>
      <c r="F25" s="83">
        <f t="shared" si="13"/>
        <v>0</v>
      </c>
      <c r="G25" s="83">
        <f t="shared" si="13"/>
        <v>0</v>
      </c>
      <c r="H25" s="83">
        <f t="shared" si="13"/>
        <v>0</v>
      </c>
      <c r="I25" s="83">
        <f t="shared" si="13"/>
        <v>0</v>
      </c>
      <c r="J25" s="83">
        <f t="shared" si="13"/>
        <v>0</v>
      </c>
      <c r="K25" s="83">
        <f t="shared" si="13"/>
        <v>0</v>
      </c>
      <c r="L25" s="83">
        <f t="shared" si="13"/>
        <v>0</v>
      </c>
      <c r="M25" s="83">
        <f t="shared" si="13"/>
        <v>0</v>
      </c>
      <c r="N25" s="83">
        <f t="shared" si="13"/>
        <v>0</v>
      </c>
      <c r="O25" s="83">
        <f t="shared" si="13"/>
        <v>0</v>
      </c>
      <c r="P25" s="83">
        <f t="shared" si="13"/>
        <v>0</v>
      </c>
      <c r="Q25" s="83">
        <f t="shared" si="13"/>
        <v>0</v>
      </c>
    </row>
    <row r="26" spans="2:17" x14ac:dyDescent="0.25">
      <c r="C26" s="163" t="s">
        <v>704</v>
      </c>
      <c r="D26" s="101" t="s">
        <v>662</v>
      </c>
      <c r="E26" s="83">
        <f t="shared" ref="E26:Q26" si="14">E114+E202</f>
        <v>0</v>
      </c>
      <c r="F26" s="83">
        <f t="shared" si="14"/>
        <v>0</v>
      </c>
      <c r="G26" s="83">
        <f t="shared" si="14"/>
        <v>0</v>
      </c>
      <c r="H26" s="83">
        <f t="shared" si="14"/>
        <v>0</v>
      </c>
      <c r="I26" s="83">
        <f t="shared" si="14"/>
        <v>0</v>
      </c>
      <c r="J26" s="83">
        <f t="shared" si="14"/>
        <v>0</v>
      </c>
      <c r="K26" s="83">
        <f t="shared" si="14"/>
        <v>0</v>
      </c>
      <c r="L26" s="83">
        <f t="shared" si="14"/>
        <v>0</v>
      </c>
      <c r="M26" s="83">
        <f t="shared" si="14"/>
        <v>0</v>
      </c>
      <c r="N26" s="83">
        <f t="shared" si="14"/>
        <v>0</v>
      </c>
      <c r="O26" s="83">
        <f t="shared" si="14"/>
        <v>0</v>
      </c>
      <c r="P26" s="83">
        <f t="shared" si="14"/>
        <v>0</v>
      </c>
      <c r="Q26" s="83">
        <f t="shared" si="14"/>
        <v>0</v>
      </c>
    </row>
    <row r="27" spans="2:17" x14ac:dyDescent="0.25">
      <c r="C27" s="163" t="s">
        <v>704</v>
      </c>
      <c r="D27" s="20" t="s">
        <v>663</v>
      </c>
      <c r="E27" s="83">
        <f t="shared" ref="E27:Q27" si="15">E115+E203</f>
        <v>0</v>
      </c>
      <c r="F27" s="83">
        <f t="shared" si="15"/>
        <v>0</v>
      </c>
      <c r="G27" s="83">
        <f t="shared" si="15"/>
        <v>0</v>
      </c>
      <c r="H27" s="83">
        <f t="shared" si="15"/>
        <v>0</v>
      </c>
      <c r="I27" s="83">
        <f t="shared" si="15"/>
        <v>0</v>
      </c>
      <c r="J27" s="83">
        <f t="shared" si="15"/>
        <v>0</v>
      </c>
      <c r="K27" s="83">
        <f t="shared" si="15"/>
        <v>0</v>
      </c>
      <c r="L27" s="83">
        <f t="shared" si="15"/>
        <v>0</v>
      </c>
      <c r="M27" s="83">
        <f t="shared" si="15"/>
        <v>0</v>
      </c>
      <c r="N27" s="83">
        <f t="shared" si="15"/>
        <v>0</v>
      </c>
      <c r="O27" s="83">
        <f t="shared" si="15"/>
        <v>0</v>
      </c>
      <c r="P27" s="83">
        <f t="shared" si="15"/>
        <v>0</v>
      </c>
      <c r="Q27" s="83">
        <f t="shared" si="15"/>
        <v>0</v>
      </c>
    </row>
    <row r="28" spans="2:17" x14ac:dyDescent="0.25">
      <c r="C28" s="163" t="s">
        <v>704</v>
      </c>
      <c r="D28" s="20" t="s">
        <v>664</v>
      </c>
      <c r="E28" s="83">
        <f t="shared" ref="E28:Q28" si="16">E116+E204</f>
        <v>0</v>
      </c>
      <c r="F28" s="83">
        <f t="shared" si="16"/>
        <v>0</v>
      </c>
      <c r="G28" s="83">
        <f t="shared" si="16"/>
        <v>0</v>
      </c>
      <c r="H28" s="83">
        <f t="shared" si="16"/>
        <v>0</v>
      </c>
      <c r="I28" s="83">
        <f t="shared" si="16"/>
        <v>0</v>
      </c>
      <c r="J28" s="83">
        <f t="shared" si="16"/>
        <v>0</v>
      </c>
      <c r="K28" s="83">
        <f t="shared" si="16"/>
        <v>0</v>
      </c>
      <c r="L28" s="83">
        <f t="shared" si="16"/>
        <v>0</v>
      </c>
      <c r="M28" s="83">
        <f t="shared" si="16"/>
        <v>0</v>
      </c>
      <c r="N28" s="83">
        <f t="shared" si="16"/>
        <v>0</v>
      </c>
      <c r="O28" s="83">
        <f t="shared" si="16"/>
        <v>0</v>
      </c>
      <c r="P28" s="83">
        <f t="shared" si="16"/>
        <v>0</v>
      </c>
      <c r="Q28" s="83">
        <f t="shared" si="16"/>
        <v>0</v>
      </c>
    </row>
    <row r="29" spans="2:17" x14ac:dyDescent="0.25">
      <c r="C29" s="338" t="s">
        <v>225</v>
      </c>
      <c r="D29" s="339"/>
      <c r="E29" s="144">
        <f>SUM(E22:E28)</f>
        <v>0</v>
      </c>
      <c r="F29" s="144">
        <f t="shared" ref="F29:P29" si="17">SUM(F22:F28)</f>
        <v>0</v>
      </c>
      <c r="G29" s="144">
        <f t="shared" si="17"/>
        <v>0</v>
      </c>
      <c r="H29" s="144">
        <f t="shared" si="17"/>
        <v>0</v>
      </c>
      <c r="I29" s="144">
        <f t="shared" si="17"/>
        <v>0</v>
      </c>
      <c r="J29" s="144">
        <f t="shared" si="17"/>
        <v>0</v>
      </c>
      <c r="K29" s="144">
        <f t="shared" si="17"/>
        <v>0</v>
      </c>
      <c r="L29" s="144">
        <f t="shared" si="17"/>
        <v>0</v>
      </c>
      <c r="M29" s="144">
        <f t="shared" si="17"/>
        <v>0</v>
      </c>
      <c r="N29" s="144">
        <f t="shared" si="17"/>
        <v>0</v>
      </c>
      <c r="O29" s="144">
        <f t="shared" si="17"/>
        <v>0</v>
      </c>
      <c r="P29" s="144">
        <f t="shared" si="17"/>
        <v>0</v>
      </c>
      <c r="Q29" s="124">
        <f>Q116+Q217</f>
        <v>0</v>
      </c>
    </row>
    <row r="30" spans="2:17" x14ac:dyDescent="0.25">
      <c r="C30" s="338" t="s">
        <v>349</v>
      </c>
      <c r="D30" s="339"/>
      <c r="E30" s="144">
        <f>E29+E20</f>
        <v>0</v>
      </c>
      <c r="F30" s="144">
        <f t="shared" ref="F30:P30" si="18">F29+F20</f>
        <v>0</v>
      </c>
      <c r="G30" s="144">
        <f t="shared" si="18"/>
        <v>0</v>
      </c>
      <c r="H30" s="144">
        <f t="shared" si="18"/>
        <v>0</v>
      </c>
      <c r="I30" s="144">
        <f t="shared" si="18"/>
        <v>0</v>
      </c>
      <c r="J30" s="144">
        <f t="shared" si="18"/>
        <v>0</v>
      </c>
      <c r="K30" s="144">
        <f t="shared" si="18"/>
        <v>0</v>
      </c>
      <c r="L30" s="144">
        <f t="shared" si="18"/>
        <v>0</v>
      </c>
      <c r="M30" s="144">
        <f t="shared" si="18"/>
        <v>0</v>
      </c>
      <c r="N30" s="144">
        <f t="shared" si="18"/>
        <v>0</v>
      </c>
      <c r="O30" s="144">
        <f t="shared" si="18"/>
        <v>0</v>
      </c>
      <c r="P30" s="144">
        <f t="shared" si="18"/>
        <v>0</v>
      </c>
      <c r="Q30" s="124">
        <f>Q117+Q218</f>
        <v>0</v>
      </c>
    </row>
    <row r="31" spans="2:17" x14ac:dyDescent="0.25">
      <c r="C31" s="335" t="s">
        <v>352</v>
      </c>
      <c r="D31" s="336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319" t="s">
        <v>350</v>
      </c>
      <c r="D32" s="320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665</v>
      </c>
      <c r="E33" s="83">
        <f t="shared" ref="E33:Q33" si="19">E121+E209</f>
        <v>0</v>
      </c>
      <c r="F33" s="83">
        <f t="shared" si="19"/>
        <v>0</v>
      </c>
      <c r="G33" s="83">
        <f t="shared" si="19"/>
        <v>0</v>
      </c>
      <c r="H33" s="83">
        <f t="shared" si="19"/>
        <v>0</v>
      </c>
      <c r="I33" s="83">
        <f t="shared" si="19"/>
        <v>0</v>
      </c>
      <c r="J33" s="83">
        <f t="shared" si="19"/>
        <v>0</v>
      </c>
      <c r="K33" s="83">
        <f t="shared" si="19"/>
        <v>0</v>
      </c>
      <c r="L33" s="83">
        <f t="shared" si="19"/>
        <v>0</v>
      </c>
      <c r="M33" s="83">
        <f t="shared" si="19"/>
        <v>0</v>
      </c>
      <c r="N33" s="83">
        <f t="shared" si="19"/>
        <v>0</v>
      </c>
      <c r="O33" s="83">
        <f t="shared" si="19"/>
        <v>0</v>
      </c>
      <c r="P33" s="83">
        <f t="shared" si="19"/>
        <v>0</v>
      </c>
      <c r="Q33" s="83">
        <f t="shared" si="19"/>
        <v>0</v>
      </c>
    </row>
    <row r="34" spans="3:17" x14ac:dyDescent="0.25">
      <c r="C34" s="163" t="s">
        <v>705</v>
      </c>
      <c r="D34" s="101" t="s">
        <v>666</v>
      </c>
      <c r="E34" s="83">
        <f t="shared" ref="E34:Q34" si="20">E122+E210</f>
        <v>0</v>
      </c>
      <c r="F34" s="83">
        <f t="shared" si="20"/>
        <v>0</v>
      </c>
      <c r="G34" s="83">
        <f t="shared" si="20"/>
        <v>0</v>
      </c>
      <c r="H34" s="83">
        <f t="shared" si="20"/>
        <v>0</v>
      </c>
      <c r="I34" s="83">
        <f t="shared" si="20"/>
        <v>0</v>
      </c>
      <c r="J34" s="83">
        <f t="shared" si="20"/>
        <v>0</v>
      </c>
      <c r="K34" s="83">
        <f t="shared" si="20"/>
        <v>0</v>
      </c>
      <c r="L34" s="83">
        <f t="shared" si="20"/>
        <v>0</v>
      </c>
      <c r="M34" s="83">
        <f t="shared" si="20"/>
        <v>0</v>
      </c>
      <c r="N34" s="83">
        <f t="shared" si="20"/>
        <v>0</v>
      </c>
      <c r="O34" s="83">
        <f t="shared" si="20"/>
        <v>0</v>
      </c>
      <c r="P34" s="83">
        <f t="shared" si="20"/>
        <v>0</v>
      </c>
      <c r="Q34" s="83">
        <f t="shared" si="20"/>
        <v>0</v>
      </c>
    </row>
    <row r="35" spans="3:17" x14ac:dyDescent="0.25">
      <c r="C35" s="163" t="s">
        <v>705</v>
      </c>
      <c r="D35" s="101" t="s">
        <v>667</v>
      </c>
      <c r="E35" s="83">
        <f t="shared" ref="E35:Q35" si="21">E123+E211</f>
        <v>0</v>
      </c>
      <c r="F35" s="83">
        <f t="shared" si="21"/>
        <v>0</v>
      </c>
      <c r="G35" s="83">
        <f t="shared" si="21"/>
        <v>0</v>
      </c>
      <c r="H35" s="83">
        <f t="shared" si="21"/>
        <v>0</v>
      </c>
      <c r="I35" s="83">
        <f t="shared" si="21"/>
        <v>0</v>
      </c>
      <c r="J35" s="83">
        <f t="shared" si="21"/>
        <v>0</v>
      </c>
      <c r="K35" s="83">
        <f t="shared" si="21"/>
        <v>0</v>
      </c>
      <c r="L35" s="83">
        <f t="shared" si="21"/>
        <v>0</v>
      </c>
      <c r="M35" s="83">
        <f t="shared" si="21"/>
        <v>0</v>
      </c>
      <c r="N35" s="83">
        <f t="shared" si="21"/>
        <v>0</v>
      </c>
      <c r="O35" s="83">
        <f t="shared" si="21"/>
        <v>0</v>
      </c>
      <c r="P35" s="83">
        <f t="shared" si="21"/>
        <v>0</v>
      </c>
      <c r="Q35" s="83">
        <f t="shared" si="21"/>
        <v>0</v>
      </c>
    </row>
    <row r="36" spans="3:17" x14ac:dyDescent="0.25">
      <c r="C36" s="163" t="s">
        <v>705</v>
      </c>
      <c r="D36" s="101" t="s">
        <v>668</v>
      </c>
      <c r="E36" s="83">
        <f t="shared" ref="E36:Q36" si="22">E124+E212</f>
        <v>0</v>
      </c>
      <c r="F36" s="83">
        <f t="shared" si="22"/>
        <v>0</v>
      </c>
      <c r="G36" s="83">
        <f t="shared" si="22"/>
        <v>0</v>
      </c>
      <c r="H36" s="83">
        <f t="shared" si="22"/>
        <v>0</v>
      </c>
      <c r="I36" s="83">
        <f t="shared" si="22"/>
        <v>0</v>
      </c>
      <c r="J36" s="83">
        <f t="shared" si="22"/>
        <v>0</v>
      </c>
      <c r="K36" s="83">
        <f t="shared" si="22"/>
        <v>0</v>
      </c>
      <c r="L36" s="83">
        <f t="shared" si="22"/>
        <v>0</v>
      </c>
      <c r="M36" s="83">
        <f t="shared" si="22"/>
        <v>0</v>
      </c>
      <c r="N36" s="83">
        <f t="shared" si="22"/>
        <v>0</v>
      </c>
      <c r="O36" s="83">
        <f t="shared" si="22"/>
        <v>0</v>
      </c>
      <c r="P36" s="83">
        <f t="shared" si="22"/>
        <v>0</v>
      </c>
      <c r="Q36" s="83">
        <f t="shared" si="22"/>
        <v>0</v>
      </c>
    </row>
    <row r="37" spans="3:17" x14ac:dyDescent="0.25">
      <c r="C37" s="163" t="s">
        <v>705</v>
      </c>
      <c r="D37" s="101" t="s">
        <v>669</v>
      </c>
      <c r="E37" s="83">
        <f t="shared" ref="E37:Q37" si="23">E125+E213</f>
        <v>0</v>
      </c>
      <c r="F37" s="83">
        <f t="shared" si="23"/>
        <v>0</v>
      </c>
      <c r="G37" s="83">
        <f t="shared" si="23"/>
        <v>0</v>
      </c>
      <c r="H37" s="83">
        <f t="shared" si="23"/>
        <v>0</v>
      </c>
      <c r="I37" s="83">
        <f t="shared" si="23"/>
        <v>0</v>
      </c>
      <c r="J37" s="83">
        <f t="shared" si="23"/>
        <v>0</v>
      </c>
      <c r="K37" s="83">
        <f t="shared" si="23"/>
        <v>0</v>
      </c>
      <c r="L37" s="83">
        <f t="shared" si="23"/>
        <v>0</v>
      </c>
      <c r="M37" s="83">
        <f t="shared" si="23"/>
        <v>0</v>
      </c>
      <c r="N37" s="83">
        <f t="shared" si="23"/>
        <v>0</v>
      </c>
      <c r="O37" s="83">
        <f t="shared" si="23"/>
        <v>0</v>
      </c>
      <c r="P37" s="83">
        <f t="shared" si="23"/>
        <v>0</v>
      </c>
      <c r="Q37" s="83">
        <f t="shared" si="23"/>
        <v>0</v>
      </c>
    </row>
    <row r="38" spans="3:17" x14ac:dyDescent="0.25">
      <c r="C38" s="163" t="s">
        <v>705</v>
      </c>
      <c r="D38" s="101" t="s">
        <v>670</v>
      </c>
      <c r="E38" s="83">
        <f t="shared" ref="E38:Q38" si="24">E126+E214</f>
        <v>0</v>
      </c>
      <c r="F38" s="83">
        <f t="shared" si="24"/>
        <v>0</v>
      </c>
      <c r="G38" s="83">
        <f t="shared" si="24"/>
        <v>0</v>
      </c>
      <c r="H38" s="83">
        <f t="shared" si="24"/>
        <v>0</v>
      </c>
      <c r="I38" s="83">
        <f t="shared" si="24"/>
        <v>0</v>
      </c>
      <c r="J38" s="83">
        <f t="shared" si="24"/>
        <v>0</v>
      </c>
      <c r="K38" s="83">
        <f t="shared" si="24"/>
        <v>0</v>
      </c>
      <c r="L38" s="83">
        <f t="shared" si="24"/>
        <v>0</v>
      </c>
      <c r="M38" s="83">
        <f t="shared" si="24"/>
        <v>0</v>
      </c>
      <c r="N38" s="83">
        <f t="shared" si="24"/>
        <v>0</v>
      </c>
      <c r="O38" s="83">
        <f t="shared" si="24"/>
        <v>0</v>
      </c>
      <c r="P38" s="83">
        <f t="shared" si="24"/>
        <v>0</v>
      </c>
      <c r="Q38" s="83">
        <f t="shared" si="24"/>
        <v>0</v>
      </c>
    </row>
    <row r="39" spans="3:17" x14ac:dyDescent="0.25">
      <c r="C39" s="163" t="s">
        <v>706</v>
      </c>
      <c r="D39" s="101" t="s">
        <v>671</v>
      </c>
      <c r="E39" s="83">
        <f t="shared" ref="E39:Q39" si="25">E127+E215</f>
        <v>0</v>
      </c>
      <c r="F39" s="83">
        <f t="shared" si="25"/>
        <v>0</v>
      </c>
      <c r="G39" s="83">
        <f t="shared" si="25"/>
        <v>0</v>
      </c>
      <c r="H39" s="83">
        <f t="shared" si="25"/>
        <v>0</v>
      </c>
      <c r="I39" s="83">
        <f t="shared" si="25"/>
        <v>0</v>
      </c>
      <c r="J39" s="83">
        <f t="shared" si="25"/>
        <v>0</v>
      </c>
      <c r="K39" s="83">
        <f t="shared" si="25"/>
        <v>0</v>
      </c>
      <c r="L39" s="83">
        <f t="shared" si="25"/>
        <v>0</v>
      </c>
      <c r="M39" s="83">
        <f t="shared" si="25"/>
        <v>0</v>
      </c>
      <c r="N39" s="83">
        <f t="shared" si="25"/>
        <v>0</v>
      </c>
      <c r="O39" s="83">
        <f t="shared" si="25"/>
        <v>0</v>
      </c>
      <c r="P39" s="83">
        <f t="shared" si="25"/>
        <v>0</v>
      </c>
      <c r="Q39" s="83">
        <f t="shared" si="25"/>
        <v>0</v>
      </c>
    </row>
    <row r="40" spans="3:17" x14ac:dyDescent="0.25">
      <c r="C40" s="163" t="s">
        <v>706</v>
      </c>
      <c r="D40" s="101" t="s">
        <v>672</v>
      </c>
      <c r="E40" s="83">
        <f t="shared" ref="E40:Q40" si="26">E128+E216</f>
        <v>0</v>
      </c>
      <c r="F40" s="83">
        <f t="shared" si="26"/>
        <v>0</v>
      </c>
      <c r="G40" s="83">
        <f t="shared" si="26"/>
        <v>0</v>
      </c>
      <c r="H40" s="83">
        <f t="shared" si="26"/>
        <v>0</v>
      </c>
      <c r="I40" s="83">
        <f t="shared" si="26"/>
        <v>0</v>
      </c>
      <c r="J40" s="83">
        <f t="shared" si="26"/>
        <v>0</v>
      </c>
      <c r="K40" s="83">
        <f t="shared" si="26"/>
        <v>0</v>
      </c>
      <c r="L40" s="83">
        <f t="shared" si="26"/>
        <v>0</v>
      </c>
      <c r="M40" s="83">
        <f t="shared" si="26"/>
        <v>0</v>
      </c>
      <c r="N40" s="83">
        <f t="shared" si="26"/>
        <v>0</v>
      </c>
      <c r="O40" s="83">
        <f t="shared" si="26"/>
        <v>0</v>
      </c>
      <c r="P40" s="83">
        <f t="shared" si="26"/>
        <v>0</v>
      </c>
      <c r="Q40" s="83">
        <f t="shared" si="26"/>
        <v>0</v>
      </c>
    </row>
    <row r="41" spans="3:17" x14ac:dyDescent="0.25">
      <c r="C41" s="163"/>
      <c r="D41" s="101" t="s">
        <v>673</v>
      </c>
      <c r="E41" s="83">
        <f t="shared" ref="E41:Q41" si="27">E129+E217</f>
        <v>0</v>
      </c>
      <c r="F41" s="83">
        <f t="shared" si="27"/>
        <v>0</v>
      </c>
      <c r="G41" s="83">
        <f t="shared" si="27"/>
        <v>0</v>
      </c>
      <c r="H41" s="83">
        <f t="shared" si="27"/>
        <v>0</v>
      </c>
      <c r="I41" s="83">
        <f t="shared" si="27"/>
        <v>0</v>
      </c>
      <c r="J41" s="83">
        <f t="shared" si="27"/>
        <v>0</v>
      </c>
      <c r="K41" s="83">
        <f t="shared" si="27"/>
        <v>0</v>
      </c>
      <c r="L41" s="83">
        <f t="shared" si="27"/>
        <v>0</v>
      </c>
      <c r="M41" s="83">
        <f t="shared" si="27"/>
        <v>0</v>
      </c>
      <c r="N41" s="83">
        <f t="shared" si="27"/>
        <v>0</v>
      </c>
      <c r="O41" s="83">
        <f t="shared" si="27"/>
        <v>0</v>
      </c>
      <c r="P41" s="83">
        <f t="shared" si="27"/>
        <v>0</v>
      </c>
      <c r="Q41" s="83">
        <f t="shared" si="27"/>
        <v>0</v>
      </c>
    </row>
    <row r="42" spans="3:17" x14ac:dyDescent="0.25">
      <c r="C42" s="163"/>
      <c r="D42" s="101" t="s">
        <v>674</v>
      </c>
      <c r="E42" s="83">
        <f t="shared" ref="E42:Q42" si="28">E130+E218</f>
        <v>0</v>
      </c>
      <c r="F42" s="83">
        <f t="shared" si="28"/>
        <v>0</v>
      </c>
      <c r="G42" s="83">
        <f t="shared" si="28"/>
        <v>0</v>
      </c>
      <c r="H42" s="83">
        <f t="shared" si="28"/>
        <v>0</v>
      </c>
      <c r="I42" s="83">
        <f t="shared" si="28"/>
        <v>0</v>
      </c>
      <c r="J42" s="83">
        <f t="shared" si="28"/>
        <v>0</v>
      </c>
      <c r="K42" s="83">
        <f t="shared" si="28"/>
        <v>0</v>
      </c>
      <c r="L42" s="83">
        <f t="shared" si="28"/>
        <v>0</v>
      </c>
      <c r="M42" s="83">
        <f t="shared" si="28"/>
        <v>0</v>
      </c>
      <c r="N42" s="83">
        <f t="shared" si="28"/>
        <v>0</v>
      </c>
      <c r="O42" s="83">
        <f t="shared" si="28"/>
        <v>0</v>
      </c>
      <c r="P42" s="83">
        <f t="shared" si="28"/>
        <v>0</v>
      </c>
      <c r="Q42" s="83">
        <f t="shared" si="28"/>
        <v>0</v>
      </c>
    </row>
    <row r="43" spans="3:17" x14ac:dyDescent="0.25">
      <c r="C43" s="163"/>
      <c r="D43" s="101" t="s">
        <v>675</v>
      </c>
      <c r="E43" s="83">
        <f t="shared" ref="E43:Q43" si="29">E131+E219</f>
        <v>0</v>
      </c>
      <c r="F43" s="83">
        <f t="shared" si="29"/>
        <v>0</v>
      </c>
      <c r="G43" s="83">
        <f t="shared" si="29"/>
        <v>0</v>
      </c>
      <c r="H43" s="83">
        <f t="shared" si="29"/>
        <v>0</v>
      </c>
      <c r="I43" s="83">
        <f t="shared" si="29"/>
        <v>0</v>
      </c>
      <c r="J43" s="83">
        <f t="shared" si="29"/>
        <v>0</v>
      </c>
      <c r="K43" s="83">
        <f t="shared" si="29"/>
        <v>0</v>
      </c>
      <c r="L43" s="83">
        <f t="shared" si="29"/>
        <v>0</v>
      </c>
      <c r="M43" s="83">
        <f t="shared" si="29"/>
        <v>0</v>
      </c>
      <c r="N43" s="83">
        <f t="shared" si="29"/>
        <v>0</v>
      </c>
      <c r="O43" s="83">
        <f t="shared" si="29"/>
        <v>0</v>
      </c>
      <c r="P43" s="83">
        <f t="shared" si="29"/>
        <v>0</v>
      </c>
      <c r="Q43" s="83">
        <f t="shared" si="29"/>
        <v>0</v>
      </c>
    </row>
    <row r="44" spans="3:17" x14ac:dyDescent="0.25">
      <c r="C44" s="163"/>
      <c r="D44" s="101" t="s">
        <v>676</v>
      </c>
      <c r="E44" s="83">
        <f t="shared" ref="E44:Q44" si="30">E132+E220</f>
        <v>0</v>
      </c>
      <c r="F44" s="83">
        <f t="shared" si="30"/>
        <v>0</v>
      </c>
      <c r="G44" s="83">
        <f t="shared" si="30"/>
        <v>0</v>
      </c>
      <c r="H44" s="83">
        <f t="shared" si="30"/>
        <v>0</v>
      </c>
      <c r="I44" s="83">
        <f t="shared" si="30"/>
        <v>0</v>
      </c>
      <c r="J44" s="83">
        <f t="shared" si="30"/>
        <v>0</v>
      </c>
      <c r="K44" s="83">
        <f t="shared" si="30"/>
        <v>0</v>
      </c>
      <c r="L44" s="83">
        <f t="shared" si="30"/>
        <v>0</v>
      </c>
      <c r="M44" s="83">
        <f t="shared" si="30"/>
        <v>0</v>
      </c>
      <c r="N44" s="83">
        <f t="shared" si="30"/>
        <v>0</v>
      </c>
      <c r="O44" s="83">
        <f t="shared" si="30"/>
        <v>0</v>
      </c>
      <c r="P44" s="83">
        <f t="shared" si="30"/>
        <v>0</v>
      </c>
      <c r="Q44" s="83">
        <f t="shared" si="30"/>
        <v>0</v>
      </c>
    </row>
    <row r="45" spans="3:17" x14ac:dyDescent="0.25">
      <c r="C45" s="163"/>
      <c r="D45" s="101" t="s">
        <v>677</v>
      </c>
      <c r="E45" s="83">
        <f t="shared" ref="E45:Q45" si="31">E133+E221</f>
        <v>0</v>
      </c>
      <c r="F45" s="83">
        <f t="shared" si="31"/>
        <v>0</v>
      </c>
      <c r="G45" s="83">
        <f t="shared" si="31"/>
        <v>0</v>
      </c>
      <c r="H45" s="83">
        <f t="shared" si="31"/>
        <v>0</v>
      </c>
      <c r="I45" s="83">
        <f t="shared" si="31"/>
        <v>0</v>
      </c>
      <c r="J45" s="83">
        <f t="shared" si="31"/>
        <v>0</v>
      </c>
      <c r="K45" s="83">
        <f t="shared" si="31"/>
        <v>0</v>
      </c>
      <c r="L45" s="83">
        <f t="shared" si="31"/>
        <v>0</v>
      </c>
      <c r="M45" s="83">
        <f t="shared" si="31"/>
        <v>0</v>
      </c>
      <c r="N45" s="83">
        <f t="shared" si="31"/>
        <v>0</v>
      </c>
      <c r="O45" s="83">
        <f t="shared" si="31"/>
        <v>0</v>
      </c>
      <c r="P45" s="83">
        <f t="shared" si="31"/>
        <v>0</v>
      </c>
      <c r="Q45" s="83">
        <f t="shared" si="31"/>
        <v>0</v>
      </c>
    </row>
    <row r="46" spans="3:17" x14ac:dyDescent="0.25">
      <c r="C46" s="163" t="s">
        <v>706</v>
      </c>
      <c r="D46" s="101" t="s">
        <v>678</v>
      </c>
      <c r="E46" s="83">
        <f t="shared" ref="E46:Q46" si="32">E134+E222</f>
        <v>0</v>
      </c>
      <c r="F46" s="83">
        <f t="shared" si="32"/>
        <v>0</v>
      </c>
      <c r="G46" s="83">
        <f t="shared" si="32"/>
        <v>0</v>
      </c>
      <c r="H46" s="83">
        <f t="shared" si="32"/>
        <v>0</v>
      </c>
      <c r="I46" s="83">
        <f t="shared" si="32"/>
        <v>0</v>
      </c>
      <c r="J46" s="83">
        <f t="shared" si="32"/>
        <v>0</v>
      </c>
      <c r="K46" s="83">
        <f t="shared" si="32"/>
        <v>0</v>
      </c>
      <c r="L46" s="83">
        <f t="shared" si="32"/>
        <v>0</v>
      </c>
      <c r="M46" s="83">
        <f t="shared" si="32"/>
        <v>0</v>
      </c>
      <c r="N46" s="83">
        <f t="shared" si="32"/>
        <v>0</v>
      </c>
      <c r="O46" s="83">
        <f t="shared" si="32"/>
        <v>0</v>
      </c>
      <c r="P46" s="83">
        <f t="shared" si="32"/>
        <v>0</v>
      </c>
      <c r="Q46" s="83">
        <f t="shared" si="32"/>
        <v>0</v>
      </c>
    </row>
    <row r="47" spans="3:17" x14ac:dyDescent="0.25">
      <c r="C47" s="338" t="s">
        <v>225</v>
      </c>
      <c r="D47" s="339"/>
      <c r="E47" s="144">
        <f>SUM(E33:E46)</f>
        <v>0</v>
      </c>
      <c r="F47" s="144">
        <f t="shared" ref="F47:P47" si="33">SUM(F33:F46)</f>
        <v>0</v>
      </c>
      <c r="G47" s="144">
        <f t="shared" si="33"/>
        <v>0</v>
      </c>
      <c r="H47" s="144">
        <f t="shared" si="33"/>
        <v>0</v>
      </c>
      <c r="I47" s="144">
        <f t="shared" si="33"/>
        <v>0</v>
      </c>
      <c r="J47" s="144">
        <f t="shared" si="33"/>
        <v>0</v>
      </c>
      <c r="K47" s="144">
        <f t="shared" si="33"/>
        <v>0</v>
      </c>
      <c r="L47" s="144">
        <f t="shared" si="33"/>
        <v>0</v>
      </c>
      <c r="M47" s="144">
        <f t="shared" si="33"/>
        <v>0</v>
      </c>
      <c r="N47" s="144">
        <f t="shared" si="33"/>
        <v>0</v>
      </c>
      <c r="O47" s="144">
        <f t="shared" si="33"/>
        <v>0</v>
      </c>
      <c r="P47" s="144">
        <f t="shared" si="33"/>
        <v>0</v>
      </c>
      <c r="Q47" s="124">
        <f>Q134+Q235</f>
        <v>0</v>
      </c>
    </row>
    <row r="48" spans="3:17" x14ac:dyDescent="0.25">
      <c r="C48" s="319" t="s">
        <v>354</v>
      </c>
      <c r="D48" s="320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679</v>
      </c>
      <c r="E49" s="83">
        <f t="shared" ref="E49:Q49" si="34">E137+E225</f>
        <v>0</v>
      </c>
      <c r="F49" s="83">
        <f t="shared" si="34"/>
        <v>0</v>
      </c>
      <c r="G49" s="83">
        <f t="shared" si="34"/>
        <v>0</v>
      </c>
      <c r="H49" s="83">
        <f t="shared" si="34"/>
        <v>0</v>
      </c>
      <c r="I49" s="83">
        <f t="shared" si="34"/>
        <v>0</v>
      </c>
      <c r="J49" s="83">
        <f t="shared" si="34"/>
        <v>0</v>
      </c>
      <c r="K49" s="83">
        <f t="shared" si="34"/>
        <v>0</v>
      </c>
      <c r="L49" s="83">
        <f t="shared" si="34"/>
        <v>0</v>
      </c>
      <c r="M49" s="83">
        <f t="shared" si="34"/>
        <v>0</v>
      </c>
      <c r="N49" s="83">
        <f t="shared" si="34"/>
        <v>0</v>
      </c>
      <c r="O49" s="83">
        <f t="shared" si="34"/>
        <v>0</v>
      </c>
      <c r="P49" s="83">
        <f t="shared" si="34"/>
        <v>0</v>
      </c>
      <c r="Q49" s="83">
        <f t="shared" si="34"/>
        <v>0</v>
      </c>
    </row>
    <row r="50" spans="3:17" x14ac:dyDescent="0.25">
      <c r="C50" s="163" t="s">
        <v>707</v>
      </c>
      <c r="D50" s="101" t="s">
        <v>680</v>
      </c>
      <c r="E50" s="83">
        <f t="shared" ref="E50:Q50" si="35">E138+E226</f>
        <v>0</v>
      </c>
      <c r="F50" s="83">
        <f t="shared" si="35"/>
        <v>0</v>
      </c>
      <c r="G50" s="83">
        <f t="shared" si="35"/>
        <v>0</v>
      </c>
      <c r="H50" s="83">
        <f t="shared" si="35"/>
        <v>0</v>
      </c>
      <c r="I50" s="83">
        <f t="shared" si="35"/>
        <v>0</v>
      </c>
      <c r="J50" s="83">
        <f t="shared" si="35"/>
        <v>0</v>
      </c>
      <c r="K50" s="83">
        <f t="shared" si="35"/>
        <v>0</v>
      </c>
      <c r="L50" s="83">
        <f t="shared" si="35"/>
        <v>0</v>
      </c>
      <c r="M50" s="83">
        <f t="shared" si="35"/>
        <v>0</v>
      </c>
      <c r="N50" s="83">
        <f t="shared" si="35"/>
        <v>0</v>
      </c>
      <c r="O50" s="83">
        <f t="shared" si="35"/>
        <v>0</v>
      </c>
      <c r="P50" s="83">
        <f t="shared" si="35"/>
        <v>0</v>
      </c>
      <c r="Q50" s="83">
        <f t="shared" si="35"/>
        <v>0</v>
      </c>
    </row>
    <row r="51" spans="3:17" x14ac:dyDescent="0.25">
      <c r="C51" s="163" t="s">
        <v>707</v>
      </c>
      <c r="D51" s="101" t="s">
        <v>681</v>
      </c>
      <c r="E51" s="83">
        <f t="shared" ref="E51:Q51" si="36">E139+E227</f>
        <v>0</v>
      </c>
      <c r="F51" s="83">
        <f t="shared" si="36"/>
        <v>0</v>
      </c>
      <c r="G51" s="83">
        <f t="shared" si="36"/>
        <v>0</v>
      </c>
      <c r="H51" s="83">
        <f t="shared" si="36"/>
        <v>0</v>
      </c>
      <c r="I51" s="83">
        <f t="shared" si="36"/>
        <v>0</v>
      </c>
      <c r="J51" s="83">
        <f t="shared" si="36"/>
        <v>0</v>
      </c>
      <c r="K51" s="83">
        <f t="shared" si="36"/>
        <v>0</v>
      </c>
      <c r="L51" s="83">
        <f t="shared" si="36"/>
        <v>0</v>
      </c>
      <c r="M51" s="83">
        <f t="shared" si="36"/>
        <v>0</v>
      </c>
      <c r="N51" s="83">
        <f t="shared" si="36"/>
        <v>0</v>
      </c>
      <c r="O51" s="83">
        <f t="shared" si="36"/>
        <v>0</v>
      </c>
      <c r="P51" s="83">
        <f t="shared" si="36"/>
        <v>0</v>
      </c>
      <c r="Q51" s="83">
        <f t="shared" si="36"/>
        <v>0</v>
      </c>
    </row>
    <row r="52" spans="3:17" x14ac:dyDescent="0.25">
      <c r="C52" s="163" t="s">
        <v>707</v>
      </c>
      <c r="D52" s="20" t="s">
        <v>682</v>
      </c>
      <c r="E52" s="83">
        <f t="shared" ref="E52:Q52" si="37">E140+E228</f>
        <v>0</v>
      </c>
      <c r="F52" s="83">
        <f t="shared" si="37"/>
        <v>0</v>
      </c>
      <c r="G52" s="83">
        <f t="shared" si="37"/>
        <v>0</v>
      </c>
      <c r="H52" s="83">
        <f t="shared" si="37"/>
        <v>0</v>
      </c>
      <c r="I52" s="83">
        <f t="shared" si="37"/>
        <v>0</v>
      </c>
      <c r="J52" s="83">
        <f t="shared" si="37"/>
        <v>0</v>
      </c>
      <c r="K52" s="83">
        <f t="shared" si="37"/>
        <v>0</v>
      </c>
      <c r="L52" s="83">
        <f t="shared" si="37"/>
        <v>0</v>
      </c>
      <c r="M52" s="83">
        <f t="shared" si="37"/>
        <v>0</v>
      </c>
      <c r="N52" s="83">
        <f t="shared" si="37"/>
        <v>0</v>
      </c>
      <c r="O52" s="83">
        <f t="shared" si="37"/>
        <v>0</v>
      </c>
      <c r="P52" s="83">
        <f t="shared" si="37"/>
        <v>0</v>
      </c>
      <c r="Q52" s="83">
        <f t="shared" si="37"/>
        <v>0</v>
      </c>
    </row>
    <row r="53" spans="3:17" x14ac:dyDescent="0.25">
      <c r="C53" s="163" t="s">
        <v>707</v>
      </c>
      <c r="D53" s="20" t="s">
        <v>683</v>
      </c>
      <c r="E53" s="83">
        <f t="shared" ref="E53:Q53" si="38">E141+E229</f>
        <v>0</v>
      </c>
      <c r="F53" s="83">
        <f t="shared" si="38"/>
        <v>0</v>
      </c>
      <c r="G53" s="83">
        <f t="shared" si="38"/>
        <v>0</v>
      </c>
      <c r="H53" s="83">
        <f t="shared" si="38"/>
        <v>0</v>
      </c>
      <c r="I53" s="83">
        <f t="shared" si="38"/>
        <v>0</v>
      </c>
      <c r="J53" s="83">
        <f t="shared" si="38"/>
        <v>0</v>
      </c>
      <c r="K53" s="83">
        <f t="shared" si="38"/>
        <v>0</v>
      </c>
      <c r="L53" s="83">
        <f t="shared" si="38"/>
        <v>0</v>
      </c>
      <c r="M53" s="83">
        <f t="shared" si="38"/>
        <v>0</v>
      </c>
      <c r="N53" s="83">
        <f t="shared" si="38"/>
        <v>0</v>
      </c>
      <c r="O53" s="83">
        <f t="shared" si="38"/>
        <v>0</v>
      </c>
      <c r="P53" s="83">
        <f t="shared" si="38"/>
        <v>0</v>
      </c>
      <c r="Q53" s="83">
        <f t="shared" si="38"/>
        <v>0</v>
      </c>
    </row>
    <row r="54" spans="3:17" x14ac:dyDescent="0.25">
      <c r="C54" s="338" t="s">
        <v>225</v>
      </c>
      <c r="D54" s="339"/>
      <c r="E54" s="144">
        <f>SUM(E49:E53)</f>
        <v>0</v>
      </c>
      <c r="F54" s="144">
        <f t="shared" ref="F54:P54" si="39">SUM(F49:F53)</f>
        <v>0</v>
      </c>
      <c r="G54" s="144">
        <f t="shared" si="39"/>
        <v>0</v>
      </c>
      <c r="H54" s="144">
        <f t="shared" si="39"/>
        <v>0</v>
      </c>
      <c r="I54" s="144">
        <f t="shared" si="39"/>
        <v>0</v>
      </c>
      <c r="J54" s="144">
        <f t="shared" si="39"/>
        <v>0</v>
      </c>
      <c r="K54" s="144">
        <f t="shared" si="39"/>
        <v>0</v>
      </c>
      <c r="L54" s="144">
        <f t="shared" si="39"/>
        <v>0</v>
      </c>
      <c r="M54" s="144">
        <f t="shared" si="39"/>
        <v>0</v>
      </c>
      <c r="N54" s="144">
        <f t="shared" si="39"/>
        <v>0</v>
      </c>
      <c r="O54" s="144">
        <f t="shared" si="39"/>
        <v>0</v>
      </c>
      <c r="P54" s="144">
        <f t="shared" si="39"/>
        <v>0</v>
      </c>
      <c r="Q54" s="124">
        <f>Q141+Q256</f>
        <v>0</v>
      </c>
    </row>
    <row r="55" spans="3:17" x14ac:dyDescent="0.25">
      <c r="C55" s="338" t="s">
        <v>353</v>
      </c>
      <c r="D55" s="339"/>
      <c r="E55" s="144">
        <f>E54+E47</f>
        <v>0</v>
      </c>
      <c r="F55" s="144">
        <f t="shared" ref="F55:P55" si="40">F54+F47</f>
        <v>0</v>
      </c>
      <c r="G55" s="144">
        <f t="shared" si="40"/>
        <v>0</v>
      </c>
      <c r="H55" s="144">
        <f t="shared" si="40"/>
        <v>0</v>
      </c>
      <c r="I55" s="144">
        <f t="shared" si="40"/>
        <v>0</v>
      </c>
      <c r="J55" s="144">
        <f t="shared" si="40"/>
        <v>0</v>
      </c>
      <c r="K55" s="144">
        <f t="shared" si="40"/>
        <v>0</v>
      </c>
      <c r="L55" s="144">
        <f t="shared" si="40"/>
        <v>0</v>
      </c>
      <c r="M55" s="144">
        <f t="shared" si="40"/>
        <v>0</v>
      </c>
      <c r="N55" s="144">
        <f t="shared" si="40"/>
        <v>0</v>
      </c>
      <c r="O55" s="144">
        <f t="shared" si="40"/>
        <v>0</v>
      </c>
      <c r="P55" s="144">
        <f t="shared" si="40"/>
        <v>0</v>
      </c>
      <c r="Q55" s="124">
        <f>Q142+Q257</f>
        <v>0</v>
      </c>
    </row>
    <row r="56" spans="3:17" x14ac:dyDescent="0.25">
      <c r="C56" s="335" t="s">
        <v>358</v>
      </c>
      <c r="D56" s="336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83">
        <f t="shared" ref="E57:Q57" si="41">E145+E233</f>
        <v>0</v>
      </c>
      <c r="F57" s="83">
        <f t="shared" si="41"/>
        <v>0</v>
      </c>
      <c r="G57" s="83">
        <f t="shared" si="41"/>
        <v>0</v>
      </c>
      <c r="H57" s="83">
        <f t="shared" si="41"/>
        <v>0</v>
      </c>
      <c r="I57" s="83">
        <f t="shared" si="41"/>
        <v>0</v>
      </c>
      <c r="J57" s="83">
        <f t="shared" si="41"/>
        <v>0</v>
      </c>
      <c r="K57" s="83">
        <f t="shared" si="41"/>
        <v>0</v>
      </c>
      <c r="L57" s="83">
        <f t="shared" si="41"/>
        <v>0</v>
      </c>
      <c r="M57" s="83">
        <f t="shared" si="41"/>
        <v>0</v>
      </c>
      <c r="N57" s="83">
        <f t="shared" si="41"/>
        <v>0</v>
      </c>
      <c r="O57" s="83">
        <f t="shared" si="41"/>
        <v>0</v>
      </c>
      <c r="P57" s="83">
        <f t="shared" si="41"/>
        <v>0</v>
      </c>
      <c r="Q57" s="83">
        <f t="shared" si="41"/>
        <v>0</v>
      </c>
    </row>
    <row r="58" spans="3:17" x14ac:dyDescent="0.25">
      <c r="C58" s="18"/>
      <c r="D58" s="18" t="s">
        <v>685</v>
      </c>
      <c r="E58" s="83">
        <f t="shared" ref="E58:Q58" si="42">E146+E234</f>
        <v>0</v>
      </c>
      <c r="F58" s="83">
        <f t="shared" si="42"/>
        <v>0</v>
      </c>
      <c r="G58" s="83">
        <f t="shared" si="42"/>
        <v>0</v>
      </c>
      <c r="H58" s="83">
        <f t="shared" si="42"/>
        <v>0</v>
      </c>
      <c r="I58" s="83">
        <f t="shared" si="42"/>
        <v>0</v>
      </c>
      <c r="J58" s="83">
        <f t="shared" si="42"/>
        <v>0</v>
      </c>
      <c r="K58" s="83">
        <f t="shared" si="42"/>
        <v>0</v>
      </c>
      <c r="L58" s="83">
        <f t="shared" si="42"/>
        <v>0</v>
      </c>
      <c r="M58" s="83">
        <f t="shared" si="42"/>
        <v>0</v>
      </c>
      <c r="N58" s="83">
        <f t="shared" si="42"/>
        <v>0</v>
      </c>
      <c r="O58" s="83">
        <f t="shared" si="42"/>
        <v>0</v>
      </c>
      <c r="P58" s="83">
        <f t="shared" si="42"/>
        <v>0</v>
      </c>
      <c r="Q58" s="83">
        <f t="shared" si="42"/>
        <v>0</v>
      </c>
    </row>
    <row r="59" spans="3:17" x14ac:dyDescent="0.25">
      <c r="C59" s="338" t="s">
        <v>355</v>
      </c>
      <c r="D59" s="339"/>
      <c r="E59" s="144">
        <f>SUM(E57:E58)</f>
        <v>0</v>
      </c>
      <c r="F59" s="144">
        <f t="shared" ref="F59:P59" si="43">SUM(F57:F58)</f>
        <v>0</v>
      </c>
      <c r="G59" s="144">
        <f t="shared" si="43"/>
        <v>0</v>
      </c>
      <c r="H59" s="144">
        <f t="shared" si="43"/>
        <v>0</v>
      </c>
      <c r="I59" s="144">
        <f t="shared" si="43"/>
        <v>0</v>
      </c>
      <c r="J59" s="144">
        <f t="shared" si="43"/>
        <v>0</v>
      </c>
      <c r="K59" s="144">
        <f t="shared" si="43"/>
        <v>0</v>
      </c>
      <c r="L59" s="144">
        <f t="shared" si="43"/>
        <v>0</v>
      </c>
      <c r="M59" s="144">
        <f t="shared" si="43"/>
        <v>0</v>
      </c>
      <c r="N59" s="144">
        <f t="shared" si="43"/>
        <v>0</v>
      </c>
      <c r="O59" s="144">
        <f t="shared" si="43"/>
        <v>0</v>
      </c>
      <c r="P59" s="144">
        <f t="shared" si="43"/>
        <v>0</v>
      </c>
      <c r="Q59" s="124">
        <f>Q146+Q261</f>
        <v>0</v>
      </c>
    </row>
    <row r="60" spans="3:17" x14ac:dyDescent="0.25">
      <c r="C60" s="335" t="s">
        <v>357</v>
      </c>
      <c r="D60" s="336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6"/>
      <c r="D61" s="101" t="s">
        <v>686</v>
      </c>
      <c r="E61" s="83">
        <f t="shared" ref="E61:Q61" si="44">E149+E237</f>
        <v>0</v>
      </c>
      <c r="F61" s="83">
        <f t="shared" si="44"/>
        <v>0</v>
      </c>
      <c r="G61" s="83">
        <f t="shared" si="44"/>
        <v>0</v>
      </c>
      <c r="H61" s="83">
        <f t="shared" si="44"/>
        <v>0</v>
      </c>
      <c r="I61" s="83">
        <f t="shared" si="44"/>
        <v>0</v>
      </c>
      <c r="J61" s="83">
        <f t="shared" si="44"/>
        <v>0</v>
      </c>
      <c r="K61" s="83">
        <f t="shared" si="44"/>
        <v>0</v>
      </c>
      <c r="L61" s="83">
        <f t="shared" si="44"/>
        <v>0</v>
      </c>
      <c r="M61" s="83">
        <f t="shared" si="44"/>
        <v>0</v>
      </c>
      <c r="N61" s="83">
        <f t="shared" si="44"/>
        <v>0</v>
      </c>
      <c r="O61" s="83">
        <f t="shared" si="44"/>
        <v>0</v>
      </c>
      <c r="P61" s="83">
        <f t="shared" si="44"/>
        <v>0</v>
      </c>
      <c r="Q61" s="83">
        <f t="shared" si="44"/>
        <v>0</v>
      </c>
    </row>
    <row r="62" spans="3:17" x14ac:dyDescent="0.25">
      <c r="C62" s="96"/>
      <c r="D62" s="101" t="s">
        <v>687</v>
      </c>
      <c r="E62" s="83">
        <f t="shared" ref="E62:Q62" si="45">E150+E238</f>
        <v>0</v>
      </c>
      <c r="F62" s="83">
        <f t="shared" si="45"/>
        <v>0</v>
      </c>
      <c r="G62" s="83">
        <f t="shared" si="45"/>
        <v>0</v>
      </c>
      <c r="H62" s="83">
        <f t="shared" si="45"/>
        <v>0</v>
      </c>
      <c r="I62" s="83">
        <f t="shared" si="45"/>
        <v>0</v>
      </c>
      <c r="J62" s="83">
        <f t="shared" si="45"/>
        <v>0</v>
      </c>
      <c r="K62" s="83">
        <f t="shared" si="45"/>
        <v>0</v>
      </c>
      <c r="L62" s="83">
        <f t="shared" si="45"/>
        <v>0</v>
      </c>
      <c r="M62" s="83">
        <f t="shared" si="45"/>
        <v>0</v>
      </c>
      <c r="N62" s="83">
        <f t="shared" si="45"/>
        <v>0</v>
      </c>
      <c r="O62" s="83">
        <f t="shared" si="45"/>
        <v>0</v>
      </c>
      <c r="P62" s="83">
        <f t="shared" si="45"/>
        <v>0</v>
      </c>
      <c r="Q62" s="83">
        <f t="shared" si="45"/>
        <v>0</v>
      </c>
    </row>
    <row r="63" spans="3:17" x14ac:dyDescent="0.25">
      <c r="C63" s="18"/>
      <c r="D63" s="101" t="s">
        <v>688</v>
      </c>
      <c r="E63" s="83">
        <f t="shared" ref="E63:Q63" si="46">E151+E239</f>
        <v>0</v>
      </c>
      <c r="F63" s="83">
        <f t="shared" si="46"/>
        <v>0</v>
      </c>
      <c r="G63" s="83">
        <f t="shared" si="46"/>
        <v>0</v>
      </c>
      <c r="H63" s="83">
        <f t="shared" si="46"/>
        <v>0</v>
      </c>
      <c r="I63" s="83">
        <f t="shared" si="46"/>
        <v>0</v>
      </c>
      <c r="J63" s="83">
        <f t="shared" si="46"/>
        <v>0</v>
      </c>
      <c r="K63" s="83">
        <f t="shared" si="46"/>
        <v>0</v>
      </c>
      <c r="L63" s="83">
        <f t="shared" si="46"/>
        <v>0</v>
      </c>
      <c r="M63" s="83">
        <f t="shared" si="46"/>
        <v>0</v>
      </c>
      <c r="N63" s="83">
        <f t="shared" si="46"/>
        <v>0</v>
      </c>
      <c r="O63" s="83">
        <f t="shared" si="46"/>
        <v>0</v>
      </c>
      <c r="P63" s="83">
        <f t="shared" si="46"/>
        <v>0</v>
      </c>
      <c r="Q63" s="83">
        <f t="shared" si="46"/>
        <v>0</v>
      </c>
    </row>
    <row r="64" spans="3:17" x14ac:dyDescent="0.25">
      <c r="C64" s="18"/>
      <c r="D64" s="18" t="s">
        <v>689</v>
      </c>
      <c r="E64" s="83">
        <f t="shared" ref="E64:Q64" si="47">E152+E240</f>
        <v>0</v>
      </c>
      <c r="F64" s="83">
        <f t="shared" si="47"/>
        <v>0</v>
      </c>
      <c r="G64" s="83">
        <f t="shared" si="47"/>
        <v>0</v>
      </c>
      <c r="H64" s="83">
        <f t="shared" si="47"/>
        <v>0</v>
      </c>
      <c r="I64" s="83">
        <f t="shared" si="47"/>
        <v>0</v>
      </c>
      <c r="J64" s="83">
        <f t="shared" si="47"/>
        <v>0</v>
      </c>
      <c r="K64" s="83">
        <f t="shared" si="47"/>
        <v>0</v>
      </c>
      <c r="L64" s="83">
        <f t="shared" si="47"/>
        <v>0</v>
      </c>
      <c r="M64" s="83">
        <f t="shared" si="47"/>
        <v>0</v>
      </c>
      <c r="N64" s="83">
        <f t="shared" si="47"/>
        <v>0</v>
      </c>
      <c r="O64" s="83">
        <f t="shared" si="47"/>
        <v>0</v>
      </c>
      <c r="P64" s="83">
        <f t="shared" si="47"/>
        <v>0</v>
      </c>
      <c r="Q64" s="83">
        <f t="shared" si="47"/>
        <v>0</v>
      </c>
    </row>
    <row r="65" spans="3:17" x14ac:dyDescent="0.25">
      <c r="C65" s="338" t="s">
        <v>356</v>
      </c>
      <c r="D65" s="339"/>
      <c r="E65" s="144">
        <f>SUM(E61:E64)</f>
        <v>0</v>
      </c>
      <c r="F65" s="144">
        <f t="shared" ref="F65:P65" si="48">SUM(F61:F64)</f>
        <v>0</v>
      </c>
      <c r="G65" s="144">
        <f t="shared" si="48"/>
        <v>0</v>
      </c>
      <c r="H65" s="144">
        <f t="shared" si="48"/>
        <v>0</v>
      </c>
      <c r="I65" s="144">
        <f t="shared" si="48"/>
        <v>0</v>
      </c>
      <c r="J65" s="144">
        <f t="shared" si="48"/>
        <v>0</v>
      </c>
      <c r="K65" s="144">
        <f t="shared" si="48"/>
        <v>0</v>
      </c>
      <c r="L65" s="144">
        <f t="shared" si="48"/>
        <v>0</v>
      </c>
      <c r="M65" s="144">
        <f t="shared" si="48"/>
        <v>0</v>
      </c>
      <c r="N65" s="144">
        <f t="shared" si="48"/>
        <v>0</v>
      </c>
      <c r="O65" s="144">
        <f t="shared" si="48"/>
        <v>0</v>
      </c>
      <c r="P65" s="144">
        <f t="shared" si="48"/>
        <v>0</v>
      </c>
      <c r="Q65" s="124">
        <f>Q154+Q267</f>
        <v>0</v>
      </c>
    </row>
    <row r="66" spans="3:17" x14ac:dyDescent="0.25">
      <c r="C66" s="335" t="s">
        <v>361</v>
      </c>
      <c r="D66" s="336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691</v>
      </c>
      <c r="E67" s="83">
        <f t="shared" ref="E67:Q67" si="49">E155+E243</f>
        <v>0</v>
      </c>
      <c r="F67" s="83">
        <f t="shared" si="49"/>
        <v>0</v>
      </c>
      <c r="G67" s="83">
        <f t="shared" si="49"/>
        <v>0</v>
      </c>
      <c r="H67" s="83">
        <f t="shared" si="49"/>
        <v>0</v>
      </c>
      <c r="I67" s="83">
        <f t="shared" si="49"/>
        <v>0</v>
      </c>
      <c r="J67" s="83">
        <f t="shared" si="49"/>
        <v>0</v>
      </c>
      <c r="K67" s="83">
        <f t="shared" si="49"/>
        <v>0</v>
      </c>
      <c r="L67" s="83">
        <f t="shared" si="49"/>
        <v>0</v>
      </c>
      <c r="M67" s="83">
        <f t="shared" si="49"/>
        <v>0</v>
      </c>
      <c r="N67" s="83">
        <f t="shared" si="49"/>
        <v>0</v>
      </c>
      <c r="O67" s="83">
        <f t="shared" si="49"/>
        <v>0</v>
      </c>
      <c r="P67" s="83">
        <f t="shared" si="49"/>
        <v>0</v>
      </c>
      <c r="Q67" s="83">
        <f t="shared" si="49"/>
        <v>0</v>
      </c>
    </row>
    <row r="68" spans="3:17" x14ac:dyDescent="0.25">
      <c r="C68" s="96"/>
      <c r="D68" s="101" t="s">
        <v>692</v>
      </c>
      <c r="E68" s="83">
        <f t="shared" ref="E68:Q68" si="50">E156+E244</f>
        <v>0</v>
      </c>
      <c r="F68" s="83">
        <f t="shared" si="50"/>
        <v>0</v>
      </c>
      <c r="G68" s="83">
        <f t="shared" si="50"/>
        <v>0</v>
      </c>
      <c r="H68" s="83">
        <f t="shared" si="50"/>
        <v>0</v>
      </c>
      <c r="I68" s="83">
        <f t="shared" si="50"/>
        <v>0</v>
      </c>
      <c r="J68" s="83">
        <f t="shared" si="50"/>
        <v>0</v>
      </c>
      <c r="K68" s="83">
        <f t="shared" si="50"/>
        <v>0</v>
      </c>
      <c r="L68" s="83">
        <f t="shared" si="50"/>
        <v>0</v>
      </c>
      <c r="M68" s="83">
        <f t="shared" si="50"/>
        <v>0</v>
      </c>
      <c r="N68" s="83">
        <f t="shared" si="50"/>
        <v>0</v>
      </c>
      <c r="O68" s="83">
        <f t="shared" si="50"/>
        <v>0</v>
      </c>
      <c r="P68" s="83">
        <f t="shared" si="50"/>
        <v>0</v>
      </c>
      <c r="Q68" s="83">
        <f t="shared" si="50"/>
        <v>0</v>
      </c>
    </row>
    <row r="69" spans="3:17" x14ac:dyDescent="0.25">
      <c r="C69" s="96"/>
      <c r="D69" s="101" t="s">
        <v>693</v>
      </c>
      <c r="E69" s="83">
        <f t="shared" ref="E69:Q69" si="51">E157+E245</f>
        <v>0</v>
      </c>
      <c r="F69" s="83">
        <f t="shared" si="51"/>
        <v>0</v>
      </c>
      <c r="G69" s="83">
        <f t="shared" si="51"/>
        <v>0</v>
      </c>
      <c r="H69" s="83">
        <f t="shared" si="51"/>
        <v>0</v>
      </c>
      <c r="I69" s="83">
        <f t="shared" si="51"/>
        <v>0</v>
      </c>
      <c r="J69" s="83">
        <f t="shared" si="51"/>
        <v>0</v>
      </c>
      <c r="K69" s="83">
        <f t="shared" si="51"/>
        <v>0</v>
      </c>
      <c r="L69" s="83">
        <f t="shared" si="51"/>
        <v>0</v>
      </c>
      <c r="M69" s="83">
        <f t="shared" si="51"/>
        <v>0</v>
      </c>
      <c r="N69" s="83">
        <f t="shared" si="51"/>
        <v>0</v>
      </c>
      <c r="O69" s="83">
        <f t="shared" si="51"/>
        <v>0</v>
      </c>
      <c r="P69" s="83">
        <f t="shared" si="51"/>
        <v>0</v>
      </c>
      <c r="Q69" s="83">
        <f t="shared" si="51"/>
        <v>0</v>
      </c>
    </row>
    <row r="70" spans="3:17" x14ac:dyDescent="0.25">
      <c r="C70" s="96"/>
      <c r="D70" s="101" t="s">
        <v>694</v>
      </c>
      <c r="E70" s="83">
        <f t="shared" ref="E70:Q70" si="52">E158+E246</f>
        <v>0</v>
      </c>
      <c r="F70" s="83">
        <f t="shared" si="52"/>
        <v>0</v>
      </c>
      <c r="G70" s="83">
        <f t="shared" si="52"/>
        <v>0</v>
      </c>
      <c r="H70" s="83">
        <f t="shared" si="52"/>
        <v>0</v>
      </c>
      <c r="I70" s="83">
        <f t="shared" si="52"/>
        <v>0</v>
      </c>
      <c r="J70" s="83">
        <f t="shared" si="52"/>
        <v>0</v>
      </c>
      <c r="K70" s="83">
        <f t="shared" si="52"/>
        <v>0</v>
      </c>
      <c r="L70" s="83">
        <f t="shared" si="52"/>
        <v>0</v>
      </c>
      <c r="M70" s="83">
        <f t="shared" si="52"/>
        <v>0</v>
      </c>
      <c r="N70" s="83">
        <f t="shared" si="52"/>
        <v>0</v>
      </c>
      <c r="O70" s="83">
        <f t="shared" si="52"/>
        <v>0</v>
      </c>
      <c r="P70" s="83">
        <f t="shared" si="52"/>
        <v>0</v>
      </c>
      <c r="Q70" s="83">
        <f t="shared" si="52"/>
        <v>0</v>
      </c>
    </row>
    <row r="71" spans="3:17" x14ac:dyDescent="0.25">
      <c r="C71" s="96"/>
      <c r="D71" s="101" t="s">
        <v>695</v>
      </c>
      <c r="E71" s="83">
        <f t="shared" ref="E71:Q71" si="53">E159+E247</f>
        <v>0</v>
      </c>
      <c r="F71" s="83">
        <f t="shared" si="53"/>
        <v>0</v>
      </c>
      <c r="G71" s="83">
        <f t="shared" si="53"/>
        <v>0</v>
      </c>
      <c r="H71" s="83">
        <f t="shared" si="53"/>
        <v>0</v>
      </c>
      <c r="I71" s="83">
        <f t="shared" si="53"/>
        <v>0</v>
      </c>
      <c r="J71" s="83">
        <f t="shared" si="53"/>
        <v>0</v>
      </c>
      <c r="K71" s="83">
        <f t="shared" si="53"/>
        <v>0</v>
      </c>
      <c r="L71" s="83">
        <f t="shared" si="53"/>
        <v>0</v>
      </c>
      <c r="M71" s="83">
        <f t="shared" si="53"/>
        <v>0</v>
      </c>
      <c r="N71" s="83">
        <f t="shared" si="53"/>
        <v>0</v>
      </c>
      <c r="O71" s="83">
        <f t="shared" si="53"/>
        <v>0</v>
      </c>
      <c r="P71" s="83">
        <f t="shared" si="53"/>
        <v>0</v>
      </c>
      <c r="Q71" s="83">
        <f t="shared" si="53"/>
        <v>0</v>
      </c>
    </row>
    <row r="72" spans="3:17" x14ac:dyDescent="0.25">
      <c r="C72" s="96"/>
      <c r="D72" s="101" t="s">
        <v>664</v>
      </c>
      <c r="E72" s="83">
        <f t="shared" ref="E72:Q72" si="54">E160+E248</f>
        <v>0</v>
      </c>
      <c r="F72" s="83">
        <f t="shared" si="54"/>
        <v>0</v>
      </c>
      <c r="G72" s="83">
        <f t="shared" si="54"/>
        <v>0</v>
      </c>
      <c r="H72" s="83">
        <f t="shared" si="54"/>
        <v>0</v>
      </c>
      <c r="I72" s="83">
        <f t="shared" si="54"/>
        <v>0</v>
      </c>
      <c r="J72" s="83">
        <f t="shared" si="54"/>
        <v>0</v>
      </c>
      <c r="K72" s="83">
        <f t="shared" si="54"/>
        <v>0</v>
      </c>
      <c r="L72" s="83">
        <f t="shared" si="54"/>
        <v>0</v>
      </c>
      <c r="M72" s="83">
        <f t="shared" si="54"/>
        <v>0</v>
      </c>
      <c r="N72" s="83">
        <f t="shared" si="54"/>
        <v>0</v>
      </c>
      <c r="O72" s="83">
        <f t="shared" si="54"/>
        <v>0</v>
      </c>
      <c r="P72" s="83">
        <f t="shared" si="54"/>
        <v>0</v>
      </c>
      <c r="Q72" s="83">
        <f t="shared" si="54"/>
        <v>0</v>
      </c>
    </row>
    <row r="73" spans="3:17" x14ac:dyDescent="0.25">
      <c r="C73" s="163" t="s">
        <v>708</v>
      </c>
      <c r="D73" s="101" t="s">
        <v>696</v>
      </c>
      <c r="E73" s="83">
        <f t="shared" ref="E73:Q73" si="55">E161+E249</f>
        <v>0</v>
      </c>
      <c r="F73" s="83">
        <f t="shared" si="55"/>
        <v>0</v>
      </c>
      <c r="G73" s="83">
        <f t="shared" si="55"/>
        <v>0</v>
      </c>
      <c r="H73" s="83">
        <f t="shared" si="55"/>
        <v>0</v>
      </c>
      <c r="I73" s="83">
        <f t="shared" si="55"/>
        <v>0</v>
      </c>
      <c r="J73" s="83">
        <f t="shared" si="55"/>
        <v>0</v>
      </c>
      <c r="K73" s="83">
        <f t="shared" si="55"/>
        <v>0</v>
      </c>
      <c r="L73" s="83">
        <f t="shared" si="55"/>
        <v>0</v>
      </c>
      <c r="M73" s="83">
        <f t="shared" si="55"/>
        <v>0</v>
      </c>
      <c r="N73" s="83">
        <f t="shared" si="55"/>
        <v>0</v>
      </c>
      <c r="O73" s="83">
        <f t="shared" si="55"/>
        <v>0</v>
      </c>
      <c r="P73" s="83">
        <f t="shared" si="55"/>
        <v>0</v>
      </c>
      <c r="Q73" s="83">
        <f t="shared" si="55"/>
        <v>0</v>
      </c>
    </row>
    <row r="74" spans="3:17" x14ac:dyDescent="0.25">
      <c r="C74" s="163" t="s">
        <v>708</v>
      </c>
      <c r="D74" s="101" t="s">
        <v>697</v>
      </c>
      <c r="E74" s="83">
        <f t="shared" ref="E74:Q74" si="56">E162+E250</f>
        <v>0</v>
      </c>
      <c r="F74" s="83">
        <f t="shared" si="56"/>
        <v>0</v>
      </c>
      <c r="G74" s="83">
        <f t="shared" si="56"/>
        <v>0</v>
      </c>
      <c r="H74" s="83">
        <f t="shared" si="56"/>
        <v>0</v>
      </c>
      <c r="I74" s="83">
        <f t="shared" si="56"/>
        <v>0</v>
      </c>
      <c r="J74" s="83">
        <f t="shared" si="56"/>
        <v>0</v>
      </c>
      <c r="K74" s="83">
        <f t="shared" si="56"/>
        <v>0</v>
      </c>
      <c r="L74" s="83">
        <f t="shared" si="56"/>
        <v>0</v>
      </c>
      <c r="M74" s="83">
        <f t="shared" si="56"/>
        <v>0</v>
      </c>
      <c r="N74" s="83">
        <f t="shared" si="56"/>
        <v>0</v>
      </c>
      <c r="O74" s="83">
        <f t="shared" si="56"/>
        <v>0</v>
      </c>
      <c r="P74" s="83">
        <f t="shared" si="56"/>
        <v>0</v>
      </c>
      <c r="Q74" s="83">
        <f t="shared" si="56"/>
        <v>0</v>
      </c>
    </row>
    <row r="75" spans="3:17" x14ac:dyDescent="0.25">
      <c r="C75" s="163" t="s">
        <v>708</v>
      </c>
      <c r="D75" s="101" t="s">
        <v>698</v>
      </c>
      <c r="E75" s="83">
        <f t="shared" ref="E75:Q75" si="57">E163+E251</f>
        <v>0</v>
      </c>
      <c r="F75" s="83">
        <f t="shared" si="57"/>
        <v>0</v>
      </c>
      <c r="G75" s="83">
        <f t="shared" si="57"/>
        <v>0</v>
      </c>
      <c r="H75" s="83">
        <f t="shared" si="57"/>
        <v>0</v>
      </c>
      <c r="I75" s="83">
        <f t="shared" si="57"/>
        <v>0</v>
      </c>
      <c r="J75" s="83">
        <f t="shared" si="57"/>
        <v>0</v>
      </c>
      <c r="K75" s="83">
        <f t="shared" si="57"/>
        <v>0</v>
      </c>
      <c r="L75" s="83">
        <f t="shared" si="57"/>
        <v>0</v>
      </c>
      <c r="M75" s="83">
        <f t="shared" si="57"/>
        <v>0</v>
      </c>
      <c r="N75" s="83">
        <f t="shared" si="57"/>
        <v>0</v>
      </c>
      <c r="O75" s="83">
        <f t="shared" si="57"/>
        <v>0</v>
      </c>
      <c r="P75" s="83">
        <f t="shared" si="57"/>
        <v>0</v>
      </c>
      <c r="Q75" s="83">
        <f t="shared" si="57"/>
        <v>0</v>
      </c>
    </row>
    <row r="76" spans="3:17" x14ac:dyDescent="0.25">
      <c r="C76" s="163" t="s">
        <v>708</v>
      </c>
      <c r="D76" s="101" t="s">
        <v>699</v>
      </c>
      <c r="E76" s="83">
        <f t="shared" ref="E76:Q76" si="58">E164+E252</f>
        <v>0</v>
      </c>
      <c r="F76" s="83">
        <f t="shared" si="58"/>
        <v>0</v>
      </c>
      <c r="G76" s="83">
        <f t="shared" si="58"/>
        <v>0</v>
      </c>
      <c r="H76" s="83">
        <f t="shared" si="58"/>
        <v>0</v>
      </c>
      <c r="I76" s="83">
        <f t="shared" si="58"/>
        <v>0</v>
      </c>
      <c r="J76" s="83">
        <f t="shared" si="58"/>
        <v>0</v>
      </c>
      <c r="K76" s="83">
        <f t="shared" si="58"/>
        <v>0</v>
      </c>
      <c r="L76" s="83">
        <f t="shared" si="58"/>
        <v>0</v>
      </c>
      <c r="M76" s="83">
        <f t="shared" si="58"/>
        <v>0</v>
      </c>
      <c r="N76" s="83">
        <f t="shared" si="58"/>
        <v>0</v>
      </c>
      <c r="O76" s="83">
        <f t="shared" si="58"/>
        <v>0</v>
      </c>
      <c r="P76" s="83">
        <f t="shared" si="58"/>
        <v>0</v>
      </c>
      <c r="Q76" s="83">
        <f t="shared" si="58"/>
        <v>0</v>
      </c>
    </row>
    <row r="77" spans="3:17" x14ac:dyDescent="0.25">
      <c r="C77" s="163" t="s">
        <v>708</v>
      </c>
      <c r="D77" s="101" t="s">
        <v>700</v>
      </c>
      <c r="E77" s="83">
        <f t="shared" ref="E77:Q77" si="59">E165+E253</f>
        <v>0</v>
      </c>
      <c r="F77" s="83">
        <f t="shared" si="59"/>
        <v>0</v>
      </c>
      <c r="G77" s="83">
        <f t="shared" si="59"/>
        <v>0</v>
      </c>
      <c r="H77" s="83">
        <f t="shared" si="59"/>
        <v>0</v>
      </c>
      <c r="I77" s="83">
        <f t="shared" si="59"/>
        <v>0</v>
      </c>
      <c r="J77" s="83">
        <f t="shared" si="59"/>
        <v>0</v>
      </c>
      <c r="K77" s="83">
        <f t="shared" si="59"/>
        <v>0</v>
      </c>
      <c r="L77" s="83">
        <f t="shared" si="59"/>
        <v>0</v>
      </c>
      <c r="M77" s="83">
        <f t="shared" si="59"/>
        <v>0</v>
      </c>
      <c r="N77" s="83">
        <f t="shared" si="59"/>
        <v>0</v>
      </c>
      <c r="O77" s="83">
        <f t="shared" si="59"/>
        <v>0</v>
      </c>
      <c r="P77" s="83">
        <f t="shared" si="59"/>
        <v>0</v>
      </c>
      <c r="Q77" s="83">
        <f t="shared" si="59"/>
        <v>0</v>
      </c>
    </row>
    <row r="78" spans="3:17" x14ac:dyDescent="0.25">
      <c r="C78" s="163" t="s">
        <v>708</v>
      </c>
      <c r="D78" s="101" t="s">
        <v>701</v>
      </c>
      <c r="E78" s="83">
        <f t="shared" ref="E78:Q78" si="60">E166+E254</f>
        <v>0</v>
      </c>
      <c r="F78" s="83">
        <f t="shared" si="60"/>
        <v>0</v>
      </c>
      <c r="G78" s="83">
        <f t="shared" si="60"/>
        <v>0</v>
      </c>
      <c r="H78" s="83">
        <f t="shared" si="60"/>
        <v>0</v>
      </c>
      <c r="I78" s="83">
        <f t="shared" si="60"/>
        <v>0</v>
      </c>
      <c r="J78" s="83">
        <f t="shared" si="60"/>
        <v>0</v>
      </c>
      <c r="K78" s="83">
        <f t="shared" si="60"/>
        <v>0</v>
      </c>
      <c r="L78" s="83">
        <f t="shared" si="60"/>
        <v>0</v>
      </c>
      <c r="M78" s="83">
        <f t="shared" si="60"/>
        <v>0</v>
      </c>
      <c r="N78" s="83">
        <f t="shared" si="60"/>
        <v>0</v>
      </c>
      <c r="O78" s="83">
        <f t="shared" si="60"/>
        <v>0</v>
      </c>
      <c r="P78" s="83">
        <f t="shared" si="60"/>
        <v>0</v>
      </c>
      <c r="Q78" s="83">
        <f t="shared" si="60"/>
        <v>0</v>
      </c>
    </row>
    <row r="79" spans="3:17" x14ac:dyDescent="0.25">
      <c r="C79" s="163" t="s">
        <v>708</v>
      </c>
      <c r="D79" s="18" t="s">
        <v>702</v>
      </c>
      <c r="E79" s="83">
        <f t="shared" ref="E79:Q79" si="61">E167+E255</f>
        <v>0</v>
      </c>
      <c r="F79" s="83">
        <f t="shared" si="61"/>
        <v>0</v>
      </c>
      <c r="G79" s="83">
        <f t="shared" si="61"/>
        <v>0</v>
      </c>
      <c r="H79" s="83">
        <f t="shared" si="61"/>
        <v>0</v>
      </c>
      <c r="I79" s="83">
        <f t="shared" si="61"/>
        <v>0</v>
      </c>
      <c r="J79" s="83">
        <f t="shared" si="61"/>
        <v>0</v>
      </c>
      <c r="K79" s="83">
        <f t="shared" si="61"/>
        <v>0</v>
      </c>
      <c r="L79" s="83">
        <f t="shared" si="61"/>
        <v>0</v>
      </c>
      <c r="M79" s="83">
        <f t="shared" si="61"/>
        <v>0</v>
      </c>
      <c r="N79" s="83">
        <f t="shared" si="61"/>
        <v>0</v>
      </c>
      <c r="O79" s="83">
        <f t="shared" si="61"/>
        <v>0</v>
      </c>
      <c r="P79" s="83">
        <f t="shared" si="61"/>
        <v>0</v>
      </c>
      <c r="Q79" s="83">
        <f t="shared" si="61"/>
        <v>0</v>
      </c>
    </row>
    <row r="80" spans="3:17" x14ac:dyDescent="0.25">
      <c r="C80" s="163" t="s">
        <v>708</v>
      </c>
      <c r="D80" s="18" t="s">
        <v>703</v>
      </c>
      <c r="E80" s="83">
        <f t="shared" ref="E80:Q80" si="62">E168+E256</f>
        <v>0</v>
      </c>
      <c r="F80" s="83">
        <f t="shared" si="62"/>
        <v>0</v>
      </c>
      <c r="G80" s="83">
        <f t="shared" si="62"/>
        <v>0</v>
      </c>
      <c r="H80" s="83">
        <f t="shared" si="62"/>
        <v>0</v>
      </c>
      <c r="I80" s="83">
        <f t="shared" si="62"/>
        <v>0</v>
      </c>
      <c r="J80" s="83">
        <f t="shared" si="62"/>
        <v>0</v>
      </c>
      <c r="K80" s="83">
        <f t="shared" si="62"/>
        <v>0</v>
      </c>
      <c r="L80" s="83">
        <f t="shared" si="62"/>
        <v>0</v>
      </c>
      <c r="M80" s="83">
        <f t="shared" si="62"/>
        <v>0</v>
      </c>
      <c r="N80" s="83">
        <f t="shared" si="62"/>
        <v>0</v>
      </c>
      <c r="O80" s="83">
        <f t="shared" si="62"/>
        <v>0</v>
      </c>
      <c r="P80" s="83">
        <f t="shared" si="62"/>
        <v>0</v>
      </c>
      <c r="Q80" s="83">
        <f t="shared" si="62"/>
        <v>0</v>
      </c>
    </row>
    <row r="81" spans="3:17" x14ac:dyDescent="0.25">
      <c r="C81" s="338" t="s">
        <v>359</v>
      </c>
      <c r="D81" s="339"/>
      <c r="E81" s="144">
        <f>SUM(E67:E80)</f>
        <v>0</v>
      </c>
      <c r="F81" s="144">
        <f t="shared" ref="F81:P81" si="63">SUM(F67:F80)</f>
        <v>0</v>
      </c>
      <c r="G81" s="144">
        <f t="shared" si="63"/>
        <v>0</v>
      </c>
      <c r="H81" s="144">
        <f t="shared" si="63"/>
        <v>0</v>
      </c>
      <c r="I81" s="144">
        <f t="shared" si="63"/>
        <v>0</v>
      </c>
      <c r="J81" s="144">
        <f t="shared" si="63"/>
        <v>0</v>
      </c>
      <c r="K81" s="144">
        <f t="shared" si="63"/>
        <v>0</v>
      </c>
      <c r="L81" s="144">
        <f t="shared" si="63"/>
        <v>0</v>
      </c>
      <c r="M81" s="144">
        <f t="shared" si="63"/>
        <v>0</v>
      </c>
      <c r="N81" s="144">
        <f t="shared" si="63"/>
        <v>0</v>
      </c>
      <c r="O81" s="144">
        <f t="shared" si="63"/>
        <v>0</v>
      </c>
      <c r="P81" s="144">
        <f t="shared" si="63"/>
        <v>0</v>
      </c>
      <c r="Q81" s="124">
        <f>Q182+Q283</f>
        <v>0</v>
      </c>
    </row>
    <row r="82" spans="3:17" x14ac:dyDescent="0.25">
      <c r="C82" s="335" t="s">
        <v>360</v>
      </c>
      <c r="D82" s="336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66" t="s">
        <v>690</v>
      </c>
      <c r="E83" s="83">
        <f t="shared" ref="E83:P83" si="64">E171+E259</f>
        <v>0</v>
      </c>
      <c r="F83" s="83">
        <f t="shared" si="64"/>
        <v>0</v>
      </c>
      <c r="G83" s="83">
        <f t="shared" si="64"/>
        <v>0</v>
      </c>
      <c r="H83" s="83">
        <f t="shared" si="64"/>
        <v>0</v>
      </c>
      <c r="I83" s="83">
        <f t="shared" si="64"/>
        <v>0</v>
      </c>
      <c r="J83" s="83">
        <f t="shared" si="64"/>
        <v>0</v>
      </c>
      <c r="K83" s="83">
        <f t="shared" si="64"/>
        <v>0</v>
      </c>
      <c r="L83" s="83">
        <f t="shared" si="64"/>
        <v>0</v>
      </c>
      <c r="M83" s="83">
        <f t="shared" si="64"/>
        <v>0</v>
      </c>
      <c r="N83" s="83">
        <f t="shared" si="64"/>
        <v>0</v>
      </c>
      <c r="O83" s="83">
        <f t="shared" si="64"/>
        <v>0</v>
      </c>
      <c r="P83" s="83">
        <f t="shared" si="64"/>
        <v>0</v>
      </c>
      <c r="Q83" s="83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338" t="s">
        <v>362</v>
      </c>
      <c r="D85" s="339"/>
      <c r="E85" s="144">
        <f>SUM(E83:E84)</f>
        <v>0</v>
      </c>
      <c r="F85" s="144">
        <f t="shared" ref="F85:P85" si="65">SUM(F83:F84)</f>
        <v>0</v>
      </c>
      <c r="G85" s="144">
        <f t="shared" si="65"/>
        <v>0</v>
      </c>
      <c r="H85" s="144">
        <f t="shared" si="65"/>
        <v>0</v>
      </c>
      <c r="I85" s="144">
        <f t="shared" si="65"/>
        <v>0</v>
      </c>
      <c r="J85" s="144">
        <f t="shared" si="65"/>
        <v>0</v>
      </c>
      <c r="K85" s="144">
        <f t="shared" si="65"/>
        <v>0</v>
      </c>
      <c r="L85" s="144">
        <f t="shared" si="65"/>
        <v>0</v>
      </c>
      <c r="M85" s="144">
        <f t="shared" si="65"/>
        <v>0</v>
      </c>
      <c r="N85" s="144">
        <f t="shared" si="65"/>
        <v>0</v>
      </c>
      <c r="O85" s="144">
        <f t="shared" si="65"/>
        <v>0</v>
      </c>
      <c r="P85" s="144">
        <f t="shared" si="65"/>
        <v>0</v>
      </c>
      <c r="Q85" s="124">
        <f>Q186+Q287</f>
        <v>0</v>
      </c>
    </row>
    <row r="86" spans="3:17" x14ac:dyDescent="0.25">
      <c r="C86" s="335" t="s">
        <v>363</v>
      </c>
      <c r="D86" s="336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3">
        <f t="shared" ref="E87:P88" si="66">E175+E263</f>
        <v>0</v>
      </c>
      <c r="F87" s="83">
        <f t="shared" si="66"/>
        <v>0</v>
      </c>
      <c r="G87" s="83">
        <f t="shared" si="66"/>
        <v>0</v>
      </c>
      <c r="H87" s="83">
        <f t="shared" si="66"/>
        <v>0</v>
      </c>
      <c r="I87" s="83">
        <f t="shared" si="66"/>
        <v>0</v>
      </c>
      <c r="J87" s="83">
        <f t="shared" si="66"/>
        <v>0</v>
      </c>
      <c r="K87" s="83">
        <f t="shared" si="66"/>
        <v>0</v>
      </c>
      <c r="L87" s="83">
        <f t="shared" si="66"/>
        <v>0</v>
      </c>
      <c r="M87" s="83">
        <f t="shared" si="66"/>
        <v>0</v>
      </c>
      <c r="N87" s="83">
        <f t="shared" si="66"/>
        <v>0</v>
      </c>
      <c r="O87" s="83">
        <f t="shared" si="66"/>
        <v>0</v>
      </c>
      <c r="P87" s="83">
        <f t="shared" si="66"/>
        <v>0</v>
      </c>
      <c r="Q87" s="83">
        <f>Q175+Q263</f>
        <v>0</v>
      </c>
    </row>
    <row r="88" spans="3:17" x14ac:dyDescent="0.25">
      <c r="C88" s="18" t="s">
        <v>365</v>
      </c>
      <c r="D88" s="18" t="s">
        <v>367</v>
      </c>
      <c r="E88" s="83">
        <f t="shared" si="66"/>
        <v>0</v>
      </c>
      <c r="F88" s="83">
        <f t="shared" si="66"/>
        <v>0</v>
      </c>
      <c r="G88" s="83">
        <f t="shared" si="66"/>
        <v>0</v>
      </c>
      <c r="H88" s="83">
        <f t="shared" si="66"/>
        <v>0</v>
      </c>
      <c r="I88" s="83">
        <f t="shared" si="66"/>
        <v>0</v>
      </c>
      <c r="J88" s="83">
        <f t="shared" si="66"/>
        <v>0</v>
      </c>
      <c r="K88" s="83">
        <f t="shared" si="66"/>
        <v>0</v>
      </c>
      <c r="L88" s="83">
        <f t="shared" si="66"/>
        <v>0</v>
      </c>
      <c r="M88" s="83">
        <f t="shared" si="66"/>
        <v>0</v>
      </c>
      <c r="N88" s="83">
        <f t="shared" si="66"/>
        <v>0</v>
      </c>
      <c r="O88" s="83">
        <f t="shared" si="66"/>
        <v>0</v>
      </c>
      <c r="P88" s="83">
        <f t="shared" si="66"/>
        <v>0</v>
      </c>
      <c r="Q88" s="83">
        <f>Q176+Q264</f>
        <v>0</v>
      </c>
    </row>
    <row r="89" spans="3:17" x14ac:dyDescent="0.25">
      <c r="C89" s="338" t="s">
        <v>364</v>
      </c>
      <c r="D89" s="339"/>
      <c r="E89" s="144">
        <f>E87-E88</f>
        <v>0</v>
      </c>
      <c r="F89" s="144">
        <f t="shared" ref="F89:P89" si="67">F87-F88</f>
        <v>0</v>
      </c>
      <c r="G89" s="144">
        <f t="shared" si="67"/>
        <v>0</v>
      </c>
      <c r="H89" s="144">
        <f t="shared" si="67"/>
        <v>0</v>
      </c>
      <c r="I89" s="144">
        <f t="shared" si="67"/>
        <v>0</v>
      </c>
      <c r="J89" s="144">
        <f t="shared" si="67"/>
        <v>0</v>
      </c>
      <c r="K89" s="144">
        <f t="shared" si="67"/>
        <v>0</v>
      </c>
      <c r="L89" s="144">
        <f t="shared" si="67"/>
        <v>0</v>
      </c>
      <c r="M89" s="144">
        <f t="shared" si="67"/>
        <v>0</v>
      </c>
      <c r="N89" s="144">
        <f t="shared" si="67"/>
        <v>0</v>
      </c>
      <c r="O89" s="144">
        <f t="shared" si="67"/>
        <v>0</v>
      </c>
      <c r="P89" s="144">
        <f t="shared" si="67"/>
        <v>0</v>
      </c>
      <c r="Q89" s="124">
        <f>Q190+Q291</f>
        <v>0</v>
      </c>
    </row>
    <row r="90" spans="3:17" x14ac:dyDescent="0.25">
      <c r="C90" s="338" t="s">
        <v>261</v>
      </c>
      <c r="D90" s="339"/>
      <c r="E90" s="144">
        <f>E89+E85+E81+E65+E59+E55+E30</f>
        <v>0</v>
      </c>
      <c r="F90" s="144">
        <f t="shared" ref="F90:P90" si="68">F89+F85+F81+F65+F59+F55+F30</f>
        <v>0</v>
      </c>
      <c r="G90" s="144">
        <f t="shared" si="68"/>
        <v>0</v>
      </c>
      <c r="H90" s="144">
        <f t="shared" si="68"/>
        <v>0</v>
      </c>
      <c r="I90" s="144">
        <f t="shared" si="68"/>
        <v>0</v>
      </c>
      <c r="J90" s="144">
        <f t="shared" si="68"/>
        <v>0</v>
      </c>
      <c r="K90" s="144">
        <f t="shared" si="68"/>
        <v>0</v>
      </c>
      <c r="L90" s="144">
        <f t="shared" si="68"/>
        <v>0</v>
      </c>
      <c r="M90" s="144">
        <f t="shared" si="68"/>
        <v>0</v>
      </c>
      <c r="N90" s="144">
        <f t="shared" si="68"/>
        <v>0</v>
      </c>
      <c r="O90" s="144">
        <f t="shared" si="68"/>
        <v>0</v>
      </c>
      <c r="P90" s="144">
        <f t="shared" si="68"/>
        <v>0</v>
      </c>
      <c r="Q90" s="124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x14ac:dyDescent="0.25">
      <c r="C94" s="323" t="s">
        <v>343</v>
      </c>
      <c r="D94" s="323" t="s">
        <v>344</v>
      </c>
      <c r="E94" s="306" t="s">
        <v>642</v>
      </c>
      <c r="F94" s="306"/>
      <c r="G94" s="306"/>
      <c r="H94" s="306"/>
      <c r="I94" s="306"/>
      <c r="J94" s="306"/>
      <c r="K94" s="306"/>
      <c r="L94" s="306"/>
      <c r="M94" s="306"/>
      <c r="N94" s="306"/>
      <c r="O94" s="306"/>
      <c r="P94" s="306"/>
      <c r="Q94" s="306"/>
    </row>
    <row r="95" spans="3:17" x14ac:dyDescent="0.25">
      <c r="C95" s="325"/>
      <c r="D95" s="325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x14ac:dyDescent="0.25">
      <c r="C96" s="327"/>
      <c r="D96" s="327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5"/>
      <c r="C97" s="335" t="s">
        <v>348</v>
      </c>
      <c r="D97" s="336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319" t="s">
        <v>350</v>
      </c>
      <c r="D98" s="320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63" t="s">
        <v>704</v>
      </c>
      <c r="D99" s="101" t="s">
        <v>649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63" t="s">
        <v>704</v>
      </c>
      <c r="D100" s="101" t="s">
        <v>650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63" t="s">
        <v>704</v>
      </c>
      <c r="D101" s="101" t="s">
        <v>651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63" t="s">
        <v>704</v>
      </c>
      <c r="D102" s="101" t="s">
        <v>652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63" t="s">
        <v>704</v>
      </c>
      <c r="D103" s="101" t="s">
        <v>653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63" t="s">
        <v>704</v>
      </c>
      <c r="D104" s="101" t="s">
        <v>654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63" t="s">
        <v>704</v>
      </c>
      <c r="D105" s="101" t="s">
        <v>655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ht="14.25" customHeight="1" x14ac:dyDescent="0.25">
      <c r="B106" s="75"/>
      <c r="C106" s="163" t="s">
        <v>704</v>
      </c>
      <c r="D106" s="101" t="s">
        <v>656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63" t="s">
        <v>704</v>
      </c>
      <c r="D107" s="20" t="s">
        <v>657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338" t="s">
        <v>225</v>
      </c>
      <c r="D108" s="339"/>
      <c r="E108" s="144">
        <f>SUM(E99:E107)</f>
        <v>0</v>
      </c>
      <c r="F108" s="144">
        <f t="shared" ref="F108:P108" si="69">SUM(F99:F107)</f>
        <v>0</v>
      </c>
      <c r="G108" s="144">
        <f t="shared" si="69"/>
        <v>0</v>
      </c>
      <c r="H108" s="144">
        <f t="shared" si="69"/>
        <v>0</v>
      </c>
      <c r="I108" s="144">
        <f t="shared" si="69"/>
        <v>0</v>
      </c>
      <c r="J108" s="144">
        <f t="shared" si="69"/>
        <v>0</v>
      </c>
      <c r="K108" s="144">
        <f t="shared" si="69"/>
        <v>0</v>
      </c>
      <c r="L108" s="144">
        <f t="shared" si="69"/>
        <v>0</v>
      </c>
      <c r="M108" s="144">
        <f t="shared" si="69"/>
        <v>0</v>
      </c>
      <c r="N108" s="144">
        <f t="shared" si="69"/>
        <v>0</v>
      </c>
      <c r="O108" s="144">
        <f t="shared" si="69"/>
        <v>0</v>
      </c>
      <c r="P108" s="144">
        <f t="shared" si="69"/>
        <v>0</v>
      </c>
      <c r="Q108" s="124">
        <f>SUM(E108:P108)</f>
        <v>0</v>
      </c>
    </row>
    <row r="109" spans="2:17" x14ac:dyDescent="0.25">
      <c r="C109" s="319" t="s">
        <v>351</v>
      </c>
      <c r="D109" s="320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63" t="s">
        <v>704</v>
      </c>
      <c r="D110" s="101" t="s">
        <v>658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63" t="s">
        <v>704</v>
      </c>
      <c r="D111" s="101" t="s">
        <v>659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63" t="s">
        <v>704</v>
      </c>
      <c r="D112" s="101" t="s">
        <v>660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63" t="s">
        <v>704</v>
      </c>
      <c r="D113" s="101" t="s">
        <v>661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63" t="s">
        <v>704</v>
      </c>
      <c r="D114" s="101" t="s">
        <v>662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63" t="s">
        <v>704</v>
      </c>
      <c r="D115" s="20" t="s">
        <v>663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63" t="s">
        <v>704</v>
      </c>
      <c r="D116" s="20" t="s">
        <v>664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338" t="s">
        <v>225</v>
      </c>
      <c r="D117" s="339"/>
      <c r="E117" s="144">
        <f>SUM(E110:E116)</f>
        <v>0</v>
      </c>
      <c r="F117" s="144">
        <f t="shared" ref="F117:P117" si="70">SUM(F110:F116)</f>
        <v>0</v>
      </c>
      <c r="G117" s="144">
        <f t="shared" si="70"/>
        <v>0</v>
      </c>
      <c r="H117" s="144">
        <f t="shared" si="70"/>
        <v>0</v>
      </c>
      <c r="I117" s="144">
        <f t="shared" si="70"/>
        <v>0</v>
      </c>
      <c r="J117" s="144">
        <f t="shared" si="70"/>
        <v>0</v>
      </c>
      <c r="K117" s="144">
        <f t="shared" si="70"/>
        <v>0</v>
      </c>
      <c r="L117" s="144">
        <f t="shared" si="70"/>
        <v>0</v>
      </c>
      <c r="M117" s="144">
        <f t="shared" si="70"/>
        <v>0</v>
      </c>
      <c r="N117" s="144">
        <f t="shared" si="70"/>
        <v>0</v>
      </c>
      <c r="O117" s="144">
        <f t="shared" si="70"/>
        <v>0</v>
      </c>
      <c r="P117" s="144">
        <f t="shared" si="70"/>
        <v>0</v>
      </c>
      <c r="Q117" s="124">
        <f>SUM(E117:P117)</f>
        <v>0</v>
      </c>
    </row>
    <row r="118" spans="3:17" x14ac:dyDescent="0.25">
      <c r="C118" s="338" t="s">
        <v>349</v>
      </c>
      <c r="D118" s="339"/>
      <c r="E118" s="144">
        <f>E117+E108</f>
        <v>0</v>
      </c>
      <c r="F118" s="144">
        <f t="shared" ref="F118:P118" si="71">F117+F108</f>
        <v>0</v>
      </c>
      <c r="G118" s="144">
        <f t="shared" si="71"/>
        <v>0</v>
      </c>
      <c r="H118" s="144">
        <f t="shared" si="71"/>
        <v>0</v>
      </c>
      <c r="I118" s="144">
        <f t="shared" si="71"/>
        <v>0</v>
      </c>
      <c r="J118" s="144">
        <f t="shared" si="71"/>
        <v>0</v>
      </c>
      <c r="K118" s="144">
        <f t="shared" si="71"/>
        <v>0</v>
      </c>
      <c r="L118" s="144">
        <f t="shared" si="71"/>
        <v>0</v>
      </c>
      <c r="M118" s="144">
        <f t="shared" si="71"/>
        <v>0</v>
      </c>
      <c r="N118" s="144">
        <f t="shared" si="71"/>
        <v>0</v>
      </c>
      <c r="O118" s="144">
        <f t="shared" si="71"/>
        <v>0</v>
      </c>
      <c r="P118" s="144">
        <f t="shared" si="71"/>
        <v>0</v>
      </c>
      <c r="Q118" s="124">
        <f>Q108+Q117</f>
        <v>0</v>
      </c>
    </row>
    <row r="119" spans="3:17" x14ac:dyDescent="0.25">
      <c r="C119" s="335" t="s">
        <v>352</v>
      </c>
      <c r="D119" s="336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319" t="s">
        <v>350</v>
      </c>
      <c r="D120" s="320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63" t="s">
        <v>705</v>
      </c>
      <c r="D121" s="101" t="s">
        <v>665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63" t="s">
        <v>705</v>
      </c>
      <c r="D122" s="101" t="s">
        <v>666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63" t="s">
        <v>705</v>
      </c>
      <c r="D123" s="101" t="s">
        <v>667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63" t="s">
        <v>705</v>
      </c>
      <c r="D124" s="101" t="s">
        <v>668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63" t="s">
        <v>705</v>
      </c>
      <c r="D125" s="101" t="s">
        <v>669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63" t="s">
        <v>705</v>
      </c>
      <c r="D126" s="101" t="s">
        <v>670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63" t="s">
        <v>706</v>
      </c>
      <c r="D127" s="101" t="s">
        <v>671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63" t="s">
        <v>706</v>
      </c>
      <c r="D128" s="101" t="s">
        <v>672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63"/>
      <c r="D129" s="101" t="s">
        <v>673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63"/>
      <c r="D130" s="101" t="s">
        <v>674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63"/>
      <c r="D131" s="101" t="s">
        <v>675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63"/>
      <c r="D132" s="101" t="s">
        <v>676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63"/>
      <c r="D133" s="101" t="s">
        <v>677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63" t="s">
        <v>706</v>
      </c>
      <c r="D134" s="101" t="s">
        <v>678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338" t="s">
        <v>225</v>
      </c>
      <c r="D135" s="339"/>
      <c r="E135" s="144">
        <f>SUM(E121:E134)</f>
        <v>0</v>
      </c>
      <c r="F135" s="144">
        <f t="shared" ref="F135:P135" si="72">SUM(F121:F134)</f>
        <v>0</v>
      </c>
      <c r="G135" s="144">
        <f t="shared" si="72"/>
        <v>0</v>
      </c>
      <c r="H135" s="144">
        <f t="shared" si="72"/>
        <v>0</v>
      </c>
      <c r="I135" s="144">
        <f t="shared" si="72"/>
        <v>0</v>
      </c>
      <c r="J135" s="144">
        <f t="shared" si="72"/>
        <v>0</v>
      </c>
      <c r="K135" s="144">
        <f t="shared" si="72"/>
        <v>0</v>
      </c>
      <c r="L135" s="144">
        <f t="shared" si="72"/>
        <v>0</v>
      </c>
      <c r="M135" s="144">
        <f t="shared" si="72"/>
        <v>0</v>
      </c>
      <c r="N135" s="144">
        <f t="shared" si="72"/>
        <v>0</v>
      </c>
      <c r="O135" s="144">
        <f t="shared" si="72"/>
        <v>0</v>
      </c>
      <c r="P135" s="144">
        <f t="shared" si="72"/>
        <v>0</v>
      </c>
      <c r="Q135" s="124">
        <f>SUM(E135:P135)</f>
        <v>0</v>
      </c>
    </row>
    <row r="136" spans="3:17" x14ac:dyDescent="0.25">
      <c r="C136" s="319" t="s">
        <v>354</v>
      </c>
      <c r="D136" s="320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63" t="s">
        <v>707</v>
      </c>
      <c r="D137" s="101" t="s">
        <v>679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63" t="s">
        <v>707</v>
      </c>
      <c r="D138" s="101" t="s">
        <v>680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63" t="s">
        <v>707</v>
      </c>
      <c r="D139" s="101" t="s">
        <v>681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63" t="s">
        <v>707</v>
      </c>
      <c r="D140" s="20" t="s">
        <v>682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63" t="s">
        <v>707</v>
      </c>
      <c r="D141" s="20" t="s">
        <v>683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338" t="s">
        <v>225</v>
      </c>
      <c r="D142" s="339"/>
      <c r="E142" s="144">
        <f>SUM(E137:E141)</f>
        <v>0</v>
      </c>
      <c r="F142" s="144">
        <f t="shared" ref="F142:P142" si="73">SUM(F137:F141)</f>
        <v>0</v>
      </c>
      <c r="G142" s="144">
        <f t="shared" si="73"/>
        <v>0</v>
      </c>
      <c r="H142" s="144">
        <f t="shared" si="73"/>
        <v>0</v>
      </c>
      <c r="I142" s="144">
        <f t="shared" si="73"/>
        <v>0</v>
      </c>
      <c r="J142" s="144">
        <f t="shared" si="73"/>
        <v>0</v>
      </c>
      <c r="K142" s="144">
        <f t="shared" si="73"/>
        <v>0</v>
      </c>
      <c r="L142" s="144">
        <f t="shared" si="73"/>
        <v>0</v>
      </c>
      <c r="M142" s="144">
        <f t="shared" si="73"/>
        <v>0</v>
      </c>
      <c r="N142" s="144">
        <f t="shared" si="73"/>
        <v>0</v>
      </c>
      <c r="O142" s="144">
        <f t="shared" si="73"/>
        <v>0</v>
      </c>
      <c r="P142" s="144">
        <f t="shared" si="73"/>
        <v>0</v>
      </c>
      <c r="Q142" s="124">
        <f>SUM(E142:P142)</f>
        <v>0</v>
      </c>
    </row>
    <row r="143" spans="3:17" x14ac:dyDescent="0.25">
      <c r="C143" s="338" t="s">
        <v>353</v>
      </c>
      <c r="D143" s="339"/>
      <c r="E143" s="144">
        <f>E142+E135</f>
        <v>0</v>
      </c>
      <c r="F143" s="144">
        <f t="shared" ref="F143:P143" si="74">F142+F135</f>
        <v>0</v>
      </c>
      <c r="G143" s="144">
        <f t="shared" si="74"/>
        <v>0</v>
      </c>
      <c r="H143" s="144">
        <f t="shared" si="74"/>
        <v>0</v>
      </c>
      <c r="I143" s="144">
        <f t="shared" si="74"/>
        <v>0</v>
      </c>
      <c r="J143" s="144">
        <f t="shared" si="74"/>
        <v>0</v>
      </c>
      <c r="K143" s="144">
        <f t="shared" si="74"/>
        <v>0</v>
      </c>
      <c r="L143" s="144">
        <f t="shared" si="74"/>
        <v>0</v>
      </c>
      <c r="M143" s="144">
        <f t="shared" si="74"/>
        <v>0</v>
      </c>
      <c r="N143" s="144">
        <f t="shared" si="74"/>
        <v>0</v>
      </c>
      <c r="O143" s="144">
        <f t="shared" si="74"/>
        <v>0</v>
      </c>
      <c r="P143" s="144">
        <f t="shared" si="74"/>
        <v>0</v>
      </c>
      <c r="Q143" s="124">
        <f>Q135+Q142</f>
        <v>0</v>
      </c>
    </row>
    <row r="144" spans="3:17" x14ac:dyDescent="0.25">
      <c r="C144" s="335" t="s">
        <v>358</v>
      </c>
      <c r="D144" s="336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684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685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338" t="s">
        <v>355</v>
      </c>
      <c r="D147" s="339"/>
      <c r="E147" s="144">
        <f>SUM(E145:E146)</f>
        <v>0</v>
      </c>
      <c r="F147" s="144">
        <f t="shared" ref="F147:P147" si="75">SUM(F145:F146)</f>
        <v>0</v>
      </c>
      <c r="G147" s="144">
        <f t="shared" si="75"/>
        <v>0</v>
      </c>
      <c r="H147" s="144">
        <f t="shared" si="75"/>
        <v>0</v>
      </c>
      <c r="I147" s="144">
        <f t="shared" si="75"/>
        <v>0</v>
      </c>
      <c r="J147" s="144">
        <f t="shared" si="75"/>
        <v>0</v>
      </c>
      <c r="K147" s="144">
        <f t="shared" si="75"/>
        <v>0</v>
      </c>
      <c r="L147" s="144">
        <f t="shared" si="75"/>
        <v>0</v>
      </c>
      <c r="M147" s="144">
        <f t="shared" si="75"/>
        <v>0</v>
      </c>
      <c r="N147" s="144">
        <f t="shared" si="75"/>
        <v>0</v>
      </c>
      <c r="O147" s="144">
        <f t="shared" si="75"/>
        <v>0</v>
      </c>
      <c r="P147" s="144">
        <f t="shared" si="75"/>
        <v>0</v>
      </c>
      <c r="Q147" s="124">
        <f>SUM(E147:P147)</f>
        <v>0</v>
      </c>
    </row>
    <row r="148" spans="3:17" x14ac:dyDescent="0.25">
      <c r="C148" s="335" t="s">
        <v>357</v>
      </c>
      <c r="D148" s="336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6"/>
      <c r="D149" s="101" t="s">
        <v>686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6"/>
      <c r="D150" s="101" t="s">
        <v>687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1" t="s">
        <v>688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689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338" t="s">
        <v>356</v>
      </c>
      <c r="D153" s="339"/>
      <c r="E153" s="144">
        <f>SUM(E149:E152)</f>
        <v>0</v>
      </c>
      <c r="F153" s="144">
        <f t="shared" ref="F153:P153" si="76">SUM(F149:F152)</f>
        <v>0</v>
      </c>
      <c r="G153" s="144">
        <f t="shared" si="76"/>
        <v>0</v>
      </c>
      <c r="H153" s="144">
        <f t="shared" si="76"/>
        <v>0</v>
      </c>
      <c r="I153" s="144">
        <f t="shared" si="76"/>
        <v>0</v>
      </c>
      <c r="J153" s="144">
        <f t="shared" si="76"/>
        <v>0</v>
      </c>
      <c r="K153" s="144">
        <f t="shared" si="76"/>
        <v>0</v>
      </c>
      <c r="L153" s="144">
        <f t="shared" si="76"/>
        <v>0</v>
      </c>
      <c r="M153" s="144">
        <f t="shared" si="76"/>
        <v>0</v>
      </c>
      <c r="N153" s="144">
        <f t="shared" si="76"/>
        <v>0</v>
      </c>
      <c r="O153" s="144">
        <f t="shared" si="76"/>
        <v>0</v>
      </c>
      <c r="P153" s="144">
        <f t="shared" si="76"/>
        <v>0</v>
      </c>
      <c r="Q153" s="124">
        <f>SUM(E153:P153)</f>
        <v>0</v>
      </c>
    </row>
    <row r="154" spans="3:17" x14ac:dyDescent="0.25">
      <c r="C154" s="335" t="s">
        <v>361</v>
      </c>
      <c r="D154" s="336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6"/>
      <c r="D155" s="101" t="s">
        <v>691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6"/>
      <c r="D156" s="101" t="s">
        <v>692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6"/>
      <c r="D157" s="101" t="s">
        <v>693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6"/>
      <c r="D158" s="101" t="s">
        <v>694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6"/>
      <c r="D159" s="101" t="s">
        <v>695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6"/>
      <c r="D160" s="101" t="s">
        <v>664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63" t="s">
        <v>708</v>
      </c>
      <c r="D161" s="101" t="s">
        <v>696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63" t="s">
        <v>708</v>
      </c>
      <c r="D162" s="101" t="s">
        <v>697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63" t="s">
        <v>708</v>
      </c>
      <c r="D163" s="101" t="s">
        <v>698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63" t="s">
        <v>708</v>
      </c>
      <c r="D164" s="101" t="s">
        <v>699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63" t="s">
        <v>708</v>
      </c>
      <c r="D165" s="101" t="s">
        <v>700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63" t="s">
        <v>708</v>
      </c>
      <c r="D166" s="101" t="s">
        <v>701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63" t="s">
        <v>708</v>
      </c>
      <c r="D167" s="18" t="s">
        <v>702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63" t="s">
        <v>708</v>
      </c>
      <c r="D168" s="18" t="s">
        <v>703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338" t="s">
        <v>359</v>
      </c>
      <c r="D169" s="339"/>
      <c r="E169" s="144">
        <f>SUM(E155:E168)</f>
        <v>0</v>
      </c>
      <c r="F169" s="144">
        <f t="shared" ref="F169:P169" si="77">SUM(F155:F168)</f>
        <v>0</v>
      </c>
      <c r="G169" s="144">
        <f t="shared" si="77"/>
        <v>0</v>
      </c>
      <c r="H169" s="144">
        <f t="shared" si="77"/>
        <v>0</v>
      </c>
      <c r="I169" s="144">
        <f t="shared" si="77"/>
        <v>0</v>
      </c>
      <c r="J169" s="144">
        <f t="shared" si="77"/>
        <v>0</v>
      </c>
      <c r="K169" s="144">
        <f t="shared" si="77"/>
        <v>0</v>
      </c>
      <c r="L169" s="144">
        <f t="shared" si="77"/>
        <v>0</v>
      </c>
      <c r="M169" s="144">
        <f t="shared" si="77"/>
        <v>0</v>
      </c>
      <c r="N169" s="144">
        <f t="shared" si="77"/>
        <v>0</v>
      </c>
      <c r="O169" s="144">
        <f t="shared" si="77"/>
        <v>0</v>
      </c>
      <c r="P169" s="144">
        <f t="shared" si="77"/>
        <v>0</v>
      </c>
      <c r="Q169" s="124">
        <f>SUM(E169:P169)</f>
        <v>0</v>
      </c>
    </row>
    <row r="170" spans="3:17" x14ac:dyDescent="0.25">
      <c r="C170" s="335" t="s">
        <v>360</v>
      </c>
      <c r="D170" s="336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66" t="s">
        <v>690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338" t="s">
        <v>362</v>
      </c>
      <c r="D173" s="339"/>
      <c r="E173" s="144">
        <f>SUM(E171:E172)</f>
        <v>0</v>
      </c>
      <c r="F173" s="144">
        <f t="shared" ref="F173:P173" si="78">SUM(F171:F172)</f>
        <v>0</v>
      </c>
      <c r="G173" s="144">
        <f t="shared" si="78"/>
        <v>0</v>
      </c>
      <c r="H173" s="144">
        <f t="shared" si="78"/>
        <v>0</v>
      </c>
      <c r="I173" s="144">
        <f t="shared" si="78"/>
        <v>0</v>
      </c>
      <c r="J173" s="144">
        <f t="shared" si="78"/>
        <v>0</v>
      </c>
      <c r="K173" s="144">
        <f t="shared" si="78"/>
        <v>0</v>
      </c>
      <c r="L173" s="144">
        <f t="shared" si="78"/>
        <v>0</v>
      </c>
      <c r="M173" s="144">
        <f t="shared" si="78"/>
        <v>0</v>
      </c>
      <c r="N173" s="144">
        <f t="shared" si="78"/>
        <v>0</v>
      </c>
      <c r="O173" s="144">
        <f t="shared" si="78"/>
        <v>0</v>
      </c>
      <c r="P173" s="144">
        <f t="shared" si="78"/>
        <v>0</v>
      </c>
      <c r="Q173" s="124">
        <f>SUM(E173:P173)</f>
        <v>0</v>
      </c>
    </row>
    <row r="174" spans="3:17" x14ac:dyDescent="0.25">
      <c r="C174" s="335" t="s">
        <v>363</v>
      </c>
      <c r="D174" s="336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338" t="s">
        <v>364</v>
      </c>
      <c r="D177" s="339"/>
      <c r="E177" s="144">
        <f>E175-E176</f>
        <v>0</v>
      </c>
      <c r="F177" s="144">
        <f t="shared" ref="F177:P177" si="79">F175-F176</f>
        <v>0</v>
      </c>
      <c r="G177" s="144">
        <f t="shared" si="79"/>
        <v>0</v>
      </c>
      <c r="H177" s="144">
        <f t="shared" si="79"/>
        <v>0</v>
      </c>
      <c r="I177" s="144">
        <f t="shared" si="79"/>
        <v>0</v>
      </c>
      <c r="J177" s="144">
        <f t="shared" si="79"/>
        <v>0</v>
      </c>
      <c r="K177" s="144">
        <f t="shared" si="79"/>
        <v>0</v>
      </c>
      <c r="L177" s="144">
        <f t="shared" si="79"/>
        <v>0</v>
      </c>
      <c r="M177" s="144">
        <f t="shared" si="79"/>
        <v>0</v>
      </c>
      <c r="N177" s="144">
        <f t="shared" si="79"/>
        <v>0</v>
      </c>
      <c r="O177" s="144">
        <f t="shared" si="79"/>
        <v>0</v>
      </c>
      <c r="P177" s="144">
        <f t="shared" si="79"/>
        <v>0</v>
      </c>
      <c r="Q177" s="124">
        <f>Q175-Q176</f>
        <v>0</v>
      </c>
    </row>
    <row r="178" spans="2:17" x14ac:dyDescent="0.25">
      <c r="C178" s="338" t="s">
        <v>261</v>
      </c>
      <c r="D178" s="339"/>
      <c r="E178" s="144">
        <f>E177+E173+E169+E153+E147+E143+E118</f>
        <v>0</v>
      </c>
      <c r="F178" s="144">
        <f t="shared" ref="F178:P178" si="80">F177+F173+F169+F153+F147+F143+F118</f>
        <v>0</v>
      </c>
      <c r="G178" s="144">
        <f t="shared" si="80"/>
        <v>0</v>
      </c>
      <c r="H178" s="144">
        <f t="shared" si="80"/>
        <v>0</v>
      </c>
      <c r="I178" s="144">
        <f t="shared" si="80"/>
        <v>0</v>
      </c>
      <c r="J178" s="144">
        <f t="shared" si="80"/>
        <v>0</v>
      </c>
      <c r="K178" s="144">
        <f t="shared" si="80"/>
        <v>0</v>
      </c>
      <c r="L178" s="144">
        <f t="shared" si="80"/>
        <v>0</v>
      </c>
      <c r="M178" s="144">
        <f t="shared" si="80"/>
        <v>0</v>
      </c>
      <c r="N178" s="144">
        <f t="shared" si="80"/>
        <v>0</v>
      </c>
      <c r="O178" s="144">
        <f t="shared" si="80"/>
        <v>0</v>
      </c>
      <c r="P178" s="144">
        <f t="shared" si="80"/>
        <v>0</v>
      </c>
      <c r="Q178" s="124">
        <f>Q118+Q143+Q147+Q153+Q169+Q173+Q177</f>
        <v>0</v>
      </c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x14ac:dyDescent="0.25">
      <c r="C182" s="323" t="s">
        <v>343</v>
      </c>
      <c r="D182" s="323" t="s">
        <v>344</v>
      </c>
      <c r="E182" s="306" t="s">
        <v>642</v>
      </c>
      <c r="F182" s="306"/>
      <c r="G182" s="306"/>
      <c r="H182" s="306"/>
      <c r="I182" s="306"/>
      <c r="J182" s="306"/>
      <c r="K182" s="306"/>
      <c r="L182" s="306"/>
      <c r="M182" s="306"/>
      <c r="N182" s="306"/>
      <c r="O182" s="306"/>
      <c r="P182" s="306"/>
      <c r="Q182" s="306"/>
    </row>
    <row r="183" spans="2:17" x14ac:dyDescent="0.25">
      <c r="C183" s="325"/>
      <c r="D183" s="325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x14ac:dyDescent="0.25">
      <c r="C184" s="327"/>
      <c r="D184" s="327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5"/>
      <c r="C185" s="335" t="s">
        <v>348</v>
      </c>
      <c r="D185" s="336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319" t="s">
        <v>350</v>
      </c>
      <c r="D186" s="320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63" t="s">
        <v>704</v>
      </c>
      <c r="D187" s="101" t="s">
        <v>649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63" t="s">
        <v>704</v>
      </c>
      <c r="D188" s="101" t="s">
        <v>650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63" t="s">
        <v>704</v>
      </c>
      <c r="D189" s="101" t="s">
        <v>651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63" t="s">
        <v>704</v>
      </c>
      <c r="D190" s="101" t="s">
        <v>652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63" t="s">
        <v>704</v>
      </c>
      <c r="D191" s="101" t="s">
        <v>653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63" t="s">
        <v>704</v>
      </c>
      <c r="D192" s="101" t="s">
        <v>654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3:17" x14ac:dyDescent="0.25">
      <c r="C193" s="163" t="s">
        <v>704</v>
      </c>
      <c r="D193" s="101" t="s">
        <v>655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3:17" x14ac:dyDescent="0.25">
      <c r="C194" s="163" t="s">
        <v>704</v>
      </c>
      <c r="D194" s="101" t="s">
        <v>656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3:17" x14ac:dyDescent="0.25">
      <c r="C195" s="163" t="s">
        <v>704</v>
      </c>
      <c r="D195" s="20" t="s">
        <v>657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3:17" x14ac:dyDescent="0.25">
      <c r="C196" s="338" t="s">
        <v>225</v>
      </c>
      <c r="D196" s="339"/>
      <c r="E196" s="144">
        <f>SUM(E187:E195)</f>
        <v>0</v>
      </c>
      <c r="F196" s="144">
        <f t="shared" ref="F196" si="81">SUM(F187:F195)</f>
        <v>0</v>
      </c>
      <c r="G196" s="144">
        <f t="shared" ref="G196" si="82">SUM(G187:G195)</f>
        <v>0</v>
      </c>
      <c r="H196" s="144">
        <f t="shared" ref="H196" si="83">SUM(H187:H195)</f>
        <v>0</v>
      </c>
      <c r="I196" s="144">
        <f t="shared" ref="I196" si="84">SUM(I187:I195)</f>
        <v>0</v>
      </c>
      <c r="J196" s="144">
        <f t="shared" ref="J196" si="85">SUM(J187:J195)</f>
        <v>0</v>
      </c>
      <c r="K196" s="144">
        <f t="shared" ref="K196" si="86">SUM(K187:K195)</f>
        <v>0</v>
      </c>
      <c r="L196" s="144">
        <f t="shared" ref="L196" si="87">SUM(L187:L195)</f>
        <v>0</v>
      </c>
      <c r="M196" s="144">
        <f t="shared" ref="M196" si="88">SUM(M187:M195)</f>
        <v>0</v>
      </c>
      <c r="N196" s="144">
        <f t="shared" ref="N196" si="89">SUM(N187:N195)</f>
        <v>0</v>
      </c>
      <c r="O196" s="144">
        <f t="shared" ref="O196" si="90">SUM(O187:O195)</f>
        <v>0</v>
      </c>
      <c r="P196" s="144">
        <f t="shared" ref="P196" si="91">SUM(P187:P195)</f>
        <v>0</v>
      </c>
      <c r="Q196" s="124">
        <f>SUM(E196:P196)</f>
        <v>0</v>
      </c>
    </row>
    <row r="197" spans="3:17" x14ac:dyDescent="0.25">
      <c r="C197" s="319" t="s">
        <v>351</v>
      </c>
      <c r="D197" s="320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3:17" x14ac:dyDescent="0.25">
      <c r="C198" s="163" t="s">
        <v>704</v>
      </c>
      <c r="D198" s="101" t="s">
        <v>658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3:17" x14ac:dyDescent="0.25">
      <c r="C199" s="163" t="s">
        <v>704</v>
      </c>
      <c r="D199" s="101" t="s">
        <v>659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3:17" x14ac:dyDescent="0.25">
      <c r="C200" s="163" t="s">
        <v>704</v>
      </c>
      <c r="D200" s="101" t="s">
        <v>660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3:17" x14ac:dyDescent="0.25">
      <c r="C201" s="163" t="s">
        <v>704</v>
      </c>
      <c r="D201" s="101" t="s">
        <v>661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3:17" x14ac:dyDescent="0.25">
      <c r="C202" s="163" t="s">
        <v>704</v>
      </c>
      <c r="D202" s="101" t="s">
        <v>662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3:17" x14ac:dyDescent="0.25">
      <c r="C203" s="163" t="s">
        <v>704</v>
      </c>
      <c r="D203" s="20" t="s">
        <v>663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3:17" x14ac:dyDescent="0.25">
      <c r="C204" s="163" t="s">
        <v>704</v>
      </c>
      <c r="D204" s="20" t="s">
        <v>664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3:17" x14ac:dyDescent="0.25">
      <c r="C205" s="338" t="s">
        <v>225</v>
      </c>
      <c r="D205" s="339"/>
      <c r="E205" s="144">
        <f>SUM(E198:E204)</f>
        <v>0</v>
      </c>
      <c r="F205" s="144">
        <f t="shared" ref="F205" si="92">SUM(F198:F204)</f>
        <v>0</v>
      </c>
      <c r="G205" s="144">
        <f t="shared" ref="G205" si="93">SUM(G198:G204)</f>
        <v>0</v>
      </c>
      <c r="H205" s="144">
        <f t="shared" ref="H205" si="94">SUM(H198:H204)</f>
        <v>0</v>
      </c>
      <c r="I205" s="144">
        <f t="shared" ref="I205" si="95">SUM(I198:I204)</f>
        <v>0</v>
      </c>
      <c r="J205" s="144">
        <f t="shared" ref="J205" si="96">SUM(J198:J204)</f>
        <v>0</v>
      </c>
      <c r="K205" s="144">
        <f t="shared" ref="K205" si="97">SUM(K198:K204)</f>
        <v>0</v>
      </c>
      <c r="L205" s="144">
        <f t="shared" ref="L205" si="98">SUM(L198:L204)</f>
        <v>0</v>
      </c>
      <c r="M205" s="144">
        <f t="shared" ref="M205" si="99">SUM(M198:M204)</f>
        <v>0</v>
      </c>
      <c r="N205" s="144">
        <f t="shared" ref="N205" si="100">SUM(N198:N204)</f>
        <v>0</v>
      </c>
      <c r="O205" s="144">
        <f t="shared" ref="O205" si="101">SUM(O198:O204)</f>
        <v>0</v>
      </c>
      <c r="P205" s="144">
        <f t="shared" ref="P205" si="102">SUM(P198:P204)</f>
        <v>0</v>
      </c>
      <c r="Q205" s="124">
        <f>SUM(E205:P205)</f>
        <v>0</v>
      </c>
    </row>
    <row r="206" spans="3:17" x14ac:dyDescent="0.25">
      <c r="C206" s="338" t="s">
        <v>349</v>
      </c>
      <c r="D206" s="339"/>
      <c r="E206" s="144">
        <f>E205+E196</f>
        <v>0</v>
      </c>
      <c r="F206" s="144">
        <f t="shared" ref="F206" si="103">F205+F196</f>
        <v>0</v>
      </c>
      <c r="G206" s="144">
        <f t="shared" ref="G206" si="104">G205+G196</f>
        <v>0</v>
      </c>
      <c r="H206" s="144">
        <f t="shared" ref="H206" si="105">H205+H196</f>
        <v>0</v>
      </c>
      <c r="I206" s="144">
        <f t="shared" ref="I206" si="106">I205+I196</f>
        <v>0</v>
      </c>
      <c r="J206" s="144">
        <f t="shared" ref="J206" si="107">J205+J196</f>
        <v>0</v>
      </c>
      <c r="K206" s="144">
        <f t="shared" ref="K206" si="108">K205+K196</f>
        <v>0</v>
      </c>
      <c r="L206" s="144">
        <f t="shared" ref="L206" si="109">L205+L196</f>
        <v>0</v>
      </c>
      <c r="M206" s="144">
        <f t="shared" ref="M206" si="110">M205+M196</f>
        <v>0</v>
      </c>
      <c r="N206" s="144">
        <f t="shared" ref="N206" si="111">N205+N196</f>
        <v>0</v>
      </c>
      <c r="O206" s="144">
        <f t="shared" ref="O206" si="112">O205+O196</f>
        <v>0</v>
      </c>
      <c r="P206" s="144">
        <f t="shared" ref="P206" si="113">P205+P196</f>
        <v>0</v>
      </c>
      <c r="Q206" s="124">
        <f>Q196+Q205</f>
        <v>0</v>
      </c>
    </row>
    <row r="207" spans="3:17" x14ac:dyDescent="0.25">
      <c r="C207" s="335" t="s">
        <v>352</v>
      </c>
      <c r="D207" s="336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3:17" x14ac:dyDescent="0.25">
      <c r="C208" s="319" t="s">
        <v>350</v>
      </c>
      <c r="D208" s="320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63" t="s">
        <v>705</v>
      </c>
      <c r="D209" s="101" t="s">
        <v>665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63" t="s">
        <v>705</v>
      </c>
      <c r="D210" s="101" t="s">
        <v>666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63" t="s">
        <v>705</v>
      </c>
      <c r="D211" s="101" t="s">
        <v>667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63" t="s">
        <v>705</v>
      </c>
      <c r="D212" s="101" t="s">
        <v>668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63" t="s">
        <v>705</v>
      </c>
      <c r="D213" s="101" t="s">
        <v>669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63" t="s">
        <v>705</v>
      </c>
      <c r="D214" s="101" t="s">
        <v>670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63" t="s">
        <v>706</v>
      </c>
      <c r="D215" s="101" t="s">
        <v>671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63" t="s">
        <v>706</v>
      </c>
      <c r="D216" s="101" t="s">
        <v>672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63"/>
      <c r="D217" s="101" t="s">
        <v>673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63"/>
      <c r="D218" s="101" t="s">
        <v>674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63"/>
      <c r="D219" s="101" t="s">
        <v>675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63"/>
      <c r="D220" s="101" t="s">
        <v>676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63"/>
      <c r="D221" s="101" t="s">
        <v>677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63" t="s">
        <v>706</v>
      </c>
      <c r="D222" s="101" t="s">
        <v>678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338" t="s">
        <v>225</v>
      </c>
      <c r="D223" s="339"/>
      <c r="E223" s="144">
        <f>SUM(E209:E222)</f>
        <v>0</v>
      </c>
      <c r="F223" s="144">
        <f t="shared" ref="F223" si="114">SUM(F209:F222)</f>
        <v>0</v>
      </c>
      <c r="G223" s="144">
        <f t="shared" ref="G223" si="115">SUM(G209:G222)</f>
        <v>0</v>
      </c>
      <c r="H223" s="144">
        <f t="shared" ref="H223" si="116">SUM(H209:H222)</f>
        <v>0</v>
      </c>
      <c r="I223" s="144">
        <f t="shared" ref="I223" si="117">SUM(I209:I222)</f>
        <v>0</v>
      </c>
      <c r="J223" s="144">
        <f t="shared" ref="J223" si="118">SUM(J209:J222)</f>
        <v>0</v>
      </c>
      <c r="K223" s="144">
        <f t="shared" ref="K223" si="119">SUM(K209:K222)</f>
        <v>0</v>
      </c>
      <c r="L223" s="144">
        <f t="shared" ref="L223" si="120">SUM(L209:L222)</f>
        <v>0</v>
      </c>
      <c r="M223" s="144">
        <f t="shared" ref="M223" si="121">SUM(M209:M222)</f>
        <v>0</v>
      </c>
      <c r="N223" s="144">
        <f t="shared" ref="N223" si="122">SUM(N209:N222)</f>
        <v>0</v>
      </c>
      <c r="O223" s="144">
        <f t="shared" ref="O223" si="123">SUM(O209:O222)</f>
        <v>0</v>
      </c>
      <c r="P223" s="144">
        <f t="shared" ref="P223" si="124">SUM(P209:P222)</f>
        <v>0</v>
      </c>
      <c r="Q223" s="124">
        <f>SUM(E223:P223)</f>
        <v>0</v>
      </c>
    </row>
    <row r="224" spans="3:17" x14ac:dyDescent="0.25">
      <c r="C224" s="319" t="s">
        <v>354</v>
      </c>
      <c r="D224" s="320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63" t="s">
        <v>707</v>
      </c>
      <c r="D225" s="101" t="s">
        <v>679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63" t="s">
        <v>707</v>
      </c>
      <c r="D226" s="101" t="s">
        <v>680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63" t="s">
        <v>707</v>
      </c>
      <c r="D227" s="101" t="s">
        <v>681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63" t="s">
        <v>707</v>
      </c>
      <c r="D228" s="20" t="s">
        <v>682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63" t="s">
        <v>707</v>
      </c>
      <c r="D229" s="20" t="s">
        <v>683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338" t="s">
        <v>225</v>
      </c>
      <c r="D230" s="339"/>
      <c r="E230" s="144">
        <f>SUM(E225:E229)</f>
        <v>0</v>
      </c>
      <c r="F230" s="144">
        <f t="shared" ref="F230" si="125">SUM(F225:F229)</f>
        <v>0</v>
      </c>
      <c r="G230" s="144">
        <f t="shared" ref="G230" si="126">SUM(G225:G229)</f>
        <v>0</v>
      </c>
      <c r="H230" s="144">
        <f t="shared" ref="H230" si="127">SUM(H225:H229)</f>
        <v>0</v>
      </c>
      <c r="I230" s="144">
        <f t="shared" ref="I230" si="128">SUM(I225:I229)</f>
        <v>0</v>
      </c>
      <c r="J230" s="144">
        <f t="shared" ref="J230" si="129">SUM(J225:J229)</f>
        <v>0</v>
      </c>
      <c r="K230" s="144">
        <f t="shared" ref="K230" si="130">SUM(K225:K229)</f>
        <v>0</v>
      </c>
      <c r="L230" s="144">
        <f t="shared" ref="L230" si="131">SUM(L225:L229)</f>
        <v>0</v>
      </c>
      <c r="M230" s="144">
        <f t="shared" ref="M230" si="132">SUM(M225:M229)</f>
        <v>0</v>
      </c>
      <c r="N230" s="144">
        <f t="shared" ref="N230" si="133">SUM(N225:N229)</f>
        <v>0</v>
      </c>
      <c r="O230" s="144">
        <f t="shared" ref="O230" si="134">SUM(O225:O229)</f>
        <v>0</v>
      </c>
      <c r="P230" s="144">
        <f t="shared" ref="P230" si="135">SUM(P225:P229)</f>
        <v>0</v>
      </c>
      <c r="Q230" s="124">
        <f>SUM(E230:P230)</f>
        <v>0</v>
      </c>
    </row>
    <row r="231" spans="3:17" x14ac:dyDescent="0.25">
      <c r="C231" s="338" t="s">
        <v>353</v>
      </c>
      <c r="D231" s="339"/>
      <c r="E231" s="144">
        <f>E230+E223</f>
        <v>0</v>
      </c>
      <c r="F231" s="144">
        <f t="shared" ref="F231" si="136">F230+F223</f>
        <v>0</v>
      </c>
      <c r="G231" s="144">
        <f t="shared" ref="G231" si="137">G230+G223</f>
        <v>0</v>
      </c>
      <c r="H231" s="144">
        <f t="shared" ref="H231" si="138">H230+H223</f>
        <v>0</v>
      </c>
      <c r="I231" s="144">
        <f t="shared" ref="I231" si="139">I230+I223</f>
        <v>0</v>
      </c>
      <c r="J231" s="144">
        <f t="shared" ref="J231" si="140">J230+J223</f>
        <v>0</v>
      </c>
      <c r="K231" s="144">
        <f t="shared" ref="K231" si="141">K230+K223</f>
        <v>0</v>
      </c>
      <c r="L231" s="144">
        <f t="shared" ref="L231" si="142">L230+L223</f>
        <v>0</v>
      </c>
      <c r="M231" s="144">
        <f t="shared" ref="M231" si="143">M230+M223</f>
        <v>0</v>
      </c>
      <c r="N231" s="144">
        <f t="shared" ref="N231" si="144">N230+N223</f>
        <v>0</v>
      </c>
      <c r="O231" s="144">
        <f t="shared" ref="O231" si="145">O230+O223</f>
        <v>0</v>
      </c>
      <c r="P231" s="144">
        <f t="shared" ref="P231" si="146">P230+P223</f>
        <v>0</v>
      </c>
      <c r="Q231" s="124">
        <f>Q223+Q230</f>
        <v>0</v>
      </c>
    </row>
    <row r="232" spans="3:17" x14ac:dyDescent="0.25">
      <c r="C232" s="335" t="s">
        <v>358</v>
      </c>
      <c r="D232" s="336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684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685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338" t="s">
        <v>355</v>
      </c>
      <c r="D235" s="339"/>
      <c r="E235" s="144">
        <f>SUM(E233:E234)</f>
        <v>0</v>
      </c>
      <c r="F235" s="144">
        <f t="shared" ref="F235" si="147">SUM(F233:F234)</f>
        <v>0</v>
      </c>
      <c r="G235" s="144">
        <f t="shared" ref="G235" si="148">SUM(G233:G234)</f>
        <v>0</v>
      </c>
      <c r="H235" s="144">
        <f t="shared" ref="H235" si="149">SUM(H233:H234)</f>
        <v>0</v>
      </c>
      <c r="I235" s="144">
        <f t="shared" ref="I235" si="150">SUM(I233:I234)</f>
        <v>0</v>
      </c>
      <c r="J235" s="144">
        <f t="shared" ref="J235" si="151">SUM(J233:J234)</f>
        <v>0</v>
      </c>
      <c r="K235" s="144">
        <f t="shared" ref="K235" si="152">SUM(K233:K234)</f>
        <v>0</v>
      </c>
      <c r="L235" s="144">
        <f t="shared" ref="L235" si="153">SUM(L233:L234)</f>
        <v>0</v>
      </c>
      <c r="M235" s="144">
        <f t="shared" ref="M235" si="154">SUM(M233:M234)</f>
        <v>0</v>
      </c>
      <c r="N235" s="144">
        <f t="shared" ref="N235" si="155">SUM(N233:N234)</f>
        <v>0</v>
      </c>
      <c r="O235" s="144">
        <f t="shared" ref="O235" si="156">SUM(O233:O234)</f>
        <v>0</v>
      </c>
      <c r="P235" s="144">
        <f t="shared" ref="P235" si="157">SUM(P233:P234)</f>
        <v>0</v>
      </c>
      <c r="Q235" s="124">
        <f>SUM(E235:P235)</f>
        <v>0</v>
      </c>
    </row>
    <row r="236" spans="3:17" x14ac:dyDescent="0.25">
      <c r="C236" s="335" t="s">
        <v>357</v>
      </c>
      <c r="D236" s="336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6"/>
      <c r="D237" s="101" t="s">
        <v>686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6"/>
      <c r="D238" s="101" t="s">
        <v>687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1" t="s">
        <v>688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689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338" t="s">
        <v>356</v>
      </c>
      <c r="D241" s="339"/>
      <c r="E241" s="144">
        <f>SUM(E237:E240)</f>
        <v>0</v>
      </c>
      <c r="F241" s="144">
        <f t="shared" ref="F241" si="158">SUM(F237:F240)</f>
        <v>0</v>
      </c>
      <c r="G241" s="144">
        <f t="shared" ref="G241" si="159">SUM(G237:G240)</f>
        <v>0</v>
      </c>
      <c r="H241" s="144">
        <f t="shared" ref="H241" si="160">SUM(H237:H240)</f>
        <v>0</v>
      </c>
      <c r="I241" s="144">
        <f t="shared" ref="I241" si="161">SUM(I237:I240)</f>
        <v>0</v>
      </c>
      <c r="J241" s="144">
        <f t="shared" ref="J241" si="162">SUM(J237:J240)</f>
        <v>0</v>
      </c>
      <c r="K241" s="144">
        <f t="shared" ref="K241" si="163">SUM(K237:K240)</f>
        <v>0</v>
      </c>
      <c r="L241" s="144">
        <f t="shared" ref="L241" si="164">SUM(L237:L240)</f>
        <v>0</v>
      </c>
      <c r="M241" s="144">
        <f t="shared" ref="M241" si="165">SUM(M237:M240)</f>
        <v>0</v>
      </c>
      <c r="N241" s="144">
        <f t="shared" ref="N241" si="166">SUM(N237:N240)</f>
        <v>0</v>
      </c>
      <c r="O241" s="144">
        <f t="shared" ref="O241" si="167">SUM(O237:O240)</f>
        <v>0</v>
      </c>
      <c r="P241" s="144">
        <f t="shared" ref="P241" si="168">SUM(P237:P240)</f>
        <v>0</v>
      </c>
      <c r="Q241" s="124">
        <f>SUM(E241:P241)</f>
        <v>0</v>
      </c>
    </row>
    <row r="242" spans="3:17" x14ac:dyDescent="0.25">
      <c r="C242" s="335" t="s">
        <v>361</v>
      </c>
      <c r="D242" s="336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6"/>
      <c r="D243" s="101" t="s">
        <v>691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6"/>
      <c r="D244" s="101" t="s">
        <v>692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6"/>
      <c r="D245" s="101" t="s">
        <v>693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6"/>
      <c r="D246" s="101" t="s">
        <v>694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6"/>
      <c r="D247" s="101" t="s">
        <v>695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6"/>
      <c r="D248" s="101" t="s">
        <v>664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63" t="s">
        <v>708</v>
      </c>
      <c r="D249" s="101" t="s">
        <v>696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63" t="s">
        <v>708</v>
      </c>
      <c r="D250" s="101" t="s">
        <v>697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63" t="s">
        <v>708</v>
      </c>
      <c r="D251" s="101" t="s">
        <v>698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63" t="s">
        <v>708</v>
      </c>
      <c r="D252" s="101" t="s">
        <v>699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63" t="s">
        <v>708</v>
      </c>
      <c r="D253" s="101" t="s">
        <v>700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63" t="s">
        <v>708</v>
      </c>
      <c r="D254" s="101" t="s">
        <v>701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63" t="s">
        <v>708</v>
      </c>
      <c r="D255" s="18" t="s">
        <v>702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63" t="s">
        <v>708</v>
      </c>
      <c r="D256" s="18" t="s">
        <v>703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338" t="s">
        <v>359</v>
      </c>
      <c r="D257" s="339"/>
      <c r="E257" s="144">
        <f>SUM(E243:E256)</f>
        <v>0</v>
      </c>
      <c r="F257" s="144">
        <f t="shared" ref="F257" si="169">SUM(F243:F256)</f>
        <v>0</v>
      </c>
      <c r="G257" s="144">
        <f t="shared" ref="G257" si="170">SUM(G243:G256)</f>
        <v>0</v>
      </c>
      <c r="H257" s="144">
        <f t="shared" ref="H257" si="171">SUM(H243:H256)</f>
        <v>0</v>
      </c>
      <c r="I257" s="144">
        <f t="shared" ref="I257" si="172">SUM(I243:I256)</f>
        <v>0</v>
      </c>
      <c r="J257" s="144">
        <f t="shared" ref="J257" si="173">SUM(J243:J256)</f>
        <v>0</v>
      </c>
      <c r="K257" s="144">
        <f t="shared" ref="K257" si="174">SUM(K243:K256)</f>
        <v>0</v>
      </c>
      <c r="L257" s="144">
        <f t="shared" ref="L257" si="175">SUM(L243:L256)</f>
        <v>0</v>
      </c>
      <c r="M257" s="144">
        <f t="shared" ref="M257" si="176">SUM(M243:M256)</f>
        <v>0</v>
      </c>
      <c r="N257" s="144">
        <f t="shared" ref="N257" si="177">SUM(N243:N256)</f>
        <v>0</v>
      </c>
      <c r="O257" s="144">
        <f t="shared" ref="O257" si="178">SUM(O243:O256)</f>
        <v>0</v>
      </c>
      <c r="P257" s="144">
        <f t="shared" ref="P257" si="179">SUM(P243:P256)</f>
        <v>0</v>
      </c>
      <c r="Q257" s="124">
        <f>SUM(E257:P257)</f>
        <v>0</v>
      </c>
    </row>
    <row r="258" spans="3:17" x14ac:dyDescent="0.25">
      <c r="C258" s="335" t="s">
        <v>360</v>
      </c>
      <c r="D258" s="336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66" t="s">
        <v>690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338" t="s">
        <v>362</v>
      </c>
      <c r="D261" s="339"/>
      <c r="E261" s="144">
        <f>SUM(E259:E260)</f>
        <v>0</v>
      </c>
      <c r="F261" s="144">
        <f t="shared" ref="F261" si="180">SUM(F259:F260)</f>
        <v>0</v>
      </c>
      <c r="G261" s="144">
        <f t="shared" ref="G261" si="181">SUM(G259:G260)</f>
        <v>0</v>
      </c>
      <c r="H261" s="144">
        <f t="shared" ref="H261" si="182">SUM(H259:H260)</f>
        <v>0</v>
      </c>
      <c r="I261" s="144">
        <f t="shared" ref="I261" si="183">SUM(I259:I260)</f>
        <v>0</v>
      </c>
      <c r="J261" s="144">
        <f t="shared" ref="J261" si="184">SUM(J259:J260)</f>
        <v>0</v>
      </c>
      <c r="K261" s="144">
        <f t="shared" ref="K261" si="185">SUM(K259:K260)</f>
        <v>0</v>
      </c>
      <c r="L261" s="144">
        <f t="shared" ref="L261" si="186">SUM(L259:L260)</f>
        <v>0</v>
      </c>
      <c r="M261" s="144">
        <f t="shared" ref="M261" si="187">SUM(M259:M260)</f>
        <v>0</v>
      </c>
      <c r="N261" s="144">
        <f t="shared" ref="N261" si="188">SUM(N259:N260)</f>
        <v>0</v>
      </c>
      <c r="O261" s="144">
        <f t="shared" ref="O261" si="189">SUM(O259:O260)</f>
        <v>0</v>
      </c>
      <c r="P261" s="144">
        <f t="shared" ref="P261" si="190">SUM(P259:P260)</f>
        <v>0</v>
      </c>
      <c r="Q261" s="124">
        <f>SUM(E261:P261)</f>
        <v>0</v>
      </c>
    </row>
    <row r="262" spans="3:17" x14ac:dyDescent="0.25">
      <c r="C262" s="335" t="s">
        <v>363</v>
      </c>
      <c r="D262" s="336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338" t="s">
        <v>364</v>
      </c>
      <c r="D265" s="339"/>
      <c r="E265" s="144">
        <f>E263-E264</f>
        <v>0</v>
      </c>
      <c r="F265" s="144">
        <f t="shared" ref="F265" si="191">F263-F264</f>
        <v>0</v>
      </c>
      <c r="G265" s="144">
        <f t="shared" ref="G265" si="192">G263-G264</f>
        <v>0</v>
      </c>
      <c r="H265" s="144">
        <f t="shared" ref="H265" si="193">H263-H264</f>
        <v>0</v>
      </c>
      <c r="I265" s="144">
        <f t="shared" ref="I265" si="194">I263-I264</f>
        <v>0</v>
      </c>
      <c r="J265" s="144">
        <f t="shared" ref="J265" si="195">J263-J264</f>
        <v>0</v>
      </c>
      <c r="K265" s="144">
        <f t="shared" ref="K265" si="196">K263-K264</f>
        <v>0</v>
      </c>
      <c r="L265" s="144">
        <f t="shared" ref="L265" si="197">L263-L264</f>
        <v>0</v>
      </c>
      <c r="M265" s="144">
        <f t="shared" ref="M265" si="198">M263-M264</f>
        <v>0</v>
      </c>
      <c r="N265" s="144">
        <f t="shared" ref="N265" si="199">N263-N264</f>
        <v>0</v>
      </c>
      <c r="O265" s="144">
        <f t="shared" ref="O265" si="200">O263-O264</f>
        <v>0</v>
      </c>
      <c r="P265" s="144">
        <f t="shared" ref="P265" si="201">P263-P264</f>
        <v>0</v>
      </c>
      <c r="Q265" s="124">
        <f>Q263-Q264</f>
        <v>0</v>
      </c>
    </row>
    <row r="266" spans="3:17" x14ac:dyDescent="0.25">
      <c r="C266" s="338" t="s">
        <v>261</v>
      </c>
      <c r="D266" s="339"/>
      <c r="E266" s="144">
        <f>E265+E261+E257+E241+E235+E231+E206</f>
        <v>0</v>
      </c>
      <c r="F266" s="144">
        <f t="shared" ref="F266" si="202">F265+F261+F257+F241+F235+F231+F206</f>
        <v>0</v>
      </c>
      <c r="G266" s="144">
        <f t="shared" ref="G266" si="203">G265+G261+G257+G241+G235+G231+G206</f>
        <v>0</v>
      </c>
      <c r="H266" s="144">
        <f t="shared" ref="H266" si="204">H265+H261+H257+H241+H235+H231+H206</f>
        <v>0</v>
      </c>
      <c r="I266" s="144">
        <f t="shared" ref="I266" si="205">I265+I261+I257+I241+I235+I231+I206</f>
        <v>0</v>
      </c>
      <c r="J266" s="144">
        <f t="shared" ref="J266" si="206">J265+J261+J257+J241+J235+J231+J206</f>
        <v>0</v>
      </c>
      <c r="K266" s="144">
        <f t="shared" ref="K266" si="207">K265+K261+K257+K241+K235+K231+K206</f>
        <v>0</v>
      </c>
      <c r="L266" s="144">
        <f t="shared" ref="L266" si="208">L265+L261+L257+L241+L235+L231+L206</f>
        <v>0</v>
      </c>
      <c r="M266" s="144">
        <f t="shared" ref="M266" si="209">M265+M261+M257+M241+M235+M231+M206</f>
        <v>0</v>
      </c>
      <c r="N266" s="144">
        <f t="shared" ref="N266" si="210">N265+N261+N257+N241+N235+N231+N206</f>
        <v>0</v>
      </c>
      <c r="O266" s="144">
        <f t="shared" ref="O266" si="211">O265+O261+O257+O241+O235+O231+O206</f>
        <v>0</v>
      </c>
      <c r="P266" s="144">
        <f t="shared" ref="P266" si="212">P265+P261+P257+P241+P235+P231+P206</f>
        <v>0</v>
      </c>
      <c r="Q266" s="124">
        <f>Q206+Q231+Q235+Q241+Q257+Q261+Q265</f>
        <v>0</v>
      </c>
    </row>
    <row r="267" spans="3:17" x14ac:dyDescent="0.25">
      <c r="D267" s="24"/>
      <c r="E267" s="24"/>
    </row>
    <row r="268" spans="3:17" x14ac:dyDescent="0.25">
      <c r="D268" s="26"/>
      <c r="E268" s="26"/>
    </row>
    <row r="269" spans="3:17" x14ac:dyDescent="0.25">
      <c r="E269" s="26"/>
    </row>
    <row r="270" spans="3:17" x14ac:dyDescent="0.25">
      <c r="E270" s="26"/>
    </row>
  </sheetData>
  <mergeCells count="78">
    <mergeCell ref="C20:D20"/>
    <mergeCell ref="C6:C8"/>
    <mergeCell ref="D6:D8"/>
    <mergeCell ref="E6:Q6"/>
    <mergeCell ref="C9:D9"/>
    <mergeCell ref="C10:D10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  <mergeCell ref="C55:D55"/>
    <mergeCell ref="C56:D56"/>
    <mergeCell ref="C59:D59"/>
    <mergeCell ref="E94:Q94"/>
    <mergeCell ref="C97:D97"/>
    <mergeCell ref="C65:D65"/>
    <mergeCell ref="C66:D66"/>
    <mergeCell ref="C81:D81"/>
    <mergeCell ref="C82:D82"/>
    <mergeCell ref="C85:D85"/>
    <mergeCell ref="C86:D86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73:D173"/>
    <mergeCell ref="C174:D174"/>
    <mergeCell ref="C177:D177"/>
    <mergeCell ref="C178:D178"/>
    <mergeCell ref="C182:C184"/>
    <mergeCell ref="D182:D184"/>
    <mergeCell ref="C230:D230"/>
    <mergeCell ref="E182:Q182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Q269"/>
  <sheetViews>
    <sheetView showGridLines="0" zoomScale="70" zoomScaleNormal="70" workbookViewId="0">
      <selection activeCell="E35" sqref="E35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416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ht="15" customHeight="1" x14ac:dyDescent="0.25">
      <c r="C6" s="323" t="s">
        <v>343</v>
      </c>
      <c r="D6" s="323" t="s">
        <v>344</v>
      </c>
      <c r="E6" s="306" t="s">
        <v>322</v>
      </c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06"/>
    </row>
    <row r="7" spans="2:17" x14ac:dyDescent="0.25">
      <c r="C7" s="325"/>
      <c r="D7" s="325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ht="14.25" customHeight="1" x14ac:dyDescent="0.25">
      <c r="C8" s="327"/>
      <c r="D8" s="327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</row>
    <row r="9" spans="2:17" x14ac:dyDescent="0.25">
      <c r="B9" s="75"/>
      <c r="C9" s="335" t="s">
        <v>348</v>
      </c>
      <c r="D9" s="336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319" t="s">
        <v>350</v>
      </c>
      <c r="D10" s="320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649</v>
      </c>
      <c r="E11" s="83">
        <f>E99+E187</f>
        <v>0</v>
      </c>
      <c r="F11" s="83">
        <f t="shared" ref="F11:Q11" si="0">F99+F187</f>
        <v>0</v>
      </c>
      <c r="G11" s="83">
        <f t="shared" si="0"/>
        <v>0</v>
      </c>
      <c r="H11" s="83">
        <f t="shared" si="0"/>
        <v>0</v>
      </c>
      <c r="I11" s="83">
        <f t="shared" si="0"/>
        <v>0</v>
      </c>
      <c r="J11" s="83">
        <f t="shared" si="0"/>
        <v>0</v>
      </c>
      <c r="K11" s="83">
        <f t="shared" si="0"/>
        <v>0</v>
      </c>
      <c r="L11" s="83">
        <f t="shared" si="0"/>
        <v>0</v>
      </c>
      <c r="M11" s="83">
        <f t="shared" si="0"/>
        <v>0</v>
      </c>
      <c r="N11" s="83">
        <f t="shared" si="0"/>
        <v>0</v>
      </c>
      <c r="O11" s="83">
        <f t="shared" si="0"/>
        <v>0</v>
      </c>
      <c r="P11" s="83">
        <f t="shared" si="0"/>
        <v>0</v>
      </c>
      <c r="Q11" s="83">
        <f t="shared" si="0"/>
        <v>0</v>
      </c>
    </row>
    <row r="12" spans="2:17" x14ac:dyDescent="0.25">
      <c r="C12" s="163" t="s">
        <v>704</v>
      </c>
      <c r="D12" s="101" t="s">
        <v>650</v>
      </c>
      <c r="E12" s="83">
        <f t="shared" ref="E12:Q19" si="1">E100+E188</f>
        <v>0</v>
      </c>
      <c r="F12" s="83">
        <f t="shared" si="1"/>
        <v>0</v>
      </c>
      <c r="G12" s="83">
        <f t="shared" si="1"/>
        <v>0</v>
      </c>
      <c r="H12" s="83">
        <f t="shared" si="1"/>
        <v>0</v>
      </c>
      <c r="I12" s="83">
        <f t="shared" si="1"/>
        <v>0</v>
      </c>
      <c r="J12" s="83">
        <f t="shared" si="1"/>
        <v>0</v>
      </c>
      <c r="K12" s="83">
        <f t="shared" si="1"/>
        <v>0</v>
      </c>
      <c r="L12" s="83">
        <f t="shared" si="1"/>
        <v>0</v>
      </c>
      <c r="M12" s="83">
        <f t="shared" si="1"/>
        <v>0</v>
      </c>
      <c r="N12" s="83">
        <f t="shared" si="1"/>
        <v>0</v>
      </c>
      <c r="O12" s="83">
        <f t="shared" si="1"/>
        <v>0</v>
      </c>
      <c r="P12" s="83">
        <f t="shared" si="1"/>
        <v>0</v>
      </c>
      <c r="Q12" s="83">
        <f t="shared" si="1"/>
        <v>0</v>
      </c>
    </row>
    <row r="13" spans="2:17" x14ac:dyDescent="0.25">
      <c r="C13" s="163" t="s">
        <v>704</v>
      </c>
      <c r="D13" s="101" t="s">
        <v>651</v>
      </c>
      <c r="E13" s="83">
        <f t="shared" si="1"/>
        <v>0</v>
      </c>
      <c r="F13" s="83">
        <f t="shared" si="1"/>
        <v>0</v>
      </c>
      <c r="G13" s="83">
        <f t="shared" si="1"/>
        <v>0</v>
      </c>
      <c r="H13" s="83">
        <f t="shared" si="1"/>
        <v>0</v>
      </c>
      <c r="I13" s="83">
        <f t="shared" si="1"/>
        <v>0</v>
      </c>
      <c r="J13" s="83">
        <f t="shared" si="1"/>
        <v>0</v>
      </c>
      <c r="K13" s="83">
        <f t="shared" si="1"/>
        <v>0</v>
      </c>
      <c r="L13" s="83">
        <f t="shared" si="1"/>
        <v>0</v>
      </c>
      <c r="M13" s="83">
        <f t="shared" si="1"/>
        <v>0</v>
      </c>
      <c r="N13" s="83">
        <f t="shared" si="1"/>
        <v>0</v>
      </c>
      <c r="O13" s="83">
        <f t="shared" si="1"/>
        <v>0</v>
      </c>
      <c r="P13" s="83">
        <f t="shared" si="1"/>
        <v>0</v>
      </c>
      <c r="Q13" s="83">
        <f t="shared" si="1"/>
        <v>0</v>
      </c>
    </row>
    <row r="14" spans="2:17" x14ac:dyDescent="0.25">
      <c r="C14" s="163" t="s">
        <v>704</v>
      </c>
      <c r="D14" s="101" t="s">
        <v>652</v>
      </c>
      <c r="E14" s="83">
        <f t="shared" si="1"/>
        <v>0</v>
      </c>
      <c r="F14" s="83">
        <f t="shared" si="1"/>
        <v>0</v>
      </c>
      <c r="G14" s="83">
        <f t="shared" si="1"/>
        <v>0</v>
      </c>
      <c r="H14" s="83">
        <f t="shared" si="1"/>
        <v>0</v>
      </c>
      <c r="I14" s="83">
        <f t="shared" si="1"/>
        <v>0</v>
      </c>
      <c r="J14" s="83">
        <f t="shared" si="1"/>
        <v>0</v>
      </c>
      <c r="K14" s="83">
        <f t="shared" si="1"/>
        <v>0</v>
      </c>
      <c r="L14" s="83">
        <f t="shared" si="1"/>
        <v>0</v>
      </c>
      <c r="M14" s="83">
        <f t="shared" si="1"/>
        <v>0</v>
      </c>
      <c r="N14" s="83">
        <f t="shared" si="1"/>
        <v>0</v>
      </c>
      <c r="O14" s="83">
        <f t="shared" si="1"/>
        <v>0</v>
      </c>
      <c r="P14" s="83">
        <f t="shared" si="1"/>
        <v>0</v>
      </c>
      <c r="Q14" s="83">
        <f t="shared" si="1"/>
        <v>0</v>
      </c>
    </row>
    <row r="15" spans="2:17" x14ac:dyDescent="0.25">
      <c r="C15" s="163" t="s">
        <v>704</v>
      </c>
      <c r="D15" s="101" t="s">
        <v>653</v>
      </c>
      <c r="E15" s="83">
        <f t="shared" si="1"/>
        <v>0</v>
      </c>
      <c r="F15" s="83">
        <f t="shared" si="1"/>
        <v>0</v>
      </c>
      <c r="G15" s="83">
        <f t="shared" si="1"/>
        <v>0</v>
      </c>
      <c r="H15" s="83">
        <f t="shared" si="1"/>
        <v>0</v>
      </c>
      <c r="I15" s="83">
        <f t="shared" si="1"/>
        <v>0</v>
      </c>
      <c r="J15" s="83">
        <f t="shared" si="1"/>
        <v>0</v>
      </c>
      <c r="K15" s="83">
        <f t="shared" si="1"/>
        <v>0</v>
      </c>
      <c r="L15" s="83">
        <f t="shared" si="1"/>
        <v>0</v>
      </c>
      <c r="M15" s="83">
        <f t="shared" si="1"/>
        <v>0</v>
      </c>
      <c r="N15" s="83">
        <f t="shared" si="1"/>
        <v>0</v>
      </c>
      <c r="O15" s="83">
        <f t="shared" si="1"/>
        <v>0</v>
      </c>
      <c r="P15" s="83">
        <f t="shared" si="1"/>
        <v>0</v>
      </c>
      <c r="Q15" s="83">
        <f t="shared" si="1"/>
        <v>0</v>
      </c>
    </row>
    <row r="16" spans="2:17" x14ac:dyDescent="0.25">
      <c r="C16" s="163" t="s">
        <v>704</v>
      </c>
      <c r="D16" s="101" t="s">
        <v>654</v>
      </c>
      <c r="E16" s="83">
        <f t="shared" si="1"/>
        <v>0</v>
      </c>
      <c r="F16" s="83">
        <f t="shared" si="1"/>
        <v>0</v>
      </c>
      <c r="G16" s="83">
        <f t="shared" si="1"/>
        <v>0</v>
      </c>
      <c r="H16" s="83">
        <f t="shared" si="1"/>
        <v>0</v>
      </c>
      <c r="I16" s="83">
        <f t="shared" si="1"/>
        <v>0</v>
      </c>
      <c r="J16" s="83">
        <f t="shared" si="1"/>
        <v>0</v>
      </c>
      <c r="K16" s="83">
        <f t="shared" si="1"/>
        <v>0</v>
      </c>
      <c r="L16" s="83">
        <f t="shared" si="1"/>
        <v>0</v>
      </c>
      <c r="M16" s="83">
        <f t="shared" si="1"/>
        <v>0</v>
      </c>
      <c r="N16" s="83">
        <f t="shared" si="1"/>
        <v>0</v>
      </c>
      <c r="O16" s="83">
        <f t="shared" si="1"/>
        <v>0</v>
      </c>
      <c r="P16" s="83">
        <f t="shared" si="1"/>
        <v>0</v>
      </c>
      <c r="Q16" s="83">
        <f t="shared" si="1"/>
        <v>0</v>
      </c>
    </row>
    <row r="17" spans="2:17" x14ac:dyDescent="0.25">
      <c r="C17" s="163" t="s">
        <v>704</v>
      </c>
      <c r="D17" s="101" t="s">
        <v>655</v>
      </c>
      <c r="E17" s="83">
        <f t="shared" si="1"/>
        <v>0</v>
      </c>
      <c r="F17" s="83">
        <f t="shared" si="1"/>
        <v>0</v>
      </c>
      <c r="G17" s="83">
        <f t="shared" si="1"/>
        <v>0</v>
      </c>
      <c r="H17" s="83">
        <f t="shared" si="1"/>
        <v>0</v>
      </c>
      <c r="I17" s="83">
        <f t="shared" si="1"/>
        <v>0</v>
      </c>
      <c r="J17" s="83">
        <f t="shared" si="1"/>
        <v>0</v>
      </c>
      <c r="K17" s="83">
        <f t="shared" si="1"/>
        <v>0</v>
      </c>
      <c r="L17" s="83">
        <f t="shared" si="1"/>
        <v>0</v>
      </c>
      <c r="M17" s="83">
        <f t="shared" si="1"/>
        <v>0</v>
      </c>
      <c r="N17" s="83">
        <f t="shared" si="1"/>
        <v>0</v>
      </c>
      <c r="O17" s="83">
        <f t="shared" si="1"/>
        <v>0</v>
      </c>
      <c r="P17" s="83">
        <f t="shared" si="1"/>
        <v>0</v>
      </c>
      <c r="Q17" s="83">
        <f t="shared" si="1"/>
        <v>0</v>
      </c>
    </row>
    <row r="18" spans="2:17" ht="14.25" customHeight="1" x14ac:dyDescent="0.25">
      <c r="B18" s="75"/>
      <c r="C18" s="163" t="s">
        <v>704</v>
      </c>
      <c r="D18" s="101" t="s">
        <v>656</v>
      </c>
      <c r="E18" s="83">
        <f t="shared" si="1"/>
        <v>0</v>
      </c>
      <c r="F18" s="83">
        <f t="shared" si="1"/>
        <v>0</v>
      </c>
      <c r="G18" s="83">
        <f t="shared" si="1"/>
        <v>0</v>
      </c>
      <c r="H18" s="83">
        <f t="shared" si="1"/>
        <v>0</v>
      </c>
      <c r="I18" s="83">
        <f t="shared" si="1"/>
        <v>0</v>
      </c>
      <c r="J18" s="83">
        <f t="shared" si="1"/>
        <v>0</v>
      </c>
      <c r="K18" s="83">
        <f t="shared" si="1"/>
        <v>0</v>
      </c>
      <c r="L18" s="83">
        <f t="shared" si="1"/>
        <v>0</v>
      </c>
      <c r="M18" s="83">
        <f t="shared" si="1"/>
        <v>0</v>
      </c>
      <c r="N18" s="83">
        <f t="shared" si="1"/>
        <v>0</v>
      </c>
      <c r="O18" s="83">
        <f t="shared" si="1"/>
        <v>0</v>
      </c>
      <c r="P18" s="83">
        <f t="shared" si="1"/>
        <v>0</v>
      </c>
      <c r="Q18" s="83">
        <f t="shared" si="1"/>
        <v>0</v>
      </c>
    </row>
    <row r="19" spans="2:17" x14ac:dyDescent="0.25">
      <c r="C19" s="163" t="s">
        <v>704</v>
      </c>
      <c r="D19" s="20" t="s">
        <v>657</v>
      </c>
      <c r="E19" s="83">
        <f t="shared" si="1"/>
        <v>0</v>
      </c>
      <c r="F19" s="83">
        <f t="shared" si="1"/>
        <v>0</v>
      </c>
      <c r="G19" s="83">
        <f t="shared" si="1"/>
        <v>0</v>
      </c>
      <c r="H19" s="83">
        <f t="shared" si="1"/>
        <v>0</v>
      </c>
      <c r="I19" s="83">
        <f t="shared" si="1"/>
        <v>0</v>
      </c>
      <c r="J19" s="83">
        <f t="shared" si="1"/>
        <v>0</v>
      </c>
      <c r="K19" s="83">
        <f t="shared" si="1"/>
        <v>0</v>
      </c>
      <c r="L19" s="83">
        <f t="shared" si="1"/>
        <v>0</v>
      </c>
      <c r="M19" s="83">
        <f t="shared" si="1"/>
        <v>0</v>
      </c>
      <c r="N19" s="83">
        <f t="shared" si="1"/>
        <v>0</v>
      </c>
      <c r="O19" s="83">
        <f t="shared" si="1"/>
        <v>0</v>
      </c>
      <c r="P19" s="83">
        <f t="shared" si="1"/>
        <v>0</v>
      </c>
      <c r="Q19" s="83">
        <f>Q107+Q195</f>
        <v>0</v>
      </c>
    </row>
    <row r="20" spans="2:17" x14ac:dyDescent="0.25">
      <c r="C20" s="338" t="s">
        <v>225</v>
      </c>
      <c r="D20" s="339"/>
      <c r="E20" s="144">
        <f>SUM(E11:E19)</f>
        <v>0</v>
      </c>
      <c r="F20" s="144">
        <f t="shared" ref="F20:P20" si="2">SUM(F11:F19)</f>
        <v>0</v>
      </c>
      <c r="G20" s="144">
        <f t="shared" si="2"/>
        <v>0</v>
      </c>
      <c r="H20" s="144">
        <f t="shared" si="2"/>
        <v>0</v>
      </c>
      <c r="I20" s="144">
        <f t="shared" si="2"/>
        <v>0</v>
      </c>
      <c r="J20" s="144">
        <f t="shared" si="2"/>
        <v>0</v>
      </c>
      <c r="K20" s="144">
        <f t="shared" si="2"/>
        <v>0</v>
      </c>
      <c r="L20" s="144">
        <f t="shared" si="2"/>
        <v>0</v>
      </c>
      <c r="M20" s="144">
        <f t="shared" si="2"/>
        <v>0</v>
      </c>
      <c r="N20" s="144">
        <f t="shared" si="2"/>
        <v>0</v>
      </c>
      <c r="O20" s="144">
        <f t="shared" si="2"/>
        <v>0</v>
      </c>
      <c r="P20" s="144">
        <f t="shared" si="2"/>
        <v>0</v>
      </c>
      <c r="Q20" s="124">
        <f>Q107+Q208</f>
        <v>0</v>
      </c>
    </row>
    <row r="21" spans="2:17" x14ac:dyDescent="0.25">
      <c r="C21" s="319" t="s">
        <v>351</v>
      </c>
      <c r="D21" s="320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63" t="s">
        <v>704</v>
      </c>
      <c r="D22" s="101" t="s">
        <v>658</v>
      </c>
      <c r="E22" s="83">
        <f t="shared" ref="E22:Q28" si="3">E110+E198</f>
        <v>0</v>
      </c>
      <c r="F22" s="83">
        <f t="shared" si="3"/>
        <v>0</v>
      </c>
      <c r="G22" s="83">
        <f t="shared" si="3"/>
        <v>0</v>
      </c>
      <c r="H22" s="83">
        <f t="shared" si="3"/>
        <v>0</v>
      </c>
      <c r="I22" s="83">
        <f t="shared" si="3"/>
        <v>0</v>
      </c>
      <c r="J22" s="83">
        <f t="shared" si="3"/>
        <v>0</v>
      </c>
      <c r="K22" s="83">
        <f t="shared" si="3"/>
        <v>0</v>
      </c>
      <c r="L22" s="83">
        <f t="shared" si="3"/>
        <v>0</v>
      </c>
      <c r="M22" s="83">
        <f t="shared" si="3"/>
        <v>0</v>
      </c>
      <c r="N22" s="83">
        <f t="shared" si="3"/>
        <v>0</v>
      </c>
      <c r="O22" s="83">
        <f t="shared" si="3"/>
        <v>0</v>
      </c>
      <c r="P22" s="83">
        <f t="shared" si="3"/>
        <v>0</v>
      </c>
      <c r="Q22" s="83">
        <f t="shared" si="3"/>
        <v>0</v>
      </c>
    </row>
    <row r="23" spans="2:17" x14ac:dyDescent="0.25">
      <c r="C23" s="163" t="s">
        <v>704</v>
      </c>
      <c r="D23" s="101" t="s">
        <v>659</v>
      </c>
      <c r="E23" s="83">
        <f t="shared" si="3"/>
        <v>0</v>
      </c>
      <c r="F23" s="83">
        <f t="shared" si="3"/>
        <v>0</v>
      </c>
      <c r="G23" s="83">
        <f t="shared" si="3"/>
        <v>0</v>
      </c>
      <c r="H23" s="83">
        <f t="shared" si="3"/>
        <v>0</v>
      </c>
      <c r="I23" s="83">
        <f t="shared" si="3"/>
        <v>0</v>
      </c>
      <c r="J23" s="83">
        <f t="shared" si="3"/>
        <v>0</v>
      </c>
      <c r="K23" s="83">
        <f t="shared" si="3"/>
        <v>0</v>
      </c>
      <c r="L23" s="83">
        <f t="shared" si="3"/>
        <v>0</v>
      </c>
      <c r="M23" s="83">
        <f t="shared" si="3"/>
        <v>0</v>
      </c>
      <c r="N23" s="83">
        <f t="shared" si="3"/>
        <v>0</v>
      </c>
      <c r="O23" s="83">
        <f t="shared" si="3"/>
        <v>0</v>
      </c>
      <c r="P23" s="83">
        <f t="shared" si="3"/>
        <v>0</v>
      </c>
      <c r="Q23" s="83">
        <f t="shared" si="3"/>
        <v>0</v>
      </c>
    </row>
    <row r="24" spans="2:17" x14ac:dyDescent="0.25">
      <c r="C24" s="163" t="s">
        <v>704</v>
      </c>
      <c r="D24" s="101" t="s">
        <v>660</v>
      </c>
      <c r="E24" s="83">
        <f t="shared" si="3"/>
        <v>0</v>
      </c>
      <c r="F24" s="83">
        <f t="shared" si="3"/>
        <v>0</v>
      </c>
      <c r="G24" s="83">
        <f t="shared" si="3"/>
        <v>0</v>
      </c>
      <c r="H24" s="83">
        <f t="shared" si="3"/>
        <v>0</v>
      </c>
      <c r="I24" s="83">
        <f t="shared" si="3"/>
        <v>0</v>
      </c>
      <c r="J24" s="83">
        <f t="shared" si="3"/>
        <v>0</v>
      </c>
      <c r="K24" s="83">
        <f t="shared" si="3"/>
        <v>0</v>
      </c>
      <c r="L24" s="83">
        <f t="shared" si="3"/>
        <v>0</v>
      </c>
      <c r="M24" s="83">
        <f t="shared" si="3"/>
        <v>0</v>
      </c>
      <c r="N24" s="83">
        <f t="shared" si="3"/>
        <v>0</v>
      </c>
      <c r="O24" s="83">
        <f t="shared" si="3"/>
        <v>0</v>
      </c>
      <c r="P24" s="83">
        <f t="shared" si="3"/>
        <v>0</v>
      </c>
      <c r="Q24" s="83">
        <f t="shared" si="3"/>
        <v>0</v>
      </c>
    </row>
    <row r="25" spans="2:17" x14ac:dyDescent="0.25">
      <c r="C25" s="163" t="s">
        <v>704</v>
      </c>
      <c r="D25" s="101" t="s">
        <v>661</v>
      </c>
      <c r="E25" s="83">
        <f t="shared" si="3"/>
        <v>0</v>
      </c>
      <c r="F25" s="83">
        <f t="shared" si="3"/>
        <v>0</v>
      </c>
      <c r="G25" s="83">
        <f t="shared" si="3"/>
        <v>0</v>
      </c>
      <c r="H25" s="83">
        <f t="shared" si="3"/>
        <v>0</v>
      </c>
      <c r="I25" s="83">
        <f t="shared" si="3"/>
        <v>0</v>
      </c>
      <c r="J25" s="83">
        <f t="shared" si="3"/>
        <v>0</v>
      </c>
      <c r="K25" s="83">
        <f t="shared" si="3"/>
        <v>0</v>
      </c>
      <c r="L25" s="83">
        <f t="shared" si="3"/>
        <v>0</v>
      </c>
      <c r="M25" s="83">
        <f t="shared" si="3"/>
        <v>0</v>
      </c>
      <c r="N25" s="83">
        <f t="shared" si="3"/>
        <v>0</v>
      </c>
      <c r="O25" s="83">
        <f t="shared" si="3"/>
        <v>0</v>
      </c>
      <c r="P25" s="83">
        <f t="shared" si="3"/>
        <v>0</v>
      </c>
      <c r="Q25" s="83">
        <f t="shared" si="3"/>
        <v>0</v>
      </c>
    </row>
    <row r="26" spans="2:17" x14ac:dyDescent="0.25">
      <c r="C26" s="163" t="s">
        <v>704</v>
      </c>
      <c r="D26" s="101" t="s">
        <v>662</v>
      </c>
      <c r="E26" s="83">
        <f t="shared" si="3"/>
        <v>0</v>
      </c>
      <c r="F26" s="83">
        <f t="shared" si="3"/>
        <v>0</v>
      </c>
      <c r="G26" s="83">
        <f t="shared" si="3"/>
        <v>0</v>
      </c>
      <c r="H26" s="83">
        <f t="shared" si="3"/>
        <v>0</v>
      </c>
      <c r="I26" s="83">
        <f t="shared" si="3"/>
        <v>0</v>
      </c>
      <c r="J26" s="83">
        <f t="shared" si="3"/>
        <v>0</v>
      </c>
      <c r="K26" s="83">
        <f t="shared" si="3"/>
        <v>0</v>
      </c>
      <c r="L26" s="83">
        <f t="shared" si="3"/>
        <v>0</v>
      </c>
      <c r="M26" s="83">
        <f t="shared" si="3"/>
        <v>0</v>
      </c>
      <c r="N26" s="83">
        <f t="shared" si="3"/>
        <v>0</v>
      </c>
      <c r="O26" s="83">
        <f t="shared" si="3"/>
        <v>0</v>
      </c>
      <c r="P26" s="83">
        <f t="shared" si="3"/>
        <v>0</v>
      </c>
      <c r="Q26" s="83">
        <f t="shared" si="3"/>
        <v>0</v>
      </c>
    </row>
    <row r="27" spans="2:17" x14ac:dyDescent="0.25">
      <c r="C27" s="163" t="s">
        <v>704</v>
      </c>
      <c r="D27" s="20" t="s">
        <v>663</v>
      </c>
      <c r="E27" s="83">
        <f t="shared" si="3"/>
        <v>0</v>
      </c>
      <c r="F27" s="83">
        <f t="shared" si="3"/>
        <v>0</v>
      </c>
      <c r="G27" s="83">
        <f t="shared" si="3"/>
        <v>0</v>
      </c>
      <c r="H27" s="83">
        <f t="shared" si="3"/>
        <v>0</v>
      </c>
      <c r="I27" s="83">
        <f t="shared" si="3"/>
        <v>0</v>
      </c>
      <c r="J27" s="83">
        <f t="shared" si="3"/>
        <v>0</v>
      </c>
      <c r="K27" s="83">
        <f t="shared" si="3"/>
        <v>0</v>
      </c>
      <c r="L27" s="83">
        <f t="shared" si="3"/>
        <v>0</v>
      </c>
      <c r="M27" s="83">
        <f t="shared" si="3"/>
        <v>0</v>
      </c>
      <c r="N27" s="83">
        <f t="shared" si="3"/>
        <v>0</v>
      </c>
      <c r="O27" s="83">
        <f t="shared" si="3"/>
        <v>0</v>
      </c>
      <c r="P27" s="83">
        <f t="shared" si="3"/>
        <v>0</v>
      </c>
      <c r="Q27" s="83">
        <f t="shared" si="3"/>
        <v>0</v>
      </c>
    </row>
    <row r="28" spans="2:17" x14ac:dyDescent="0.25">
      <c r="C28" s="163" t="s">
        <v>704</v>
      </c>
      <c r="D28" s="20" t="s">
        <v>664</v>
      </c>
      <c r="E28" s="83">
        <f t="shared" si="3"/>
        <v>0</v>
      </c>
      <c r="F28" s="83">
        <f t="shared" si="3"/>
        <v>0</v>
      </c>
      <c r="G28" s="83">
        <f t="shared" si="3"/>
        <v>0</v>
      </c>
      <c r="H28" s="83">
        <f t="shared" si="3"/>
        <v>0</v>
      </c>
      <c r="I28" s="83">
        <f t="shared" si="3"/>
        <v>0</v>
      </c>
      <c r="J28" s="83">
        <f t="shared" si="3"/>
        <v>0</v>
      </c>
      <c r="K28" s="83">
        <f t="shared" si="3"/>
        <v>0</v>
      </c>
      <c r="L28" s="83">
        <f t="shared" si="3"/>
        <v>0</v>
      </c>
      <c r="M28" s="83">
        <f t="shared" si="3"/>
        <v>0</v>
      </c>
      <c r="N28" s="83">
        <f t="shared" si="3"/>
        <v>0</v>
      </c>
      <c r="O28" s="83">
        <f t="shared" si="3"/>
        <v>0</v>
      </c>
      <c r="P28" s="83">
        <f t="shared" si="3"/>
        <v>0</v>
      </c>
      <c r="Q28" s="83">
        <f t="shared" si="3"/>
        <v>0</v>
      </c>
    </row>
    <row r="29" spans="2:17" x14ac:dyDescent="0.25">
      <c r="C29" s="338" t="s">
        <v>225</v>
      </c>
      <c r="D29" s="339"/>
      <c r="E29" s="144">
        <f>SUM(E22:E28)</f>
        <v>0</v>
      </c>
      <c r="F29" s="144">
        <f t="shared" ref="F29:P29" si="4">SUM(F22:F28)</f>
        <v>0</v>
      </c>
      <c r="G29" s="144">
        <f t="shared" si="4"/>
        <v>0</v>
      </c>
      <c r="H29" s="144">
        <f t="shared" si="4"/>
        <v>0</v>
      </c>
      <c r="I29" s="144">
        <f t="shared" si="4"/>
        <v>0</v>
      </c>
      <c r="J29" s="144">
        <f t="shared" si="4"/>
        <v>0</v>
      </c>
      <c r="K29" s="144">
        <f t="shared" si="4"/>
        <v>0</v>
      </c>
      <c r="L29" s="144">
        <f t="shared" si="4"/>
        <v>0</v>
      </c>
      <c r="M29" s="144">
        <f t="shared" si="4"/>
        <v>0</v>
      </c>
      <c r="N29" s="144">
        <f t="shared" si="4"/>
        <v>0</v>
      </c>
      <c r="O29" s="144">
        <f t="shared" si="4"/>
        <v>0</v>
      </c>
      <c r="P29" s="144">
        <f t="shared" si="4"/>
        <v>0</v>
      </c>
      <c r="Q29" s="124">
        <f>Q116+Q217</f>
        <v>0</v>
      </c>
    </row>
    <row r="30" spans="2:17" x14ac:dyDescent="0.25">
      <c r="C30" s="338" t="s">
        <v>349</v>
      </c>
      <c r="D30" s="339"/>
      <c r="E30" s="144">
        <f>E29+E20</f>
        <v>0</v>
      </c>
      <c r="F30" s="144">
        <f t="shared" ref="F30:P30" si="5">F29+F20</f>
        <v>0</v>
      </c>
      <c r="G30" s="144">
        <f t="shared" si="5"/>
        <v>0</v>
      </c>
      <c r="H30" s="144">
        <f t="shared" si="5"/>
        <v>0</v>
      </c>
      <c r="I30" s="144">
        <f t="shared" si="5"/>
        <v>0</v>
      </c>
      <c r="J30" s="144">
        <f t="shared" si="5"/>
        <v>0</v>
      </c>
      <c r="K30" s="144">
        <f t="shared" si="5"/>
        <v>0</v>
      </c>
      <c r="L30" s="144">
        <f t="shared" si="5"/>
        <v>0</v>
      </c>
      <c r="M30" s="144">
        <f t="shared" si="5"/>
        <v>0</v>
      </c>
      <c r="N30" s="144">
        <f t="shared" si="5"/>
        <v>0</v>
      </c>
      <c r="O30" s="144">
        <f t="shared" si="5"/>
        <v>0</v>
      </c>
      <c r="P30" s="144">
        <f t="shared" si="5"/>
        <v>0</v>
      </c>
      <c r="Q30" s="124">
        <f>Q117+Q218</f>
        <v>0</v>
      </c>
    </row>
    <row r="31" spans="2:17" x14ac:dyDescent="0.25">
      <c r="C31" s="335" t="s">
        <v>352</v>
      </c>
      <c r="D31" s="336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319" t="s">
        <v>350</v>
      </c>
      <c r="D32" s="320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665</v>
      </c>
      <c r="E33" s="83">
        <f t="shared" ref="E33:Q46" si="6">E121+E209</f>
        <v>0</v>
      </c>
      <c r="F33" s="83">
        <f t="shared" si="6"/>
        <v>0</v>
      </c>
      <c r="G33" s="83">
        <f t="shared" si="6"/>
        <v>0</v>
      </c>
      <c r="H33" s="83">
        <f t="shared" si="6"/>
        <v>0</v>
      </c>
      <c r="I33" s="83">
        <f t="shared" si="6"/>
        <v>0</v>
      </c>
      <c r="J33" s="83">
        <f t="shared" si="6"/>
        <v>0</v>
      </c>
      <c r="K33" s="83">
        <f t="shared" si="6"/>
        <v>0</v>
      </c>
      <c r="L33" s="83">
        <f t="shared" si="6"/>
        <v>0</v>
      </c>
      <c r="M33" s="83">
        <f t="shared" si="6"/>
        <v>0</v>
      </c>
      <c r="N33" s="83">
        <f t="shared" si="6"/>
        <v>0</v>
      </c>
      <c r="O33" s="83">
        <f t="shared" si="6"/>
        <v>0</v>
      </c>
      <c r="P33" s="83">
        <f t="shared" si="6"/>
        <v>0</v>
      </c>
      <c r="Q33" s="83">
        <f t="shared" si="6"/>
        <v>0</v>
      </c>
    </row>
    <row r="34" spans="3:17" x14ac:dyDescent="0.25">
      <c r="C34" s="163" t="s">
        <v>705</v>
      </c>
      <c r="D34" s="101" t="s">
        <v>666</v>
      </c>
      <c r="E34" s="83">
        <f t="shared" si="6"/>
        <v>0</v>
      </c>
      <c r="F34" s="83">
        <f t="shared" si="6"/>
        <v>0</v>
      </c>
      <c r="G34" s="83">
        <f t="shared" si="6"/>
        <v>0</v>
      </c>
      <c r="H34" s="83">
        <f t="shared" si="6"/>
        <v>0</v>
      </c>
      <c r="I34" s="83">
        <f t="shared" si="6"/>
        <v>0</v>
      </c>
      <c r="J34" s="83">
        <f t="shared" si="6"/>
        <v>0</v>
      </c>
      <c r="K34" s="83">
        <f t="shared" si="6"/>
        <v>0</v>
      </c>
      <c r="L34" s="83">
        <f t="shared" si="6"/>
        <v>0</v>
      </c>
      <c r="M34" s="83">
        <f t="shared" si="6"/>
        <v>0</v>
      </c>
      <c r="N34" s="83">
        <f t="shared" si="6"/>
        <v>0</v>
      </c>
      <c r="O34" s="83">
        <f t="shared" si="6"/>
        <v>0</v>
      </c>
      <c r="P34" s="83">
        <f t="shared" si="6"/>
        <v>0</v>
      </c>
      <c r="Q34" s="83">
        <f t="shared" si="6"/>
        <v>0</v>
      </c>
    </row>
    <row r="35" spans="3:17" x14ac:dyDescent="0.25">
      <c r="C35" s="163" t="s">
        <v>705</v>
      </c>
      <c r="D35" s="101" t="s">
        <v>667</v>
      </c>
      <c r="E35" s="83">
        <f t="shared" si="6"/>
        <v>0</v>
      </c>
      <c r="F35" s="83">
        <f t="shared" si="6"/>
        <v>0</v>
      </c>
      <c r="G35" s="83">
        <f t="shared" si="6"/>
        <v>0</v>
      </c>
      <c r="H35" s="83">
        <f t="shared" si="6"/>
        <v>0</v>
      </c>
      <c r="I35" s="83">
        <f t="shared" si="6"/>
        <v>0</v>
      </c>
      <c r="J35" s="83">
        <f t="shared" si="6"/>
        <v>0</v>
      </c>
      <c r="K35" s="83">
        <f t="shared" si="6"/>
        <v>0</v>
      </c>
      <c r="L35" s="83">
        <f t="shared" si="6"/>
        <v>0</v>
      </c>
      <c r="M35" s="83">
        <f t="shared" si="6"/>
        <v>0</v>
      </c>
      <c r="N35" s="83">
        <f t="shared" si="6"/>
        <v>0</v>
      </c>
      <c r="O35" s="83">
        <f t="shared" si="6"/>
        <v>0</v>
      </c>
      <c r="P35" s="83">
        <f t="shared" si="6"/>
        <v>0</v>
      </c>
      <c r="Q35" s="83">
        <f t="shared" si="6"/>
        <v>0</v>
      </c>
    </row>
    <row r="36" spans="3:17" x14ac:dyDescent="0.25">
      <c r="C36" s="163" t="s">
        <v>705</v>
      </c>
      <c r="D36" s="101" t="s">
        <v>668</v>
      </c>
      <c r="E36" s="83">
        <f t="shared" si="6"/>
        <v>0</v>
      </c>
      <c r="F36" s="83">
        <f t="shared" si="6"/>
        <v>0</v>
      </c>
      <c r="G36" s="83">
        <f t="shared" si="6"/>
        <v>0</v>
      </c>
      <c r="H36" s="83">
        <f t="shared" si="6"/>
        <v>0</v>
      </c>
      <c r="I36" s="83">
        <f t="shared" si="6"/>
        <v>0</v>
      </c>
      <c r="J36" s="83">
        <f t="shared" si="6"/>
        <v>0</v>
      </c>
      <c r="K36" s="83">
        <f t="shared" si="6"/>
        <v>0</v>
      </c>
      <c r="L36" s="83">
        <f t="shared" si="6"/>
        <v>0</v>
      </c>
      <c r="M36" s="83">
        <f t="shared" si="6"/>
        <v>0</v>
      </c>
      <c r="N36" s="83">
        <f t="shared" si="6"/>
        <v>0</v>
      </c>
      <c r="O36" s="83">
        <f t="shared" si="6"/>
        <v>0</v>
      </c>
      <c r="P36" s="83">
        <f t="shared" si="6"/>
        <v>0</v>
      </c>
      <c r="Q36" s="83">
        <f t="shared" si="6"/>
        <v>0</v>
      </c>
    </row>
    <row r="37" spans="3:17" x14ac:dyDescent="0.25">
      <c r="C37" s="163" t="s">
        <v>705</v>
      </c>
      <c r="D37" s="101" t="s">
        <v>669</v>
      </c>
      <c r="E37" s="83">
        <f t="shared" si="6"/>
        <v>0</v>
      </c>
      <c r="F37" s="83">
        <f t="shared" si="6"/>
        <v>0</v>
      </c>
      <c r="G37" s="83">
        <f t="shared" si="6"/>
        <v>0</v>
      </c>
      <c r="H37" s="83">
        <f t="shared" si="6"/>
        <v>0</v>
      </c>
      <c r="I37" s="83">
        <f t="shared" si="6"/>
        <v>0</v>
      </c>
      <c r="J37" s="83">
        <f t="shared" si="6"/>
        <v>0</v>
      </c>
      <c r="K37" s="83">
        <f t="shared" si="6"/>
        <v>0</v>
      </c>
      <c r="L37" s="83">
        <f t="shared" si="6"/>
        <v>0</v>
      </c>
      <c r="M37" s="83">
        <f t="shared" si="6"/>
        <v>0</v>
      </c>
      <c r="N37" s="83">
        <f t="shared" si="6"/>
        <v>0</v>
      </c>
      <c r="O37" s="83">
        <f t="shared" si="6"/>
        <v>0</v>
      </c>
      <c r="P37" s="83">
        <f t="shared" si="6"/>
        <v>0</v>
      </c>
      <c r="Q37" s="83">
        <f t="shared" si="6"/>
        <v>0</v>
      </c>
    </row>
    <row r="38" spans="3:17" x14ac:dyDescent="0.25">
      <c r="C38" s="163" t="s">
        <v>705</v>
      </c>
      <c r="D38" s="101" t="s">
        <v>670</v>
      </c>
      <c r="E38" s="83">
        <f t="shared" si="6"/>
        <v>0</v>
      </c>
      <c r="F38" s="83">
        <f t="shared" si="6"/>
        <v>0</v>
      </c>
      <c r="G38" s="83">
        <f t="shared" si="6"/>
        <v>0</v>
      </c>
      <c r="H38" s="83">
        <f t="shared" si="6"/>
        <v>0</v>
      </c>
      <c r="I38" s="83">
        <f t="shared" si="6"/>
        <v>0</v>
      </c>
      <c r="J38" s="83">
        <f t="shared" si="6"/>
        <v>0</v>
      </c>
      <c r="K38" s="83">
        <f t="shared" si="6"/>
        <v>0</v>
      </c>
      <c r="L38" s="83">
        <f t="shared" si="6"/>
        <v>0</v>
      </c>
      <c r="M38" s="83">
        <f t="shared" si="6"/>
        <v>0</v>
      </c>
      <c r="N38" s="83">
        <f t="shared" si="6"/>
        <v>0</v>
      </c>
      <c r="O38" s="83">
        <f t="shared" si="6"/>
        <v>0</v>
      </c>
      <c r="P38" s="83">
        <f t="shared" si="6"/>
        <v>0</v>
      </c>
      <c r="Q38" s="83">
        <f t="shared" si="6"/>
        <v>0</v>
      </c>
    </row>
    <row r="39" spans="3:17" x14ac:dyDescent="0.25">
      <c r="C39" s="163" t="s">
        <v>706</v>
      </c>
      <c r="D39" s="101" t="s">
        <v>671</v>
      </c>
      <c r="E39" s="83">
        <f t="shared" si="6"/>
        <v>0</v>
      </c>
      <c r="F39" s="83">
        <f t="shared" si="6"/>
        <v>0</v>
      </c>
      <c r="G39" s="83">
        <f t="shared" si="6"/>
        <v>0</v>
      </c>
      <c r="H39" s="83">
        <f t="shared" si="6"/>
        <v>0</v>
      </c>
      <c r="I39" s="83">
        <f t="shared" si="6"/>
        <v>0</v>
      </c>
      <c r="J39" s="83">
        <f t="shared" si="6"/>
        <v>0</v>
      </c>
      <c r="K39" s="83">
        <f t="shared" si="6"/>
        <v>0</v>
      </c>
      <c r="L39" s="83">
        <f t="shared" si="6"/>
        <v>0</v>
      </c>
      <c r="M39" s="83">
        <f t="shared" si="6"/>
        <v>0</v>
      </c>
      <c r="N39" s="83">
        <f t="shared" si="6"/>
        <v>0</v>
      </c>
      <c r="O39" s="83">
        <f t="shared" si="6"/>
        <v>0</v>
      </c>
      <c r="P39" s="83">
        <f t="shared" si="6"/>
        <v>0</v>
      </c>
      <c r="Q39" s="83">
        <f t="shared" si="6"/>
        <v>0</v>
      </c>
    </row>
    <row r="40" spans="3:17" x14ac:dyDescent="0.25">
      <c r="C40" s="163" t="s">
        <v>706</v>
      </c>
      <c r="D40" s="101" t="s">
        <v>672</v>
      </c>
      <c r="E40" s="83">
        <f t="shared" si="6"/>
        <v>0</v>
      </c>
      <c r="F40" s="83">
        <f t="shared" si="6"/>
        <v>0</v>
      </c>
      <c r="G40" s="83">
        <f t="shared" si="6"/>
        <v>0</v>
      </c>
      <c r="H40" s="83">
        <f t="shared" si="6"/>
        <v>0</v>
      </c>
      <c r="I40" s="83">
        <f t="shared" si="6"/>
        <v>0</v>
      </c>
      <c r="J40" s="83">
        <f t="shared" si="6"/>
        <v>0</v>
      </c>
      <c r="K40" s="83">
        <f t="shared" si="6"/>
        <v>0</v>
      </c>
      <c r="L40" s="83">
        <f t="shared" si="6"/>
        <v>0</v>
      </c>
      <c r="M40" s="83">
        <f t="shared" si="6"/>
        <v>0</v>
      </c>
      <c r="N40" s="83">
        <f t="shared" si="6"/>
        <v>0</v>
      </c>
      <c r="O40" s="83">
        <f t="shared" si="6"/>
        <v>0</v>
      </c>
      <c r="P40" s="83">
        <f t="shared" si="6"/>
        <v>0</v>
      </c>
      <c r="Q40" s="83">
        <f t="shared" si="6"/>
        <v>0</v>
      </c>
    </row>
    <row r="41" spans="3:17" x14ac:dyDescent="0.25">
      <c r="C41" s="163"/>
      <c r="D41" s="101" t="s">
        <v>673</v>
      </c>
      <c r="E41" s="83">
        <f t="shared" si="6"/>
        <v>0</v>
      </c>
      <c r="F41" s="83">
        <f t="shared" si="6"/>
        <v>0</v>
      </c>
      <c r="G41" s="83">
        <f t="shared" si="6"/>
        <v>0</v>
      </c>
      <c r="H41" s="83">
        <f t="shared" si="6"/>
        <v>0</v>
      </c>
      <c r="I41" s="83">
        <f t="shared" si="6"/>
        <v>0</v>
      </c>
      <c r="J41" s="83">
        <f t="shared" si="6"/>
        <v>0</v>
      </c>
      <c r="K41" s="83">
        <f t="shared" si="6"/>
        <v>0</v>
      </c>
      <c r="L41" s="83">
        <f t="shared" si="6"/>
        <v>0</v>
      </c>
      <c r="M41" s="83">
        <f t="shared" si="6"/>
        <v>0</v>
      </c>
      <c r="N41" s="83">
        <f t="shared" si="6"/>
        <v>0</v>
      </c>
      <c r="O41" s="83">
        <f t="shared" si="6"/>
        <v>0</v>
      </c>
      <c r="P41" s="83">
        <f t="shared" si="6"/>
        <v>0</v>
      </c>
      <c r="Q41" s="83">
        <f t="shared" si="6"/>
        <v>0</v>
      </c>
    </row>
    <row r="42" spans="3:17" x14ac:dyDescent="0.25">
      <c r="C42" s="163"/>
      <c r="D42" s="101" t="s">
        <v>674</v>
      </c>
      <c r="E42" s="83">
        <f t="shared" si="6"/>
        <v>0</v>
      </c>
      <c r="F42" s="83">
        <f t="shared" si="6"/>
        <v>0</v>
      </c>
      <c r="G42" s="83">
        <f t="shared" si="6"/>
        <v>0</v>
      </c>
      <c r="H42" s="83">
        <f t="shared" si="6"/>
        <v>0</v>
      </c>
      <c r="I42" s="83">
        <f t="shared" si="6"/>
        <v>0</v>
      </c>
      <c r="J42" s="83">
        <f t="shared" si="6"/>
        <v>0</v>
      </c>
      <c r="K42" s="83">
        <f t="shared" si="6"/>
        <v>0</v>
      </c>
      <c r="L42" s="83">
        <f t="shared" si="6"/>
        <v>0</v>
      </c>
      <c r="M42" s="83">
        <f t="shared" si="6"/>
        <v>0</v>
      </c>
      <c r="N42" s="83">
        <f t="shared" si="6"/>
        <v>0</v>
      </c>
      <c r="O42" s="83">
        <f t="shared" si="6"/>
        <v>0</v>
      </c>
      <c r="P42" s="83">
        <f t="shared" si="6"/>
        <v>0</v>
      </c>
      <c r="Q42" s="83">
        <f t="shared" si="6"/>
        <v>0</v>
      </c>
    </row>
    <row r="43" spans="3:17" x14ac:dyDescent="0.25">
      <c r="C43" s="163"/>
      <c r="D43" s="101" t="s">
        <v>675</v>
      </c>
      <c r="E43" s="83">
        <f t="shared" si="6"/>
        <v>0</v>
      </c>
      <c r="F43" s="83">
        <f t="shared" si="6"/>
        <v>0</v>
      </c>
      <c r="G43" s="83">
        <f t="shared" si="6"/>
        <v>0</v>
      </c>
      <c r="H43" s="83">
        <f t="shared" si="6"/>
        <v>0</v>
      </c>
      <c r="I43" s="83">
        <f t="shared" si="6"/>
        <v>0</v>
      </c>
      <c r="J43" s="83">
        <f t="shared" si="6"/>
        <v>0</v>
      </c>
      <c r="K43" s="83">
        <f t="shared" si="6"/>
        <v>0</v>
      </c>
      <c r="L43" s="83">
        <f t="shared" si="6"/>
        <v>0</v>
      </c>
      <c r="M43" s="83">
        <f t="shared" si="6"/>
        <v>0</v>
      </c>
      <c r="N43" s="83">
        <f t="shared" si="6"/>
        <v>0</v>
      </c>
      <c r="O43" s="83">
        <f t="shared" si="6"/>
        <v>0</v>
      </c>
      <c r="P43" s="83">
        <f t="shared" si="6"/>
        <v>0</v>
      </c>
      <c r="Q43" s="83">
        <f t="shared" si="6"/>
        <v>0</v>
      </c>
    </row>
    <row r="44" spans="3:17" x14ac:dyDescent="0.25">
      <c r="C44" s="163"/>
      <c r="D44" s="101" t="s">
        <v>676</v>
      </c>
      <c r="E44" s="83">
        <f t="shared" si="6"/>
        <v>0</v>
      </c>
      <c r="F44" s="83">
        <f t="shared" si="6"/>
        <v>0</v>
      </c>
      <c r="G44" s="83">
        <f t="shared" si="6"/>
        <v>0</v>
      </c>
      <c r="H44" s="83">
        <f t="shared" si="6"/>
        <v>0</v>
      </c>
      <c r="I44" s="83">
        <f t="shared" si="6"/>
        <v>0</v>
      </c>
      <c r="J44" s="83">
        <f t="shared" si="6"/>
        <v>0</v>
      </c>
      <c r="K44" s="83">
        <f t="shared" si="6"/>
        <v>0</v>
      </c>
      <c r="L44" s="83">
        <f t="shared" si="6"/>
        <v>0</v>
      </c>
      <c r="M44" s="83">
        <f t="shared" si="6"/>
        <v>0</v>
      </c>
      <c r="N44" s="83">
        <f t="shared" si="6"/>
        <v>0</v>
      </c>
      <c r="O44" s="83">
        <f t="shared" si="6"/>
        <v>0</v>
      </c>
      <c r="P44" s="83">
        <f t="shared" si="6"/>
        <v>0</v>
      </c>
      <c r="Q44" s="83">
        <f t="shared" si="6"/>
        <v>0</v>
      </c>
    </row>
    <row r="45" spans="3:17" x14ac:dyDescent="0.25">
      <c r="C45" s="163"/>
      <c r="D45" s="101" t="s">
        <v>677</v>
      </c>
      <c r="E45" s="83">
        <f t="shared" si="6"/>
        <v>0</v>
      </c>
      <c r="F45" s="83">
        <f t="shared" si="6"/>
        <v>0</v>
      </c>
      <c r="G45" s="83">
        <f t="shared" si="6"/>
        <v>0</v>
      </c>
      <c r="H45" s="83">
        <f t="shared" si="6"/>
        <v>0</v>
      </c>
      <c r="I45" s="83">
        <f t="shared" si="6"/>
        <v>0</v>
      </c>
      <c r="J45" s="83">
        <f t="shared" si="6"/>
        <v>0</v>
      </c>
      <c r="K45" s="83">
        <f t="shared" si="6"/>
        <v>0</v>
      </c>
      <c r="L45" s="83">
        <f t="shared" si="6"/>
        <v>0</v>
      </c>
      <c r="M45" s="83">
        <f t="shared" si="6"/>
        <v>0</v>
      </c>
      <c r="N45" s="83">
        <f t="shared" si="6"/>
        <v>0</v>
      </c>
      <c r="O45" s="83">
        <f t="shared" si="6"/>
        <v>0</v>
      </c>
      <c r="P45" s="83">
        <f t="shared" si="6"/>
        <v>0</v>
      </c>
      <c r="Q45" s="83">
        <f t="shared" si="6"/>
        <v>0</v>
      </c>
    </row>
    <row r="46" spans="3:17" x14ac:dyDescent="0.25">
      <c r="C46" s="163" t="s">
        <v>706</v>
      </c>
      <c r="D46" s="101" t="s">
        <v>678</v>
      </c>
      <c r="E46" s="83">
        <f t="shared" si="6"/>
        <v>0</v>
      </c>
      <c r="F46" s="83">
        <f t="shared" si="6"/>
        <v>0</v>
      </c>
      <c r="G46" s="83">
        <f t="shared" si="6"/>
        <v>0</v>
      </c>
      <c r="H46" s="83">
        <f t="shared" si="6"/>
        <v>0</v>
      </c>
      <c r="I46" s="83">
        <f t="shared" si="6"/>
        <v>0</v>
      </c>
      <c r="J46" s="83">
        <f t="shared" si="6"/>
        <v>0</v>
      </c>
      <c r="K46" s="83">
        <f t="shared" si="6"/>
        <v>0</v>
      </c>
      <c r="L46" s="83">
        <f t="shared" si="6"/>
        <v>0</v>
      </c>
      <c r="M46" s="83">
        <f t="shared" si="6"/>
        <v>0</v>
      </c>
      <c r="N46" s="83">
        <f t="shared" si="6"/>
        <v>0</v>
      </c>
      <c r="O46" s="83">
        <f t="shared" si="6"/>
        <v>0</v>
      </c>
      <c r="P46" s="83">
        <f t="shared" si="6"/>
        <v>0</v>
      </c>
      <c r="Q46" s="83">
        <f t="shared" si="6"/>
        <v>0</v>
      </c>
    </row>
    <row r="47" spans="3:17" x14ac:dyDescent="0.25">
      <c r="C47" s="338" t="s">
        <v>225</v>
      </c>
      <c r="D47" s="339"/>
      <c r="E47" s="144">
        <f>SUM(E33:E46)</f>
        <v>0</v>
      </c>
      <c r="F47" s="144">
        <f t="shared" ref="F47:P47" si="7">SUM(F33:F46)</f>
        <v>0</v>
      </c>
      <c r="G47" s="144">
        <f t="shared" si="7"/>
        <v>0</v>
      </c>
      <c r="H47" s="144">
        <f t="shared" si="7"/>
        <v>0</v>
      </c>
      <c r="I47" s="144">
        <f t="shared" si="7"/>
        <v>0</v>
      </c>
      <c r="J47" s="144">
        <f t="shared" si="7"/>
        <v>0</v>
      </c>
      <c r="K47" s="144">
        <f t="shared" si="7"/>
        <v>0</v>
      </c>
      <c r="L47" s="144">
        <f t="shared" si="7"/>
        <v>0</v>
      </c>
      <c r="M47" s="144">
        <f t="shared" si="7"/>
        <v>0</v>
      </c>
      <c r="N47" s="144">
        <f t="shared" si="7"/>
        <v>0</v>
      </c>
      <c r="O47" s="144">
        <f t="shared" si="7"/>
        <v>0</v>
      </c>
      <c r="P47" s="144">
        <f t="shared" si="7"/>
        <v>0</v>
      </c>
      <c r="Q47" s="124">
        <f>Q134+Q235</f>
        <v>0</v>
      </c>
    </row>
    <row r="48" spans="3:17" x14ac:dyDescent="0.25">
      <c r="C48" s="319" t="s">
        <v>354</v>
      </c>
      <c r="D48" s="320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679</v>
      </c>
      <c r="E49" s="83">
        <f t="shared" ref="E49:Q53" si="8">E137+E225</f>
        <v>0</v>
      </c>
      <c r="F49" s="83">
        <f t="shared" si="8"/>
        <v>0</v>
      </c>
      <c r="G49" s="83">
        <f t="shared" si="8"/>
        <v>0</v>
      </c>
      <c r="H49" s="83">
        <f t="shared" si="8"/>
        <v>0</v>
      </c>
      <c r="I49" s="83">
        <f t="shared" si="8"/>
        <v>0</v>
      </c>
      <c r="J49" s="83">
        <f t="shared" si="8"/>
        <v>0</v>
      </c>
      <c r="K49" s="83">
        <f t="shared" si="8"/>
        <v>0</v>
      </c>
      <c r="L49" s="83">
        <f t="shared" si="8"/>
        <v>0</v>
      </c>
      <c r="M49" s="83">
        <f t="shared" si="8"/>
        <v>0</v>
      </c>
      <c r="N49" s="83">
        <f t="shared" si="8"/>
        <v>0</v>
      </c>
      <c r="O49" s="83">
        <f t="shared" si="8"/>
        <v>0</v>
      </c>
      <c r="P49" s="83">
        <f t="shared" si="8"/>
        <v>0</v>
      </c>
      <c r="Q49" s="83">
        <f t="shared" si="8"/>
        <v>0</v>
      </c>
    </row>
    <row r="50" spans="3:17" x14ac:dyDescent="0.25">
      <c r="C50" s="163" t="s">
        <v>707</v>
      </c>
      <c r="D50" s="101" t="s">
        <v>680</v>
      </c>
      <c r="E50" s="83">
        <f t="shared" si="8"/>
        <v>0</v>
      </c>
      <c r="F50" s="83">
        <f t="shared" si="8"/>
        <v>0</v>
      </c>
      <c r="G50" s="83">
        <f t="shared" si="8"/>
        <v>0</v>
      </c>
      <c r="H50" s="83">
        <f t="shared" si="8"/>
        <v>0</v>
      </c>
      <c r="I50" s="83">
        <f t="shared" si="8"/>
        <v>0</v>
      </c>
      <c r="J50" s="83">
        <f t="shared" si="8"/>
        <v>0</v>
      </c>
      <c r="K50" s="83">
        <f t="shared" si="8"/>
        <v>0</v>
      </c>
      <c r="L50" s="83">
        <f t="shared" si="8"/>
        <v>0</v>
      </c>
      <c r="M50" s="83">
        <f t="shared" si="8"/>
        <v>0</v>
      </c>
      <c r="N50" s="83">
        <f t="shared" si="8"/>
        <v>0</v>
      </c>
      <c r="O50" s="83">
        <f t="shared" si="8"/>
        <v>0</v>
      </c>
      <c r="P50" s="83">
        <f t="shared" si="8"/>
        <v>0</v>
      </c>
      <c r="Q50" s="83">
        <f t="shared" si="8"/>
        <v>0</v>
      </c>
    </row>
    <row r="51" spans="3:17" x14ac:dyDescent="0.25">
      <c r="C51" s="163" t="s">
        <v>707</v>
      </c>
      <c r="D51" s="101" t="s">
        <v>681</v>
      </c>
      <c r="E51" s="83">
        <f t="shared" si="8"/>
        <v>0</v>
      </c>
      <c r="F51" s="83">
        <f t="shared" si="8"/>
        <v>0</v>
      </c>
      <c r="G51" s="83">
        <f t="shared" si="8"/>
        <v>0</v>
      </c>
      <c r="H51" s="83">
        <f t="shared" si="8"/>
        <v>0</v>
      </c>
      <c r="I51" s="83">
        <f t="shared" si="8"/>
        <v>0</v>
      </c>
      <c r="J51" s="83">
        <f t="shared" si="8"/>
        <v>0</v>
      </c>
      <c r="K51" s="83">
        <f t="shared" si="8"/>
        <v>0</v>
      </c>
      <c r="L51" s="83">
        <f t="shared" si="8"/>
        <v>0</v>
      </c>
      <c r="M51" s="83">
        <f t="shared" si="8"/>
        <v>0</v>
      </c>
      <c r="N51" s="83">
        <f t="shared" si="8"/>
        <v>0</v>
      </c>
      <c r="O51" s="83">
        <f t="shared" si="8"/>
        <v>0</v>
      </c>
      <c r="P51" s="83">
        <f t="shared" si="8"/>
        <v>0</v>
      </c>
      <c r="Q51" s="83">
        <f t="shared" si="8"/>
        <v>0</v>
      </c>
    </row>
    <row r="52" spans="3:17" x14ac:dyDescent="0.25">
      <c r="C52" s="163" t="s">
        <v>707</v>
      </c>
      <c r="D52" s="20" t="s">
        <v>682</v>
      </c>
      <c r="E52" s="83">
        <f t="shared" si="8"/>
        <v>0</v>
      </c>
      <c r="F52" s="83">
        <f t="shared" si="8"/>
        <v>0</v>
      </c>
      <c r="G52" s="83">
        <f t="shared" si="8"/>
        <v>0</v>
      </c>
      <c r="H52" s="83">
        <f t="shared" si="8"/>
        <v>0</v>
      </c>
      <c r="I52" s="83">
        <f t="shared" si="8"/>
        <v>0</v>
      </c>
      <c r="J52" s="83">
        <f t="shared" si="8"/>
        <v>0</v>
      </c>
      <c r="K52" s="83">
        <f t="shared" si="8"/>
        <v>0</v>
      </c>
      <c r="L52" s="83">
        <f t="shared" si="8"/>
        <v>0</v>
      </c>
      <c r="M52" s="83">
        <f t="shared" si="8"/>
        <v>0</v>
      </c>
      <c r="N52" s="83">
        <f t="shared" si="8"/>
        <v>0</v>
      </c>
      <c r="O52" s="83">
        <f t="shared" si="8"/>
        <v>0</v>
      </c>
      <c r="P52" s="83">
        <f t="shared" si="8"/>
        <v>0</v>
      </c>
      <c r="Q52" s="83">
        <f t="shared" si="8"/>
        <v>0</v>
      </c>
    </row>
    <row r="53" spans="3:17" x14ac:dyDescent="0.25">
      <c r="C53" s="163" t="s">
        <v>707</v>
      </c>
      <c r="D53" s="20" t="s">
        <v>683</v>
      </c>
      <c r="E53" s="83">
        <f t="shared" si="8"/>
        <v>0</v>
      </c>
      <c r="F53" s="83">
        <f t="shared" si="8"/>
        <v>0</v>
      </c>
      <c r="G53" s="83">
        <f t="shared" si="8"/>
        <v>0</v>
      </c>
      <c r="H53" s="83">
        <f t="shared" si="8"/>
        <v>0</v>
      </c>
      <c r="I53" s="83">
        <f t="shared" si="8"/>
        <v>0</v>
      </c>
      <c r="J53" s="83">
        <f t="shared" si="8"/>
        <v>0</v>
      </c>
      <c r="K53" s="83">
        <f t="shared" si="8"/>
        <v>0</v>
      </c>
      <c r="L53" s="83">
        <f t="shared" si="8"/>
        <v>0</v>
      </c>
      <c r="M53" s="83">
        <f t="shared" si="8"/>
        <v>0</v>
      </c>
      <c r="N53" s="83">
        <f t="shared" si="8"/>
        <v>0</v>
      </c>
      <c r="O53" s="83">
        <f t="shared" si="8"/>
        <v>0</v>
      </c>
      <c r="P53" s="83">
        <f t="shared" si="8"/>
        <v>0</v>
      </c>
      <c r="Q53" s="83">
        <f t="shared" si="8"/>
        <v>0</v>
      </c>
    </row>
    <row r="54" spans="3:17" x14ac:dyDescent="0.25">
      <c r="C54" s="338" t="s">
        <v>225</v>
      </c>
      <c r="D54" s="339"/>
      <c r="E54" s="144">
        <f>SUM(E49:E53)</f>
        <v>0</v>
      </c>
      <c r="F54" s="144">
        <f t="shared" ref="F54:P54" si="9">SUM(F49:F53)</f>
        <v>0</v>
      </c>
      <c r="G54" s="144">
        <f t="shared" si="9"/>
        <v>0</v>
      </c>
      <c r="H54" s="144">
        <f t="shared" si="9"/>
        <v>0</v>
      </c>
      <c r="I54" s="144">
        <f t="shared" si="9"/>
        <v>0</v>
      </c>
      <c r="J54" s="144">
        <f t="shared" si="9"/>
        <v>0</v>
      </c>
      <c r="K54" s="144">
        <f t="shared" si="9"/>
        <v>0</v>
      </c>
      <c r="L54" s="144">
        <f t="shared" si="9"/>
        <v>0</v>
      </c>
      <c r="M54" s="144">
        <f t="shared" si="9"/>
        <v>0</v>
      </c>
      <c r="N54" s="144">
        <f t="shared" si="9"/>
        <v>0</v>
      </c>
      <c r="O54" s="144">
        <f t="shared" si="9"/>
        <v>0</v>
      </c>
      <c r="P54" s="144">
        <f t="shared" si="9"/>
        <v>0</v>
      </c>
      <c r="Q54" s="124">
        <f>Q141+Q256</f>
        <v>0</v>
      </c>
    </row>
    <row r="55" spans="3:17" x14ac:dyDescent="0.25">
      <c r="C55" s="338" t="s">
        <v>353</v>
      </c>
      <c r="D55" s="339"/>
      <c r="E55" s="144">
        <f>E54+E47</f>
        <v>0</v>
      </c>
      <c r="F55" s="144">
        <f t="shared" ref="F55:P55" si="10">F54+F47</f>
        <v>0</v>
      </c>
      <c r="G55" s="144">
        <f t="shared" si="10"/>
        <v>0</v>
      </c>
      <c r="H55" s="144">
        <f t="shared" si="10"/>
        <v>0</v>
      </c>
      <c r="I55" s="144">
        <f t="shared" si="10"/>
        <v>0</v>
      </c>
      <c r="J55" s="144">
        <f t="shared" si="10"/>
        <v>0</v>
      </c>
      <c r="K55" s="144">
        <f t="shared" si="10"/>
        <v>0</v>
      </c>
      <c r="L55" s="144">
        <f t="shared" si="10"/>
        <v>0</v>
      </c>
      <c r="M55" s="144">
        <f t="shared" si="10"/>
        <v>0</v>
      </c>
      <c r="N55" s="144">
        <f t="shared" si="10"/>
        <v>0</v>
      </c>
      <c r="O55" s="144">
        <f t="shared" si="10"/>
        <v>0</v>
      </c>
      <c r="P55" s="144">
        <f t="shared" si="10"/>
        <v>0</v>
      </c>
      <c r="Q55" s="124">
        <f>Q142+Q257</f>
        <v>0</v>
      </c>
    </row>
    <row r="56" spans="3:17" x14ac:dyDescent="0.25">
      <c r="C56" s="335" t="s">
        <v>358</v>
      </c>
      <c r="D56" s="336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83">
        <f t="shared" ref="E57:Q58" si="11">E145+E233</f>
        <v>0</v>
      </c>
      <c r="F57" s="83">
        <f t="shared" si="11"/>
        <v>0</v>
      </c>
      <c r="G57" s="83">
        <f t="shared" si="11"/>
        <v>0</v>
      </c>
      <c r="H57" s="83">
        <f t="shared" si="11"/>
        <v>0</v>
      </c>
      <c r="I57" s="83">
        <f t="shared" si="11"/>
        <v>0</v>
      </c>
      <c r="J57" s="83">
        <f t="shared" si="11"/>
        <v>0</v>
      </c>
      <c r="K57" s="83">
        <f t="shared" si="11"/>
        <v>0</v>
      </c>
      <c r="L57" s="83">
        <f t="shared" si="11"/>
        <v>0</v>
      </c>
      <c r="M57" s="83">
        <f t="shared" si="11"/>
        <v>0</v>
      </c>
      <c r="N57" s="83">
        <f t="shared" si="11"/>
        <v>0</v>
      </c>
      <c r="O57" s="83">
        <f t="shared" si="11"/>
        <v>0</v>
      </c>
      <c r="P57" s="83">
        <f t="shared" si="11"/>
        <v>0</v>
      </c>
      <c r="Q57" s="83">
        <f t="shared" si="11"/>
        <v>0</v>
      </c>
    </row>
    <row r="58" spans="3:17" x14ac:dyDescent="0.25">
      <c r="C58" s="18"/>
      <c r="D58" s="18" t="s">
        <v>685</v>
      </c>
      <c r="E58" s="83">
        <f t="shared" si="11"/>
        <v>0</v>
      </c>
      <c r="F58" s="83">
        <f t="shared" si="11"/>
        <v>0</v>
      </c>
      <c r="G58" s="83">
        <f t="shared" si="11"/>
        <v>0</v>
      </c>
      <c r="H58" s="83">
        <f t="shared" si="11"/>
        <v>0</v>
      </c>
      <c r="I58" s="83">
        <f t="shared" si="11"/>
        <v>0</v>
      </c>
      <c r="J58" s="83">
        <f t="shared" si="11"/>
        <v>0</v>
      </c>
      <c r="K58" s="83">
        <f t="shared" si="11"/>
        <v>0</v>
      </c>
      <c r="L58" s="83">
        <f t="shared" si="11"/>
        <v>0</v>
      </c>
      <c r="M58" s="83">
        <f t="shared" si="11"/>
        <v>0</v>
      </c>
      <c r="N58" s="83">
        <f t="shared" si="11"/>
        <v>0</v>
      </c>
      <c r="O58" s="83">
        <f t="shared" si="11"/>
        <v>0</v>
      </c>
      <c r="P58" s="83">
        <f t="shared" si="11"/>
        <v>0</v>
      </c>
      <c r="Q58" s="83">
        <f t="shared" si="11"/>
        <v>0</v>
      </c>
    </row>
    <row r="59" spans="3:17" x14ac:dyDescent="0.25">
      <c r="C59" s="338" t="s">
        <v>355</v>
      </c>
      <c r="D59" s="339"/>
      <c r="E59" s="144">
        <f>SUM(E57:E58)</f>
        <v>0</v>
      </c>
      <c r="F59" s="144">
        <f t="shared" ref="F59:P59" si="12">SUM(F57:F58)</f>
        <v>0</v>
      </c>
      <c r="G59" s="144">
        <f t="shared" si="12"/>
        <v>0</v>
      </c>
      <c r="H59" s="144">
        <f t="shared" si="12"/>
        <v>0</v>
      </c>
      <c r="I59" s="144">
        <f t="shared" si="12"/>
        <v>0</v>
      </c>
      <c r="J59" s="144">
        <f t="shared" si="12"/>
        <v>0</v>
      </c>
      <c r="K59" s="144">
        <f t="shared" si="12"/>
        <v>0</v>
      </c>
      <c r="L59" s="144">
        <f t="shared" si="12"/>
        <v>0</v>
      </c>
      <c r="M59" s="144">
        <f t="shared" si="12"/>
        <v>0</v>
      </c>
      <c r="N59" s="144">
        <f t="shared" si="12"/>
        <v>0</v>
      </c>
      <c r="O59" s="144">
        <f t="shared" si="12"/>
        <v>0</v>
      </c>
      <c r="P59" s="144">
        <f t="shared" si="12"/>
        <v>0</v>
      </c>
      <c r="Q59" s="124">
        <f>Q146+Q261</f>
        <v>0</v>
      </c>
    </row>
    <row r="60" spans="3:17" x14ac:dyDescent="0.25">
      <c r="C60" s="335" t="s">
        <v>357</v>
      </c>
      <c r="D60" s="336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6"/>
      <c r="D61" s="101" t="s">
        <v>686</v>
      </c>
      <c r="E61" s="83">
        <f t="shared" ref="E61:Q64" si="13">E149+E237</f>
        <v>0</v>
      </c>
      <c r="F61" s="83">
        <f t="shared" si="13"/>
        <v>0</v>
      </c>
      <c r="G61" s="83">
        <f t="shared" si="13"/>
        <v>0</v>
      </c>
      <c r="H61" s="83">
        <f t="shared" si="13"/>
        <v>0</v>
      </c>
      <c r="I61" s="83">
        <f t="shared" si="13"/>
        <v>0</v>
      </c>
      <c r="J61" s="83">
        <f t="shared" si="13"/>
        <v>0</v>
      </c>
      <c r="K61" s="83">
        <f t="shared" si="13"/>
        <v>0</v>
      </c>
      <c r="L61" s="83">
        <f t="shared" si="13"/>
        <v>0</v>
      </c>
      <c r="M61" s="83">
        <f t="shared" si="13"/>
        <v>0</v>
      </c>
      <c r="N61" s="83">
        <f t="shared" si="13"/>
        <v>0</v>
      </c>
      <c r="O61" s="83">
        <f t="shared" si="13"/>
        <v>0</v>
      </c>
      <c r="P61" s="83">
        <f t="shared" si="13"/>
        <v>0</v>
      </c>
      <c r="Q61" s="83">
        <f t="shared" si="13"/>
        <v>0</v>
      </c>
    </row>
    <row r="62" spans="3:17" x14ac:dyDescent="0.25">
      <c r="C62" s="96"/>
      <c r="D62" s="101" t="s">
        <v>687</v>
      </c>
      <c r="E62" s="83">
        <f t="shared" si="13"/>
        <v>0</v>
      </c>
      <c r="F62" s="83">
        <f t="shared" si="13"/>
        <v>0</v>
      </c>
      <c r="G62" s="83">
        <f t="shared" si="13"/>
        <v>0</v>
      </c>
      <c r="H62" s="83">
        <f t="shared" si="13"/>
        <v>0</v>
      </c>
      <c r="I62" s="83">
        <f t="shared" si="13"/>
        <v>0</v>
      </c>
      <c r="J62" s="83">
        <f t="shared" si="13"/>
        <v>0</v>
      </c>
      <c r="K62" s="83">
        <f t="shared" si="13"/>
        <v>0</v>
      </c>
      <c r="L62" s="83">
        <f t="shared" si="13"/>
        <v>0</v>
      </c>
      <c r="M62" s="83">
        <f t="shared" si="13"/>
        <v>0</v>
      </c>
      <c r="N62" s="83">
        <f t="shared" si="13"/>
        <v>0</v>
      </c>
      <c r="O62" s="83">
        <f t="shared" si="13"/>
        <v>0</v>
      </c>
      <c r="P62" s="83">
        <f t="shared" si="13"/>
        <v>0</v>
      </c>
      <c r="Q62" s="83">
        <f t="shared" si="13"/>
        <v>0</v>
      </c>
    </row>
    <row r="63" spans="3:17" x14ac:dyDescent="0.25">
      <c r="C63" s="18"/>
      <c r="D63" s="101" t="s">
        <v>688</v>
      </c>
      <c r="E63" s="83">
        <f t="shared" si="13"/>
        <v>0</v>
      </c>
      <c r="F63" s="83">
        <f t="shared" si="13"/>
        <v>0</v>
      </c>
      <c r="G63" s="83">
        <f t="shared" si="13"/>
        <v>0</v>
      </c>
      <c r="H63" s="83">
        <f t="shared" si="13"/>
        <v>0</v>
      </c>
      <c r="I63" s="83">
        <f t="shared" si="13"/>
        <v>0</v>
      </c>
      <c r="J63" s="83">
        <f t="shared" si="13"/>
        <v>0</v>
      </c>
      <c r="K63" s="83">
        <f t="shared" si="13"/>
        <v>0</v>
      </c>
      <c r="L63" s="83">
        <f t="shared" si="13"/>
        <v>0</v>
      </c>
      <c r="M63" s="83">
        <f t="shared" si="13"/>
        <v>0</v>
      </c>
      <c r="N63" s="83">
        <f t="shared" si="13"/>
        <v>0</v>
      </c>
      <c r="O63" s="83">
        <f t="shared" si="13"/>
        <v>0</v>
      </c>
      <c r="P63" s="83">
        <f t="shared" si="13"/>
        <v>0</v>
      </c>
      <c r="Q63" s="83">
        <f t="shared" si="13"/>
        <v>0</v>
      </c>
    </row>
    <row r="64" spans="3:17" x14ac:dyDescent="0.25">
      <c r="C64" s="18"/>
      <c r="D64" s="18" t="s">
        <v>689</v>
      </c>
      <c r="E64" s="83">
        <f t="shared" si="13"/>
        <v>0</v>
      </c>
      <c r="F64" s="83">
        <f t="shared" si="13"/>
        <v>0</v>
      </c>
      <c r="G64" s="83">
        <f t="shared" si="13"/>
        <v>0</v>
      </c>
      <c r="H64" s="83">
        <f t="shared" si="13"/>
        <v>0</v>
      </c>
      <c r="I64" s="83">
        <f t="shared" si="13"/>
        <v>0</v>
      </c>
      <c r="J64" s="83">
        <f t="shared" si="13"/>
        <v>0</v>
      </c>
      <c r="K64" s="83">
        <f t="shared" si="13"/>
        <v>0</v>
      </c>
      <c r="L64" s="83">
        <f t="shared" si="13"/>
        <v>0</v>
      </c>
      <c r="M64" s="83">
        <f t="shared" si="13"/>
        <v>0</v>
      </c>
      <c r="N64" s="83">
        <f t="shared" si="13"/>
        <v>0</v>
      </c>
      <c r="O64" s="83">
        <f t="shared" si="13"/>
        <v>0</v>
      </c>
      <c r="P64" s="83">
        <f t="shared" si="13"/>
        <v>0</v>
      </c>
      <c r="Q64" s="83">
        <f t="shared" si="13"/>
        <v>0</v>
      </c>
    </row>
    <row r="65" spans="3:17" x14ac:dyDescent="0.25">
      <c r="C65" s="338" t="s">
        <v>356</v>
      </c>
      <c r="D65" s="339"/>
      <c r="E65" s="144">
        <f>SUM(E61:E64)</f>
        <v>0</v>
      </c>
      <c r="F65" s="144">
        <f t="shared" ref="F65:P65" si="14">SUM(F61:F64)</f>
        <v>0</v>
      </c>
      <c r="G65" s="144">
        <f t="shared" si="14"/>
        <v>0</v>
      </c>
      <c r="H65" s="144">
        <f t="shared" si="14"/>
        <v>0</v>
      </c>
      <c r="I65" s="144">
        <f t="shared" si="14"/>
        <v>0</v>
      </c>
      <c r="J65" s="144">
        <f t="shared" si="14"/>
        <v>0</v>
      </c>
      <c r="K65" s="144">
        <f t="shared" si="14"/>
        <v>0</v>
      </c>
      <c r="L65" s="144">
        <f t="shared" si="14"/>
        <v>0</v>
      </c>
      <c r="M65" s="144">
        <f t="shared" si="14"/>
        <v>0</v>
      </c>
      <c r="N65" s="144">
        <f t="shared" si="14"/>
        <v>0</v>
      </c>
      <c r="O65" s="144">
        <f t="shared" si="14"/>
        <v>0</v>
      </c>
      <c r="P65" s="144">
        <f t="shared" si="14"/>
        <v>0</v>
      </c>
      <c r="Q65" s="124">
        <f>Q154+Q267</f>
        <v>0</v>
      </c>
    </row>
    <row r="66" spans="3:17" x14ac:dyDescent="0.25">
      <c r="C66" s="335" t="s">
        <v>361</v>
      </c>
      <c r="D66" s="336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691</v>
      </c>
      <c r="E67" s="83">
        <f t="shared" ref="E67:Q80" si="15">E155+E243</f>
        <v>0</v>
      </c>
      <c r="F67" s="83">
        <f t="shared" si="15"/>
        <v>0</v>
      </c>
      <c r="G67" s="83">
        <f t="shared" si="15"/>
        <v>0</v>
      </c>
      <c r="H67" s="83">
        <f t="shared" si="15"/>
        <v>0</v>
      </c>
      <c r="I67" s="83">
        <f t="shared" si="15"/>
        <v>0</v>
      </c>
      <c r="J67" s="83">
        <f t="shared" si="15"/>
        <v>0</v>
      </c>
      <c r="K67" s="83">
        <f t="shared" si="15"/>
        <v>0</v>
      </c>
      <c r="L67" s="83">
        <f t="shared" si="15"/>
        <v>0</v>
      </c>
      <c r="M67" s="83">
        <f t="shared" si="15"/>
        <v>0</v>
      </c>
      <c r="N67" s="83">
        <f t="shared" si="15"/>
        <v>0</v>
      </c>
      <c r="O67" s="83">
        <f t="shared" si="15"/>
        <v>0</v>
      </c>
      <c r="P67" s="83">
        <f t="shared" si="15"/>
        <v>0</v>
      </c>
      <c r="Q67" s="83">
        <f t="shared" si="15"/>
        <v>0</v>
      </c>
    </row>
    <row r="68" spans="3:17" x14ac:dyDescent="0.25">
      <c r="C68" s="96"/>
      <c r="D68" s="101" t="s">
        <v>692</v>
      </c>
      <c r="E68" s="83">
        <f t="shared" si="15"/>
        <v>0</v>
      </c>
      <c r="F68" s="83">
        <f t="shared" si="15"/>
        <v>0</v>
      </c>
      <c r="G68" s="83">
        <f t="shared" si="15"/>
        <v>0</v>
      </c>
      <c r="H68" s="83">
        <f t="shared" si="15"/>
        <v>0</v>
      </c>
      <c r="I68" s="83">
        <f t="shared" si="15"/>
        <v>0</v>
      </c>
      <c r="J68" s="83">
        <f t="shared" si="15"/>
        <v>0</v>
      </c>
      <c r="K68" s="83">
        <f t="shared" si="15"/>
        <v>0</v>
      </c>
      <c r="L68" s="83">
        <f t="shared" si="15"/>
        <v>0</v>
      </c>
      <c r="M68" s="83">
        <f t="shared" si="15"/>
        <v>0</v>
      </c>
      <c r="N68" s="83">
        <f t="shared" si="15"/>
        <v>0</v>
      </c>
      <c r="O68" s="83">
        <f t="shared" si="15"/>
        <v>0</v>
      </c>
      <c r="P68" s="83">
        <f t="shared" si="15"/>
        <v>0</v>
      </c>
      <c r="Q68" s="83">
        <f t="shared" si="15"/>
        <v>0</v>
      </c>
    </row>
    <row r="69" spans="3:17" x14ac:dyDescent="0.25">
      <c r="C69" s="96"/>
      <c r="D69" s="101" t="s">
        <v>693</v>
      </c>
      <c r="E69" s="83">
        <f t="shared" si="15"/>
        <v>0</v>
      </c>
      <c r="F69" s="83">
        <f t="shared" si="15"/>
        <v>0</v>
      </c>
      <c r="G69" s="83">
        <f t="shared" si="15"/>
        <v>0</v>
      </c>
      <c r="H69" s="83">
        <f t="shared" si="15"/>
        <v>0</v>
      </c>
      <c r="I69" s="83">
        <f t="shared" si="15"/>
        <v>0</v>
      </c>
      <c r="J69" s="83">
        <f t="shared" si="15"/>
        <v>0</v>
      </c>
      <c r="K69" s="83">
        <f t="shared" si="15"/>
        <v>0</v>
      </c>
      <c r="L69" s="83">
        <f t="shared" si="15"/>
        <v>0</v>
      </c>
      <c r="M69" s="83">
        <f t="shared" si="15"/>
        <v>0</v>
      </c>
      <c r="N69" s="83">
        <f t="shared" si="15"/>
        <v>0</v>
      </c>
      <c r="O69" s="83">
        <f t="shared" si="15"/>
        <v>0</v>
      </c>
      <c r="P69" s="83">
        <f t="shared" si="15"/>
        <v>0</v>
      </c>
      <c r="Q69" s="83">
        <f t="shared" si="15"/>
        <v>0</v>
      </c>
    </row>
    <row r="70" spans="3:17" x14ac:dyDescent="0.25">
      <c r="C70" s="96"/>
      <c r="D70" s="101" t="s">
        <v>694</v>
      </c>
      <c r="E70" s="83">
        <f t="shared" si="15"/>
        <v>0</v>
      </c>
      <c r="F70" s="83">
        <f t="shared" si="15"/>
        <v>0</v>
      </c>
      <c r="G70" s="83">
        <f t="shared" si="15"/>
        <v>0</v>
      </c>
      <c r="H70" s="83">
        <f t="shared" si="15"/>
        <v>0</v>
      </c>
      <c r="I70" s="83">
        <f t="shared" si="15"/>
        <v>0</v>
      </c>
      <c r="J70" s="83">
        <f t="shared" si="15"/>
        <v>0</v>
      </c>
      <c r="K70" s="83">
        <f t="shared" si="15"/>
        <v>0</v>
      </c>
      <c r="L70" s="83">
        <f t="shared" si="15"/>
        <v>0</v>
      </c>
      <c r="M70" s="83">
        <f t="shared" si="15"/>
        <v>0</v>
      </c>
      <c r="N70" s="83">
        <f t="shared" si="15"/>
        <v>0</v>
      </c>
      <c r="O70" s="83">
        <f t="shared" si="15"/>
        <v>0</v>
      </c>
      <c r="P70" s="83">
        <f t="shared" si="15"/>
        <v>0</v>
      </c>
      <c r="Q70" s="83">
        <f t="shared" si="15"/>
        <v>0</v>
      </c>
    </row>
    <row r="71" spans="3:17" x14ac:dyDescent="0.25">
      <c r="C71" s="96"/>
      <c r="D71" s="101" t="s">
        <v>695</v>
      </c>
      <c r="E71" s="83">
        <f t="shared" si="15"/>
        <v>0</v>
      </c>
      <c r="F71" s="83">
        <f t="shared" si="15"/>
        <v>0</v>
      </c>
      <c r="G71" s="83">
        <f t="shared" si="15"/>
        <v>0</v>
      </c>
      <c r="H71" s="83">
        <f t="shared" si="15"/>
        <v>0</v>
      </c>
      <c r="I71" s="83">
        <f t="shared" si="15"/>
        <v>0</v>
      </c>
      <c r="J71" s="83">
        <f t="shared" si="15"/>
        <v>0</v>
      </c>
      <c r="K71" s="83">
        <f t="shared" si="15"/>
        <v>0</v>
      </c>
      <c r="L71" s="83">
        <f t="shared" si="15"/>
        <v>0</v>
      </c>
      <c r="M71" s="83">
        <f t="shared" si="15"/>
        <v>0</v>
      </c>
      <c r="N71" s="83">
        <f t="shared" si="15"/>
        <v>0</v>
      </c>
      <c r="O71" s="83">
        <f t="shared" si="15"/>
        <v>0</v>
      </c>
      <c r="P71" s="83">
        <f t="shared" si="15"/>
        <v>0</v>
      </c>
      <c r="Q71" s="83">
        <f t="shared" si="15"/>
        <v>0</v>
      </c>
    </row>
    <row r="72" spans="3:17" x14ac:dyDescent="0.25">
      <c r="C72" s="96"/>
      <c r="D72" s="101" t="s">
        <v>664</v>
      </c>
      <c r="E72" s="83">
        <f t="shared" si="15"/>
        <v>0</v>
      </c>
      <c r="F72" s="83">
        <f t="shared" si="15"/>
        <v>0</v>
      </c>
      <c r="G72" s="83">
        <f t="shared" si="15"/>
        <v>0</v>
      </c>
      <c r="H72" s="83">
        <f t="shared" si="15"/>
        <v>0</v>
      </c>
      <c r="I72" s="83">
        <f t="shared" si="15"/>
        <v>0</v>
      </c>
      <c r="J72" s="83">
        <f t="shared" si="15"/>
        <v>0</v>
      </c>
      <c r="K72" s="83">
        <f t="shared" si="15"/>
        <v>0</v>
      </c>
      <c r="L72" s="83">
        <f t="shared" si="15"/>
        <v>0</v>
      </c>
      <c r="M72" s="83">
        <f t="shared" si="15"/>
        <v>0</v>
      </c>
      <c r="N72" s="83">
        <f t="shared" si="15"/>
        <v>0</v>
      </c>
      <c r="O72" s="83">
        <f t="shared" si="15"/>
        <v>0</v>
      </c>
      <c r="P72" s="83">
        <f t="shared" si="15"/>
        <v>0</v>
      </c>
      <c r="Q72" s="83">
        <f t="shared" si="15"/>
        <v>0</v>
      </c>
    </row>
    <row r="73" spans="3:17" x14ac:dyDescent="0.25">
      <c r="C73" s="163" t="s">
        <v>708</v>
      </c>
      <c r="D73" s="101" t="s">
        <v>696</v>
      </c>
      <c r="E73" s="83">
        <f t="shared" si="15"/>
        <v>0</v>
      </c>
      <c r="F73" s="83">
        <f t="shared" si="15"/>
        <v>0</v>
      </c>
      <c r="G73" s="83">
        <f t="shared" si="15"/>
        <v>0</v>
      </c>
      <c r="H73" s="83">
        <f t="shared" si="15"/>
        <v>0</v>
      </c>
      <c r="I73" s="83">
        <f t="shared" si="15"/>
        <v>0</v>
      </c>
      <c r="J73" s="83">
        <f t="shared" si="15"/>
        <v>0</v>
      </c>
      <c r="K73" s="83">
        <f t="shared" si="15"/>
        <v>0</v>
      </c>
      <c r="L73" s="83">
        <f t="shared" si="15"/>
        <v>0</v>
      </c>
      <c r="M73" s="83">
        <f t="shared" si="15"/>
        <v>0</v>
      </c>
      <c r="N73" s="83">
        <f t="shared" si="15"/>
        <v>0</v>
      </c>
      <c r="O73" s="83">
        <f t="shared" si="15"/>
        <v>0</v>
      </c>
      <c r="P73" s="83">
        <f t="shared" si="15"/>
        <v>0</v>
      </c>
      <c r="Q73" s="83">
        <f t="shared" si="15"/>
        <v>0</v>
      </c>
    </row>
    <row r="74" spans="3:17" x14ac:dyDescent="0.25">
      <c r="C74" s="163" t="s">
        <v>708</v>
      </c>
      <c r="D74" s="101" t="s">
        <v>697</v>
      </c>
      <c r="E74" s="83">
        <f t="shared" si="15"/>
        <v>0</v>
      </c>
      <c r="F74" s="83">
        <f t="shared" si="15"/>
        <v>0</v>
      </c>
      <c r="G74" s="83">
        <f t="shared" si="15"/>
        <v>0</v>
      </c>
      <c r="H74" s="83">
        <f t="shared" si="15"/>
        <v>0</v>
      </c>
      <c r="I74" s="83">
        <f t="shared" si="15"/>
        <v>0</v>
      </c>
      <c r="J74" s="83">
        <f t="shared" si="15"/>
        <v>0</v>
      </c>
      <c r="K74" s="83">
        <f t="shared" si="15"/>
        <v>0</v>
      </c>
      <c r="L74" s="83">
        <f t="shared" si="15"/>
        <v>0</v>
      </c>
      <c r="M74" s="83">
        <f t="shared" si="15"/>
        <v>0</v>
      </c>
      <c r="N74" s="83">
        <f t="shared" si="15"/>
        <v>0</v>
      </c>
      <c r="O74" s="83">
        <f t="shared" si="15"/>
        <v>0</v>
      </c>
      <c r="P74" s="83">
        <f t="shared" si="15"/>
        <v>0</v>
      </c>
      <c r="Q74" s="83">
        <f t="shared" si="15"/>
        <v>0</v>
      </c>
    </row>
    <row r="75" spans="3:17" x14ac:dyDescent="0.25">
      <c r="C75" s="163" t="s">
        <v>708</v>
      </c>
      <c r="D75" s="101" t="s">
        <v>698</v>
      </c>
      <c r="E75" s="83">
        <f t="shared" si="15"/>
        <v>0</v>
      </c>
      <c r="F75" s="83">
        <f t="shared" si="15"/>
        <v>0</v>
      </c>
      <c r="G75" s="83">
        <f t="shared" si="15"/>
        <v>0</v>
      </c>
      <c r="H75" s="83">
        <f t="shared" si="15"/>
        <v>0</v>
      </c>
      <c r="I75" s="83">
        <f t="shared" si="15"/>
        <v>0</v>
      </c>
      <c r="J75" s="83">
        <f t="shared" si="15"/>
        <v>0</v>
      </c>
      <c r="K75" s="83">
        <f t="shared" si="15"/>
        <v>0</v>
      </c>
      <c r="L75" s="83">
        <f t="shared" si="15"/>
        <v>0</v>
      </c>
      <c r="M75" s="83">
        <f t="shared" si="15"/>
        <v>0</v>
      </c>
      <c r="N75" s="83">
        <f t="shared" si="15"/>
        <v>0</v>
      </c>
      <c r="O75" s="83">
        <f t="shared" si="15"/>
        <v>0</v>
      </c>
      <c r="P75" s="83">
        <f t="shared" si="15"/>
        <v>0</v>
      </c>
      <c r="Q75" s="83">
        <f t="shared" si="15"/>
        <v>0</v>
      </c>
    </row>
    <row r="76" spans="3:17" x14ac:dyDescent="0.25">
      <c r="C76" s="163" t="s">
        <v>708</v>
      </c>
      <c r="D76" s="101" t="s">
        <v>699</v>
      </c>
      <c r="E76" s="83">
        <f t="shared" si="15"/>
        <v>0</v>
      </c>
      <c r="F76" s="83">
        <f t="shared" si="15"/>
        <v>0</v>
      </c>
      <c r="G76" s="83">
        <f t="shared" si="15"/>
        <v>0</v>
      </c>
      <c r="H76" s="83">
        <f t="shared" si="15"/>
        <v>0</v>
      </c>
      <c r="I76" s="83">
        <f t="shared" si="15"/>
        <v>0</v>
      </c>
      <c r="J76" s="83">
        <f t="shared" si="15"/>
        <v>0</v>
      </c>
      <c r="K76" s="83">
        <f t="shared" si="15"/>
        <v>0</v>
      </c>
      <c r="L76" s="83">
        <f t="shared" si="15"/>
        <v>0</v>
      </c>
      <c r="M76" s="83">
        <f t="shared" si="15"/>
        <v>0</v>
      </c>
      <c r="N76" s="83">
        <f t="shared" si="15"/>
        <v>0</v>
      </c>
      <c r="O76" s="83">
        <f t="shared" si="15"/>
        <v>0</v>
      </c>
      <c r="P76" s="83">
        <f t="shared" si="15"/>
        <v>0</v>
      </c>
      <c r="Q76" s="83">
        <f t="shared" si="15"/>
        <v>0</v>
      </c>
    </row>
    <row r="77" spans="3:17" x14ac:dyDescent="0.25">
      <c r="C77" s="163" t="s">
        <v>708</v>
      </c>
      <c r="D77" s="101" t="s">
        <v>700</v>
      </c>
      <c r="E77" s="83">
        <f t="shared" si="15"/>
        <v>0</v>
      </c>
      <c r="F77" s="83">
        <f t="shared" si="15"/>
        <v>0</v>
      </c>
      <c r="G77" s="83">
        <f t="shared" si="15"/>
        <v>0</v>
      </c>
      <c r="H77" s="83">
        <f t="shared" si="15"/>
        <v>0</v>
      </c>
      <c r="I77" s="83">
        <f t="shared" si="15"/>
        <v>0</v>
      </c>
      <c r="J77" s="83">
        <f t="shared" si="15"/>
        <v>0</v>
      </c>
      <c r="K77" s="83">
        <f t="shared" si="15"/>
        <v>0</v>
      </c>
      <c r="L77" s="83">
        <f t="shared" si="15"/>
        <v>0</v>
      </c>
      <c r="M77" s="83">
        <f t="shared" si="15"/>
        <v>0</v>
      </c>
      <c r="N77" s="83">
        <f t="shared" si="15"/>
        <v>0</v>
      </c>
      <c r="O77" s="83">
        <f t="shared" si="15"/>
        <v>0</v>
      </c>
      <c r="P77" s="83">
        <f t="shared" si="15"/>
        <v>0</v>
      </c>
      <c r="Q77" s="83">
        <f t="shared" si="15"/>
        <v>0</v>
      </c>
    </row>
    <row r="78" spans="3:17" x14ac:dyDescent="0.25">
      <c r="C78" s="163" t="s">
        <v>708</v>
      </c>
      <c r="D78" s="101" t="s">
        <v>701</v>
      </c>
      <c r="E78" s="83">
        <f t="shared" si="15"/>
        <v>0</v>
      </c>
      <c r="F78" s="83">
        <f t="shared" si="15"/>
        <v>0</v>
      </c>
      <c r="G78" s="83">
        <f t="shared" si="15"/>
        <v>0</v>
      </c>
      <c r="H78" s="83">
        <f t="shared" si="15"/>
        <v>0</v>
      </c>
      <c r="I78" s="83">
        <f t="shared" si="15"/>
        <v>0</v>
      </c>
      <c r="J78" s="83">
        <f t="shared" si="15"/>
        <v>0</v>
      </c>
      <c r="K78" s="83">
        <f t="shared" si="15"/>
        <v>0</v>
      </c>
      <c r="L78" s="83">
        <f t="shared" si="15"/>
        <v>0</v>
      </c>
      <c r="M78" s="83">
        <f t="shared" si="15"/>
        <v>0</v>
      </c>
      <c r="N78" s="83">
        <f t="shared" si="15"/>
        <v>0</v>
      </c>
      <c r="O78" s="83">
        <f t="shared" si="15"/>
        <v>0</v>
      </c>
      <c r="P78" s="83">
        <f t="shared" si="15"/>
        <v>0</v>
      </c>
      <c r="Q78" s="83">
        <f t="shared" si="15"/>
        <v>0</v>
      </c>
    </row>
    <row r="79" spans="3:17" x14ac:dyDescent="0.25">
      <c r="C79" s="163" t="s">
        <v>708</v>
      </c>
      <c r="D79" s="18" t="s">
        <v>702</v>
      </c>
      <c r="E79" s="83">
        <f t="shared" si="15"/>
        <v>0</v>
      </c>
      <c r="F79" s="83">
        <f t="shared" si="15"/>
        <v>0</v>
      </c>
      <c r="G79" s="83">
        <f t="shared" si="15"/>
        <v>0</v>
      </c>
      <c r="H79" s="83">
        <f t="shared" si="15"/>
        <v>0</v>
      </c>
      <c r="I79" s="83">
        <f t="shared" si="15"/>
        <v>0</v>
      </c>
      <c r="J79" s="83">
        <f t="shared" si="15"/>
        <v>0</v>
      </c>
      <c r="K79" s="83">
        <f t="shared" si="15"/>
        <v>0</v>
      </c>
      <c r="L79" s="83">
        <f t="shared" si="15"/>
        <v>0</v>
      </c>
      <c r="M79" s="83">
        <f t="shared" si="15"/>
        <v>0</v>
      </c>
      <c r="N79" s="83">
        <f t="shared" si="15"/>
        <v>0</v>
      </c>
      <c r="O79" s="83">
        <f t="shared" si="15"/>
        <v>0</v>
      </c>
      <c r="P79" s="83">
        <f t="shared" si="15"/>
        <v>0</v>
      </c>
      <c r="Q79" s="83">
        <f t="shared" si="15"/>
        <v>0</v>
      </c>
    </row>
    <row r="80" spans="3:17" x14ac:dyDescent="0.25">
      <c r="C80" s="163" t="s">
        <v>708</v>
      </c>
      <c r="D80" s="18" t="s">
        <v>703</v>
      </c>
      <c r="E80" s="83">
        <f t="shared" si="15"/>
        <v>0</v>
      </c>
      <c r="F80" s="83">
        <f t="shared" si="15"/>
        <v>0</v>
      </c>
      <c r="G80" s="83">
        <f t="shared" si="15"/>
        <v>0</v>
      </c>
      <c r="H80" s="83">
        <f t="shared" si="15"/>
        <v>0</v>
      </c>
      <c r="I80" s="83">
        <f t="shared" si="15"/>
        <v>0</v>
      </c>
      <c r="J80" s="83">
        <f t="shared" si="15"/>
        <v>0</v>
      </c>
      <c r="K80" s="83">
        <f t="shared" si="15"/>
        <v>0</v>
      </c>
      <c r="L80" s="83">
        <f t="shared" si="15"/>
        <v>0</v>
      </c>
      <c r="M80" s="83">
        <f t="shared" si="15"/>
        <v>0</v>
      </c>
      <c r="N80" s="83">
        <f t="shared" si="15"/>
        <v>0</v>
      </c>
      <c r="O80" s="83">
        <f t="shared" si="15"/>
        <v>0</v>
      </c>
      <c r="P80" s="83">
        <f t="shared" si="15"/>
        <v>0</v>
      </c>
      <c r="Q80" s="83">
        <f t="shared" si="15"/>
        <v>0</v>
      </c>
    </row>
    <row r="81" spans="3:17" x14ac:dyDescent="0.25">
      <c r="C81" s="338" t="s">
        <v>359</v>
      </c>
      <c r="D81" s="339"/>
      <c r="E81" s="144">
        <f>SUM(E67:E80)</f>
        <v>0</v>
      </c>
      <c r="F81" s="144">
        <f t="shared" ref="F81:P81" si="16">SUM(F67:F80)</f>
        <v>0</v>
      </c>
      <c r="G81" s="144">
        <f t="shared" si="16"/>
        <v>0</v>
      </c>
      <c r="H81" s="144">
        <f t="shared" si="16"/>
        <v>0</v>
      </c>
      <c r="I81" s="144">
        <f t="shared" si="16"/>
        <v>0</v>
      </c>
      <c r="J81" s="144">
        <f t="shared" si="16"/>
        <v>0</v>
      </c>
      <c r="K81" s="144">
        <f t="shared" si="16"/>
        <v>0</v>
      </c>
      <c r="L81" s="144">
        <f t="shared" si="16"/>
        <v>0</v>
      </c>
      <c r="M81" s="144">
        <f t="shared" si="16"/>
        <v>0</v>
      </c>
      <c r="N81" s="144">
        <f t="shared" si="16"/>
        <v>0</v>
      </c>
      <c r="O81" s="144">
        <f t="shared" si="16"/>
        <v>0</v>
      </c>
      <c r="P81" s="144">
        <f t="shared" si="16"/>
        <v>0</v>
      </c>
      <c r="Q81" s="124">
        <f>Q182+Q283</f>
        <v>0</v>
      </c>
    </row>
    <row r="82" spans="3:17" x14ac:dyDescent="0.25">
      <c r="C82" s="335" t="s">
        <v>360</v>
      </c>
      <c r="D82" s="336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66" t="s">
        <v>690</v>
      </c>
      <c r="E83" s="83">
        <f t="shared" ref="E83:P83" si="17">E171+E259</f>
        <v>0</v>
      </c>
      <c r="F83" s="83">
        <f t="shared" si="17"/>
        <v>0</v>
      </c>
      <c r="G83" s="83">
        <f t="shared" si="17"/>
        <v>0</v>
      </c>
      <c r="H83" s="83">
        <f t="shared" si="17"/>
        <v>0</v>
      </c>
      <c r="I83" s="83">
        <f t="shared" si="17"/>
        <v>0</v>
      </c>
      <c r="J83" s="83">
        <f t="shared" si="17"/>
        <v>0</v>
      </c>
      <c r="K83" s="83">
        <f t="shared" si="17"/>
        <v>0</v>
      </c>
      <c r="L83" s="83">
        <f t="shared" si="17"/>
        <v>0</v>
      </c>
      <c r="M83" s="83">
        <f t="shared" si="17"/>
        <v>0</v>
      </c>
      <c r="N83" s="83">
        <f t="shared" si="17"/>
        <v>0</v>
      </c>
      <c r="O83" s="83">
        <f t="shared" si="17"/>
        <v>0</v>
      </c>
      <c r="P83" s="83">
        <f t="shared" si="17"/>
        <v>0</v>
      </c>
      <c r="Q83" s="83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338" t="s">
        <v>362</v>
      </c>
      <c r="D85" s="339"/>
      <c r="E85" s="144">
        <f>SUM(E83:E84)</f>
        <v>0</v>
      </c>
      <c r="F85" s="144">
        <f t="shared" ref="F85:P85" si="18">SUM(F83:F84)</f>
        <v>0</v>
      </c>
      <c r="G85" s="144">
        <f t="shared" si="18"/>
        <v>0</v>
      </c>
      <c r="H85" s="144">
        <f t="shared" si="18"/>
        <v>0</v>
      </c>
      <c r="I85" s="144">
        <f t="shared" si="18"/>
        <v>0</v>
      </c>
      <c r="J85" s="144">
        <f t="shared" si="18"/>
        <v>0</v>
      </c>
      <c r="K85" s="144">
        <f t="shared" si="18"/>
        <v>0</v>
      </c>
      <c r="L85" s="144">
        <f t="shared" si="18"/>
        <v>0</v>
      </c>
      <c r="M85" s="144">
        <f t="shared" si="18"/>
        <v>0</v>
      </c>
      <c r="N85" s="144">
        <f t="shared" si="18"/>
        <v>0</v>
      </c>
      <c r="O85" s="144">
        <f t="shared" si="18"/>
        <v>0</v>
      </c>
      <c r="P85" s="144">
        <f t="shared" si="18"/>
        <v>0</v>
      </c>
      <c r="Q85" s="124">
        <f>Q186+Q287</f>
        <v>0</v>
      </c>
    </row>
    <row r="86" spans="3:17" x14ac:dyDescent="0.25">
      <c r="C86" s="335" t="s">
        <v>363</v>
      </c>
      <c r="D86" s="336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3">
        <f t="shared" ref="E87:P88" si="19">E175+E263</f>
        <v>0</v>
      </c>
      <c r="F87" s="83">
        <f t="shared" si="19"/>
        <v>0</v>
      </c>
      <c r="G87" s="83">
        <f t="shared" si="19"/>
        <v>0</v>
      </c>
      <c r="H87" s="83">
        <f t="shared" si="19"/>
        <v>0</v>
      </c>
      <c r="I87" s="83">
        <f t="shared" si="19"/>
        <v>0</v>
      </c>
      <c r="J87" s="83">
        <f t="shared" si="19"/>
        <v>0</v>
      </c>
      <c r="K87" s="83">
        <f t="shared" si="19"/>
        <v>0</v>
      </c>
      <c r="L87" s="83">
        <f t="shared" si="19"/>
        <v>0</v>
      </c>
      <c r="M87" s="83">
        <f t="shared" si="19"/>
        <v>0</v>
      </c>
      <c r="N87" s="83">
        <f t="shared" si="19"/>
        <v>0</v>
      </c>
      <c r="O87" s="83">
        <f t="shared" si="19"/>
        <v>0</v>
      </c>
      <c r="P87" s="83">
        <f t="shared" si="19"/>
        <v>0</v>
      </c>
      <c r="Q87" s="83">
        <f>Q175+Q263</f>
        <v>0</v>
      </c>
    </row>
    <row r="88" spans="3:17" x14ac:dyDescent="0.25">
      <c r="C88" s="18" t="s">
        <v>365</v>
      </c>
      <c r="D88" s="18" t="s">
        <v>367</v>
      </c>
      <c r="E88" s="83">
        <f t="shared" si="19"/>
        <v>0</v>
      </c>
      <c r="F88" s="83">
        <f t="shared" si="19"/>
        <v>0</v>
      </c>
      <c r="G88" s="83">
        <f t="shared" si="19"/>
        <v>0</v>
      </c>
      <c r="H88" s="83">
        <f t="shared" si="19"/>
        <v>0</v>
      </c>
      <c r="I88" s="83">
        <f t="shared" si="19"/>
        <v>0</v>
      </c>
      <c r="J88" s="83">
        <f t="shared" si="19"/>
        <v>0</v>
      </c>
      <c r="K88" s="83">
        <f t="shared" si="19"/>
        <v>0</v>
      </c>
      <c r="L88" s="83">
        <f t="shared" si="19"/>
        <v>0</v>
      </c>
      <c r="M88" s="83">
        <f t="shared" si="19"/>
        <v>0</v>
      </c>
      <c r="N88" s="83">
        <f t="shared" si="19"/>
        <v>0</v>
      </c>
      <c r="O88" s="83">
        <f t="shared" si="19"/>
        <v>0</v>
      </c>
      <c r="P88" s="83">
        <f t="shared" si="19"/>
        <v>0</v>
      </c>
      <c r="Q88" s="83">
        <f>Q176+Q264</f>
        <v>0</v>
      </c>
    </row>
    <row r="89" spans="3:17" x14ac:dyDescent="0.25">
      <c r="C89" s="338" t="s">
        <v>364</v>
      </c>
      <c r="D89" s="339"/>
      <c r="E89" s="144">
        <f>E87-E88</f>
        <v>0</v>
      </c>
      <c r="F89" s="144">
        <f t="shared" ref="F89:P89" si="20">F87-F88</f>
        <v>0</v>
      </c>
      <c r="G89" s="144">
        <f t="shared" si="20"/>
        <v>0</v>
      </c>
      <c r="H89" s="144">
        <f t="shared" si="20"/>
        <v>0</v>
      </c>
      <c r="I89" s="144">
        <f t="shared" si="20"/>
        <v>0</v>
      </c>
      <c r="J89" s="144">
        <f t="shared" si="20"/>
        <v>0</v>
      </c>
      <c r="K89" s="144">
        <f t="shared" si="20"/>
        <v>0</v>
      </c>
      <c r="L89" s="144">
        <f t="shared" si="20"/>
        <v>0</v>
      </c>
      <c r="M89" s="144">
        <f t="shared" si="20"/>
        <v>0</v>
      </c>
      <c r="N89" s="144">
        <f t="shared" si="20"/>
        <v>0</v>
      </c>
      <c r="O89" s="144">
        <f t="shared" si="20"/>
        <v>0</v>
      </c>
      <c r="P89" s="144">
        <f t="shared" si="20"/>
        <v>0</v>
      </c>
      <c r="Q89" s="124">
        <f>Q190+Q291</f>
        <v>0</v>
      </c>
    </row>
    <row r="90" spans="3:17" x14ac:dyDescent="0.25">
      <c r="C90" s="338" t="s">
        <v>261</v>
      </c>
      <c r="D90" s="339"/>
      <c r="E90" s="144">
        <f>E89+E85+E81+E65+E59+E55+E30</f>
        <v>0</v>
      </c>
      <c r="F90" s="144">
        <f t="shared" ref="F90:P90" si="21">F89+F85+F81+F65+F59+F55+F30</f>
        <v>0</v>
      </c>
      <c r="G90" s="144">
        <f t="shared" si="21"/>
        <v>0</v>
      </c>
      <c r="H90" s="144">
        <f t="shared" si="21"/>
        <v>0</v>
      </c>
      <c r="I90" s="144">
        <f t="shared" si="21"/>
        <v>0</v>
      </c>
      <c r="J90" s="144">
        <f t="shared" si="21"/>
        <v>0</v>
      </c>
      <c r="K90" s="144">
        <f t="shared" si="21"/>
        <v>0</v>
      </c>
      <c r="L90" s="144">
        <f t="shared" si="21"/>
        <v>0</v>
      </c>
      <c r="M90" s="144">
        <f t="shared" si="21"/>
        <v>0</v>
      </c>
      <c r="N90" s="144">
        <f t="shared" si="21"/>
        <v>0</v>
      </c>
      <c r="O90" s="144">
        <f t="shared" si="21"/>
        <v>0</v>
      </c>
      <c r="P90" s="144">
        <f t="shared" si="21"/>
        <v>0</v>
      </c>
      <c r="Q90" s="124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ht="15" customHeight="1" x14ac:dyDescent="0.25">
      <c r="C94" s="323" t="s">
        <v>343</v>
      </c>
      <c r="D94" s="323" t="s">
        <v>344</v>
      </c>
      <c r="E94" s="306" t="s">
        <v>322</v>
      </c>
      <c r="F94" s="306"/>
      <c r="G94" s="306"/>
      <c r="H94" s="306"/>
      <c r="I94" s="306"/>
      <c r="J94" s="306"/>
      <c r="K94" s="306"/>
      <c r="L94" s="306"/>
      <c r="M94" s="306"/>
      <c r="N94" s="306"/>
      <c r="O94" s="306"/>
      <c r="P94" s="306"/>
      <c r="Q94" s="306"/>
    </row>
    <row r="95" spans="3:17" x14ac:dyDescent="0.25">
      <c r="C95" s="325"/>
      <c r="D95" s="325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ht="14.25" customHeight="1" x14ac:dyDescent="0.25">
      <c r="C96" s="327"/>
      <c r="D96" s="327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5"/>
      <c r="C97" s="335" t="s">
        <v>348</v>
      </c>
      <c r="D97" s="336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319" t="s">
        <v>350</v>
      </c>
      <c r="D98" s="320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63" t="s">
        <v>704</v>
      </c>
      <c r="D99" s="101" t="s">
        <v>649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63" t="s">
        <v>704</v>
      </c>
      <c r="D100" s="101" t="s">
        <v>650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63" t="s">
        <v>704</v>
      </c>
      <c r="D101" s="101" t="s">
        <v>651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63" t="s">
        <v>704</v>
      </c>
      <c r="D102" s="101" t="s">
        <v>652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63" t="s">
        <v>704</v>
      </c>
      <c r="D103" s="101" t="s">
        <v>653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63" t="s">
        <v>704</v>
      </c>
      <c r="D104" s="101" t="s">
        <v>654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63" t="s">
        <v>704</v>
      </c>
      <c r="D105" s="101" t="s">
        <v>655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x14ac:dyDescent="0.25">
      <c r="C106" s="163" t="s">
        <v>704</v>
      </c>
      <c r="D106" s="101" t="s">
        <v>656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63" t="s">
        <v>704</v>
      </c>
      <c r="D107" s="20" t="s">
        <v>657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338" t="s">
        <v>225</v>
      </c>
      <c r="D108" s="339"/>
      <c r="E108" s="144">
        <f>SUM(E99:E107)</f>
        <v>0</v>
      </c>
      <c r="F108" s="144">
        <f t="shared" ref="F108:P108" si="22">SUM(F99:F107)</f>
        <v>0</v>
      </c>
      <c r="G108" s="144">
        <f t="shared" si="22"/>
        <v>0</v>
      </c>
      <c r="H108" s="144">
        <f t="shared" si="22"/>
        <v>0</v>
      </c>
      <c r="I108" s="144">
        <f t="shared" si="22"/>
        <v>0</v>
      </c>
      <c r="J108" s="144">
        <f t="shared" si="22"/>
        <v>0</v>
      </c>
      <c r="K108" s="144">
        <f t="shared" si="22"/>
        <v>0</v>
      </c>
      <c r="L108" s="144">
        <f t="shared" si="22"/>
        <v>0</v>
      </c>
      <c r="M108" s="144">
        <f t="shared" si="22"/>
        <v>0</v>
      </c>
      <c r="N108" s="144">
        <f t="shared" si="22"/>
        <v>0</v>
      </c>
      <c r="O108" s="144">
        <f t="shared" si="22"/>
        <v>0</v>
      </c>
      <c r="P108" s="144">
        <f t="shared" si="22"/>
        <v>0</v>
      </c>
      <c r="Q108" s="124">
        <f>SUM(E108:P108)</f>
        <v>0</v>
      </c>
    </row>
    <row r="109" spans="2:17" x14ac:dyDescent="0.25">
      <c r="C109" s="319" t="s">
        <v>351</v>
      </c>
      <c r="D109" s="320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63" t="s">
        <v>704</v>
      </c>
      <c r="D110" s="101" t="s">
        <v>658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63" t="s">
        <v>704</v>
      </c>
      <c r="D111" s="101" t="s">
        <v>659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63" t="s">
        <v>704</v>
      </c>
      <c r="D112" s="101" t="s">
        <v>660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63" t="s">
        <v>704</v>
      </c>
      <c r="D113" s="101" t="s">
        <v>661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63" t="s">
        <v>704</v>
      </c>
      <c r="D114" s="101" t="s">
        <v>662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63" t="s">
        <v>704</v>
      </c>
      <c r="D115" s="20" t="s">
        <v>663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63" t="s">
        <v>704</v>
      </c>
      <c r="D116" s="20" t="s">
        <v>664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338" t="s">
        <v>225</v>
      </c>
      <c r="D117" s="339"/>
      <c r="E117" s="144">
        <f>SUM(E110:E116)</f>
        <v>0</v>
      </c>
      <c r="F117" s="144">
        <f t="shared" ref="F117:P117" si="23">SUM(F110:F116)</f>
        <v>0</v>
      </c>
      <c r="G117" s="144">
        <f t="shared" si="23"/>
        <v>0</v>
      </c>
      <c r="H117" s="144">
        <f t="shared" si="23"/>
        <v>0</v>
      </c>
      <c r="I117" s="144">
        <f t="shared" si="23"/>
        <v>0</v>
      </c>
      <c r="J117" s="144">
        <f t="shared" si="23"/>
        <v>0</v>
      </c>
      <c r="K117" s="144">
        <f t="shared" si="23"/>
        <v>0</v>
      </c>
      <c r="L117" s="144">
        <f t="shared" si="23"/>
        <v>0</v>
      </c>
      <c r="M117" s="144">
        <f t="shared" si="23"/>
        <v>0</v>
      </c>
      <c r="N117" s="144">
        <f t="shared" si="23"/>
        <v>0</v>
      </c>
      <c r="O117" s="144">
        <f t="shared" si="23"/>
        <v>0</v>
      </c>
      <c r="P117" s="144">
        <f t="shared" si="23"/>
        <v>0</v>
      </c>
      <c r="Q117" s="124">
        <f>SUM(E117:P117)</f>
        <v>0</v>
      </c>
    </row>
    <row r="118" spans="3:17" x14ac:dyDescent="0.25">
      <c r="C118" s="338" t="s">
        <v>349</v>
      </c>
      <c r="D118" s="339"/>
      <c r="E118" s="144">
        <f>E117+E108</f>
        <v>0</v>
      </c>
      <c r="F118" s="144">
        <f t="shared" ref="F118:P118" si="24">F117+F108</f>
        <v>0</v>
      </c>
      <c r="G118" s="144">
        <f t="shared" si="24"/>
        <v>0</v>
      </c>
      <c r="H118" s="144">
        <f t="shared" si="24"/>
        <v>0</v>
      </c>
      <c r="I118" s="144">
        <f t="shared" si="24"/>
        <v>0</v>
      </c>
      <c r="J118" s="144">
        <f t="shared" si="24"/>
        <v>0</v>
      </c>
      <c r="K118" s="144">
        <f t="shared" si="24"/>
        <v>0</v>
      </c>
      <c r="L118" s="144">
        <f t="shared" si="24"/>
        <v>0</v>
      </c>
      <c r="M118" s="144">
        <f t="shared" si="24"/>
        <v>0</v>
      </c>
      <c r="N118" s="144">
        <f t="shared" si="24"/>
        <v>0</v>
      </c>
      <c r="O118" s="144">
        <f t="shared" si="24"/>
        <v>0</v>
      </c>
      <c r="P118" s="144">
        <f t="shared" si="24"/>
        <v>0</v>
      </c>
      <c r="Q118" s="124">
        <f>Q108+Q117</f>
        <v>0</v>
      </c>
    </row>
    <row r="119" spans="3:17" x14ac:dyDescent="0.25">
      <c r="C119" s="335" t="s">
        <v>352</v>
      </c>
      <c r="D119" s="336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319" t="s">
        <v>350</v>
      </c>
      <c r="D120" s="320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63" t="s">
        <v>705</v>
      </c>
      <c r="D121" s="101" t="s">
        <v>665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63" t="s">
        <v>705</v>
      </c>
      <c r="D122" s="101" t="s">
        <v>666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63" t="s">
        <v>705</v>
      </c>
      <c r="D123" s="101" t="s">
        <v>667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63" t="s">
        <v>705</v>
      </c>
      <c r="D124" s="101" t="s">
        <v>668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63" t="s">
        <v>705</v>
      </c>
      <c r="D125" s="101" t="s">
        <v>669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63" t="s">
        <v>705</v>
      </c>
      <c r="D126" s="101" t="s">
        <v>670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63" t="s">
        <v>706</v>
      </c>
      <c r="D127" s="101" t="s">
        <v>671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63" t="s">
        <v>706</v>
      </c>
      <c r="D128" s="101" t="s">
        <v>672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63"/>
      <c r="D129" s="101" t="s">
        <v>673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63"/>
      <c r="D130" s="101" t="s">
        <v>674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63"/>
      <c r="D131" s="101" t="s">
        <v>675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63"/>
      <c r="D132" s="101" t="s">
        <v>676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63"/>
      <c r="D133" s="101" t="s">
        <v>677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63" t="s">
        <v>706</v>
      </c>
      <c r="D134" s="101" t="s">
        <v>678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338" t="s">
        <v>225</v>
      </c>
      <c r="D135" s="339"/>
      <c r="E135" s="144">
        <f>SUM(E121:E134)</f>
        <v>0</v>
      </c>
      <c r="F135" s="144">
        <f t="shared" ref="F135:P135" si="25">SUM(F121:F134)</f>
        <v>0</v>
      </c>
      <c r="G135" s="144">
        <f t="shared" si="25"/>
        <v>0</v>
      </c>
      <c r="H135" s="144">
        <f t="shared" si="25"/>
        <v>0</v>
      </c>
      <c r="I135" s="144">
        <f t="shared" si="25"/>
        <v>0</v>
      </c>
      <c r="J135" s="144">
        <f t="shared" si="25"/>
        <v>0</v>
      </c>
      <c r="K135" s="144">
        <f t="shared" si="25"/>
        <v>0</v>
      </c>
      <c r="L135" s="144">
        <f t="shared" si="25"/>
        <v>0</v>
      </c>
      <c r="M135" s="144">
        <f t="shared" si="25"/>
        <v>0</v>
      </c>
      <c r="N135" s="144">
        <f t="shared" si="25"/>
        <v>0</v>
      </c>
      <c r="O135" s="144">
        <f t="shared" si="25"/>
        <v>0</v>
      </c>
      <c r="P135" s="144">
        <f t="shared" si="25"/>
        <v>0</v>
      </c>
      <c r="Q135" s="124">
        <f>SUM(E135:P135)</f>
        <v>0</v>
      </c>
    </row>
    <row r="136" spans="3:17" x14ac:dyDescent="0.25">
      <c r="C136" s="319" t="s">
        <v>354</v>
      </c>
      <c r="D136" s="320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63" t="s">
        <v>707</v>
      </c>
      <c r="D137" s="101" t="s">
        <v>679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63" t="s">
        <v>707</v>
      </c>
      <c r="D138" s="101" t="s">
        <v>680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63" t="s">
        <v>707</v>
      </c>
      <c r="D139" s="101" t="s">
        <v>681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63" t="s">
        <v>707</v>
      </c>
      <c r="D140" s="20" t="s">
        <v>682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63" t="s">
        <v>707</v>
      </c>
      <c r="D141" s="20" t="s">
        <v>683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338" t="s">
        <v>225</v>
      </c>
      <c r="D142" s="339"/>
      <c r="E142" s="144">
        <f>SUM(E137:E141)</f>
        <v>0</v>
      </c>
      <c r="F142" s="144">
        <f t="shared" ref="F142:P142" si="26">SUM(F137:F141)</f>
        <v>0</v>
      </c>
      <c r="G142" s="144">
        <f t="shared" si="26"/>
        <v>0</v>
      </c>
      <c r="H142" s="144">
        <f t="shared" si="26"/>
        <v>0</v>
      </c>
      <c r="I142" s="144">
        <f t="shared" si="26"/>
        <v>0</v>
      </c>
      <c r="J142" s="144">
        <f t="shared" si="26"/>
        <v>0</v>
      </c>
      <c r="K142" s="144">
        <f t="shared" si="26"/>
        <v>0</v>
      </c>
      <c r="L142" s="144">
        <f t="shared" si="26"/>
        <v>0</v>
      </c>
      <c r="M142" s="144">
        <f t="shared" si="26"/>
        <v>0</v>
      </c>
      <c r="N142" s="144">
        <f t="shared" si="26"/>
        <v>0</v>
      </c>
      <c r="O142" s="144">
        <f t="shared" si="26"/>
        <v>0</v>
      </c>
      <c r="P142" s="144">
        <f t="shared" si="26"/>
        <v>0</v>
      </c>
      <c r="Q142" s="124">
        <f>SUM(E142:P142)</f>
        <v>0</v>
      </c>
    </row>
    <row r="143" spans="3:17" x14ac:dyDescent="0.25">
      <c r="C143" s="338" t="s">
        <v>353</v>
      </c>
      <c r="D143" s="339"/>
      <c r="E143" s="144">
        <f>E142+E135</f>
        <v>0</v>
      </c>
      <c r="F143" s="144">
        <f t="shared" ref="F143:P143" si="27">F142+F135</f>
        <v>0</v>
      </c>
      <c r="G143" s="144">
        <f t="shared" si="27"/>
        <v>0</v>
      </c>
      <c r="H143" s="144">
        <f t="shared" si="27"/>
        <v>0</v>
      </c>
      <c r="I143" s="144">
        <f t="shared" si="27"/>
        <v>0</v>
      </c>
      <c r="J143" s="144">
        <f t="shared" si="27"/>
        <v>0</v>
      </c>
      <c r="K143" s="144">
        <f t="shared" si="27"/>
        <v>0</v>
      </c>
      <c r="L143" s="144">
        <f t="shared" si="27"/>
        <v>0</v>
      </c>
      <c r="M143" s="144">
        <f t="shared" si="27"/>
        <v>0</v>
      </c>
      <c r="N143" s="144">
        <f t="shared" si="27"/>
        <v>0</v>
      </c>
      <c r="O143" s="144">
        <f t="shared" si="27"/>
        <v>0</v>
      </c>
      <c r="P143" s="144">
        <f t="shared" si="27"/>
        <v>0</v>
      </c>
      <c r="Q143" s="124">
        <f>Q135+Q142</f>
        <v>0</v>
      </c>
    </row>
    <row r="144" spans="3:17" x14ac:dyDescent="0.25">
      <c r="C144" s="335" t="s">
        <v>358</v>
      </c>
      <c r="D144" s="336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684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685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338" t="s">
        <v>355</v>
      </c>
      <c r="D147" s="339"/>
      <c r="E147" s="144">
        <f>SUM(E145:E146)</f>
        <v>0</v>
      </c>
      <c r="F147" s="144">
        <f t="shared" ref="F147:P147" si="28">SUM(F145:F146)</f>
        <v>0</v>
      </c>
      <c r="G147" s="144">
        <f t="shared" si="28"/>
        <v>0</v>
      </c>
      <c r="H147" s="144">
        <f t="shared" si="28"/>
        <v>0</v>
      </c>
      <c r="I147" s="144">
        <f t="shared" si="28"/>
        <v>0</v>
      </c>
      <c r="J147" s="144">
        <f t="shared" si="28"/>
        <v>0</v>
      </c>
      <c r="K147" s="144">
        <f t="shared" si="28"/>
        <v>0</v>
      </c>
      <c r="L147" s="144">
        <f t="shared" si="28"/>
        <v>0</v>
      </c>
      <c r="M147" s="144">
        <f t="shared" si="28"/>
        <v>0</v>
      </c>
      <c r="N147" s="144">
        <f t="shared" si="28"/>
        <v>0</v>
      </c>
      <c r="O147" s="144">
        <f t="shared" si="28"/>
        <v>0</v>
      </c>
      <c r="P147" s="144">
        <f t="shared" si="28"/>
        <v>0</v>
      </c>
      <c r="Q147" s="124">
        <f>SUM(E147:P147)</f>
        <v>0</v>
      </c>
    </row>
    <row r="148" spans="3:17" x14ac:dyDescent="0.25">
      <c r="C148" s="335" t="s">
        <v>357</v>
      </c>
      <c r="D148" s="336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6"/>
      <c r="D149" s="101" t="s">
        <v>686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6"/>
      <c r="D150" s="101" t="s">
        <v>687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1" t="s">
        <v>688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689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338" t="s">
        <v>356</v>
      </c>
      <c r="D153" s="339"/>
      <c r="E153" s="144">
        <f>SUM(E149:E152)</f>
        <v>0</v>
      </c>
      <c r="F153" s="144">
        <f t="shared" ref="F153:P153" si="29">SUM(F149:F152)</f>
        <v>0</v>
      </c>
      <c r="G153" s="144">
        <f t="shared" si="29"/>
        <v>0</v>
      </c>
      <c r="H153" s="144">
        <f t="shared" si="29"/>
        <v>0</v>
      </c>
      <c r="I153" s="144">
        <f t="shared" si="29"/>
        <v>0</v>
      </c>
      <c r="J153" s="144">
        <f t="shared" si="29"/>
        <v>0</v>
      </c>
      <c r="K153" s="144">
        <f t="shared" si="29"/>
        <v>0</v>
      </c>
      <c r="L153" s="144">
        <f t="shared" si="29"/>
        <v>0</v>
      </c>
      <c r="M153" s="144">
        <f t="shared" si="29"/>
        <v>0</v>
      </c>
      <c r="N153" s="144">
        <f t="shared" si="29"/>
        <v>0</v>
      </c>
      <c r="O153" s="144">
        <f t="shared" si="29"/>
        <v>0</v>
      </c>
      <c r="P153" s="144">
        <f t="shared" si="29"/>
        <v>0</v>
      </c>
      <c r="Q153" s="124">
        <f>SUM(E153:P153)</f>
        <v>0</v>
      </c>
    </row>
    <row r="154" spans="3:17" x14ac:dyDescent="0.25">
      <c r="C154" s="335" t="s">
        <v>361</v>
      </c>
      <c r="D154" s="336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6"/>
      <c r="D155" s="101" t="s">
        <v>691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6"/>
      <c r="D156" s="101" t="s">
        <v>692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6"/>
      <c r="D157" s="101" t="s">
        <v>693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6"/>
      <c r="D158" s="101" t="s">
        <v>694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6"/>
      <c r="D159" s="101" t="s">
        <v>695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6"/>
      <c r="D160" s="101" t="s">
        <v>664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63" t="s">
        <v>708</v>
      </c>
      <c r="D161" s="101" t="s">
        <v>696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63" t="s">
        <v>708</v>
      </c>
      <c r="D162" s="101" t="s">
        <v>697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63" t="s">
        <v>708</v>
      </c>
      <c r="D163" s="101" t="s">
        <v>698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63" t="s">
        <v>708</v>
      </c>
      <c r="D164" s="101" t="s">
        <v>699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63" t="s">
        <v>708</v>
      </c>
      <c r="D165" s="101" t="s">
        <v>700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63" t="s">
        <v>708</v>
      </c>
      <c r="D166" s="101" t="s">
        <v>701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63" t="s">
        <v>708</v>
      </c>
      <c r="D167" s="18" t="s">
        <v>702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63" t="s">
        <v>708</v>
      </c>
      <c r="D168" s="18" t="s">
        <v>703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338" t="s">
        <v>359</v>
      </c>
      <c r="D169" s="339"/>
      <c r="E169" s="144">
        <f>SUM(E155:E168)</f>
        <v>0</v>
      </c>
      <c r="F169" s="144">
        <f t="shared" ref="F169:P169" si="30">SUM(F155:F168)</f>
        <v>0</v>
      </c>
      <c r="G169" s="144">
        <f t="shared" si="30"/>
        <v>0</v>
      </c>
      <c r="H169" s="144">
        <f t="shared" si="30"/>
        <v>0</v>
      </c>
      <c r="I169" s="144">
        <f t="shared" si="30"/>
        <v>0</v>
      </c>
      <c r="J169" s="144">
        <f t="shared" si="30"/>
        <v>0</v>
      </c>
      <c r="K169" s="144">
        <f t="shared" si="30"/>
        <v>0</v>
      </c>
      <c r="L169" s="144">
        <f t="shared" si="30"/>
        <v>0</v>
      </c>
      <c r="M169" s="144">
        <f t="shared" si="30"/>
        <v>0</v>
      </c>
      <c r="N169" s="144">
        <f t="shared" si="30"/>
        <v>0</v>
      </c>
      <c r="O169" s="144">
        <f t="shared" si="30"/>
        <v>0</v>
      </c>
      <c r="P169" s="144">
        <f t="shared" si="30"/>
        <v>0</v>
      </c>
      <c r="Q169" s="124">
        <f>SUM(E169:P169)</f>
        <v>0</v>
      </c>
    </row>
    <row r="170" spans="3:17" x14ac:dyDescent="0.25">
      <c r="C170" s="335" t="s">
        <v>360</v>
      </c>
      <c r="D170" s="336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66" t="s">
        <v>690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338" t="s">
        <v>362</v>
      </c>
      <c r="D173" s="339"/>
      <c r="E173" s="144">
        <f>SUM(E171:E172)</f>
        <v>0</v>
      </c>
      <c r="F173" s="144">
        <f t="shared" ref="F173:P173" si="31">SUM(F171:F172)</f>
        <v>0</v>
      </c>
      <c r="G173" s="144">
        <f t="shared" si="31"/>
        <v>0</v>
      </c>
      <c r="H173" s="144">
        <f t="shared" si="31"/>
        <v>0</v>
      </c>
      <c r="I173" s="144">
        <f t="shared" si="31"/>
        <v>0</v>
      </c>
      <c r="J173" s="144">
        <f t="shared" si="31"/>
        <v>0</v>
      </c>
      <c r="K173" s="144">
        <f t="shared" si="31"/>
        <v>0</v>
      </c>
      <c r="L173" s="144">
        <f t="shared" si="31"/>
        <v>0</v>
      </c>
      <c r="M173" s="144">
        <f t="shared" si="31"/>
        <v>0</v>
      </c>
      <c r="N173" s="144">
        <f t="shared" si="31"/>
        <v>0</v>
      </c>
      <c r="O173" s="144">
        <f t="shared" si="31"/>
        <v>0</v>
      </c>
      <c r="P173" s="144">
        <f t="shared" si="31"/>
        <v>0</v>
      </c>
      <c r="Q173" s="124">
        <f>SUM(E173:P173)</f>
        <v>0</v>
      </c>
    </row>
    <row r="174" spans="3:17" x14ac:dyDescent="0.25">
      <c r="C174" s="335" t="s">
        <v>363</v>
      </c>
      <c r="D174" s="336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338" t="s">
        <v>364</v>
      </c>
      <c r="D177" s="339"/>
      <c r="E177" s="144">
        <f>E175-E176</f>
        <v>0</v>
      </c>
      <c r="F177" s="144">
        <f t="shared" ref="F177:P177" si="32">F175-F176</f>
        <v>0</v>
      </c>
      <c r="G177" s="144">
        <f t="shared" si="32"/>
        <v>0</v>
      </c>
      <c r="H177" s="144">
        <f t="shared" si="32"/>
        <v>0</v>
      </c>
      <c r="I177" s="144">
        <f t="shared" si="32"/>
        <v>0</v>
      </c>
      <c r="J177" s="144">
        <f t="shared" si="32"/>
        <v>0</v>
      </c>
      <c r="K177" s="144">
        <f t="shared" si="32"/>
        <v>0</v>
      </c>
      <c r="L177" s="144">
        <f t="shared" si="32"/>
        <v>0</v>
      </c>
      <c r="M177" s="144">
        <f t="shared" si="32"/>
        <v>0</v>
      </c>
      <c r="N177" s="144">
        <f t="shared" si="32"/>
        <v>0</v>
      </c>
      <c r="O177" s="144">
        <f t="shared" si="32"/>
        <v>0</v>
      </c>
      <c r="P177" s="144">
        <f t="shared" si="32"/>
        <v>0</v>
      </c>
      <c r="Q177" s="124">
        <f>Q175-Q176</f>
        <v>0</v>
      </c>
    </row>
    <row r="178" spans="2:17" x14ac:dyDescent="0.25">
      <c r="C178" s="338" t="s">
        <v>261</v>
      </c>
      <c r="D178" s="339"/>
      <c r="E178" s="144">
        <f>E177+E173+E169+E153+E147+E143+E118</f>
        <v>0</v>
      </c>
      <c r="F178" s="144">
        <f t="shared" ref="F178:P178" si="33">F177+F173+F169+F153+F147+F143+F118</f>
        <v>0</v>
      </c>
      <c r="G178" s="144">
        <f t="shared" si="33"/>
        <v>0</v>
      </c>
      <c r="H178" s="144">
        <f t="shared" si="33"/>
        <v>0</v>
      </c>
      <c r="I178" s="144">
        <f t="shared" si="33"/>
        <v>0</v>
      </c>
      <c r="J178" s="144">
        <f t="shared" si="33"/>
        <v>0</v>
      </c>
      <c r="K178" s="144">
        <f t="shared" si="33"/>
        <v>0</v>
      </c>
      <c r="L178" s="144">
        <f t="shared" si="33"/>
        <v>0</v>
      </c>
      <c r="M178" s="144">
        <f t="shared" si="33"/>
        <v>0</v>
      </c>
      <c r="N178" s="144">
        <f t="shared" si="33"/>
        <v>0</v>
      </c>
      <c r="O178" s="144">
        <f t="shared" si="33"/>
        <v>0</v>
      </c>
      <c r="P178" s="144">
        <f t="shared" si="33"/>
        <v>0</v>
      </c>
      <c r="Q178" s="124">
        <f>Q118+Q143+Q147+Q153+Q169+Q173+Q177</f>
        <v>0</v>
      </c>
    </row>
    <row r="179" spans="2:17" x14ac:dyDescent="0.25">
      <c r="D179" s="24"/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ht="15" customHeight="1" x14ac:dyDescent="0.25">
      <c r="C182" s="323" t="s">
        <v>343</v>
      </c>
      <c r="D182" s="323" t="s">
        <v>344</v>
      </c>
      <c r="E182" s="306" t="s">
        <v>322</v>
      </c>
      <c r="F182" s="306"/>
      <c r="G182" s="306"/>
      <c r="H182" s="306"/>
      <c r="I182" s="306"/>
      <c r="J182" s="306"/>
      <c r="K182" s="306"/>
      <c r="L182" s="306"/>
      <c r="M182" s="306"/>
      <c r="N182" s="306"/>
      <c r="O182" s="306"/>
      <c r="P182" s="306"/>
      <c r="Q182" s="306"/>
    </row>
    <row r="183" spans="2:17" x14ac:dyDescent="0.25">
      <c r="C183" s="325"/>
      <c r="D183" s="325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ht="14.25" customHeight="1" x14ac:dyDescent="0.25">
      <c r="C184" s="327"/>
      <c r="D184" s="327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5"/>
      <c r="C185" s="335" t="s">
        <v>348</v>
      </c>
      <c r="D185" s="336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319" t="s">
        <v>350</v>
      </c>
      <c r="D186" s="320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63" t="s">
        <v>704</v>
      </c>
      <c r="D187" s="101" t="s">
        <v>649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63" t="s">
        <v>704</v>
      </c>
      <c r="D188" s="101" t="s">
        <v>650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63" t="s">
        <v>704</v>
      </c>
      <c r="D189" s="101" t="s">
        <v>651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63" t="s">
        <v>704</v>
      </c>
      <c r="D190" s="101" t="s">
        <v>652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63" t="s">
        <v>704</v>
      </c>
      <c r="D191" s="101" t="s">
        <v>653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63" t="s">
        <v>704</v>
      </c>
      <c r="D192" s="101" t="s">
        <v>654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3:17" x14ac:dyDescent="0.25">
      <c r="C193" s="163" t="s">
        <v>704</v>
      </c>
      <c r="D193" s="101" t="s">
        <v>655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3:17" x14ac:dyDescent="0.25">
      <c r="C194" s="163" t="s">
        <v>704</v>
      </c>
      <c r="D194" s="101" t="s">
        <v>656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3:17" x14ac:dyDescent="0.25">
      <c r="C195" s="163" t="s">
        <v>704</v>
      </c>
      <c r="D195" s="20" t="s">
        <v>657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3:17" x14ac:dyDescent="0.25">
      <c r="C196" s="338" t="s">
        <v>225</v>
      </c>
      <c r="D196" s="339"/>
      <c r="E196" s="144">
        <f>SUM(E187:E195)</f>
        <v>0</v>
      </c>
      <c r="F196" s="144">
        <f t="shared" ref="F196:P196" si="34">SUM(F187:F195)</f>
        <v>0</v>
      </c>
      <c r="G196" s="144">
        <f t="shared" si="34"/>
        <v>0</v>
      </c>
      <c r="H196" s="144">
        <f t="shared" si="34"/>
        <v>0</v>
      </c>
      <c r="I196" s="144">
        <f t="shared" si="34"/>
        <v>0</v>
      </c>
      <c r="J196" s="144">
        <f t="shared" si="34"/>
        <v>0</v>
      </c>
      <c r="K196" s="144">
        <f t="shared" si="34"/>
        <v>0</v>
      </c>
      <c r="L196" s="144">
        <f t="shared" si="34"/>
        <v>0</v>
      </c>
      <c r="M196" s="144">
        <f t="shared" si="34"/>
        <v>0</v>
      </c>
      <c r="N196" s="144">
        <f t="shared" si="34"/>
        <v>0</v>
      </c>
      <c r="O196" s="144">
        <f t="shared" si="34"/>
        <v>0</v>
      </c>
      <c r="P196" s="144">
        <f t="shared" si="34"/>
        <v>0</v>
      </c>
      <c r="Q196" s="124">
        <f>SUM(E196:P196)</f>
        <v>0</v>
      </c>
    </row>
    <row r="197" spans="3:17" x14ac:dyDescent="0.25">
      <c r="C197" s="319" t="s">
        <v>351</v>
      </c>
      <c r="D197" s="320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3:17" x14ac:dyDescent="0.25">
      <c r="C198" s="163" t="s">
        <v>704</v>
      </c>
      <c r="D198" s="101" t="s">
        <v>658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3:17" x14ac:dyDescent="0.25">
      <c r="C199" s="163" t="s">
        <v>704</v>
      </c>
      <c r="D199" s="101" t="s">
        <v>659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3:17" x14ac:dyDescent="0.25">
      <c r="C200" s="163" t="s">
        <v>704</v>
      </c>
      <c r="D200" s="101" t="s">
        <v>660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3:17" x14ac:dyDescent="0.25">
      <c r="C201" s="163" t="s">
        <v>704</v>
      </c>
      <c r="D201" s="101" t="s">
        <v>661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3:17" x14ac:dyDescent="0.25">
      <c r="C202" s="163" t="s">
        <v>704</v>
      </c>
      <c r="D202" s="101" t="s">
        <v>662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3:17" x14ac:dyDescent="0.25">
      <c r="C203" s="163" t="s">
        <v>704</v>
      </c>
      <c r="D203" s="20" t="s">
        <v>663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3:17" x14ac:dyDescent="0.25">
      <c r="C204" s="163" t="s">
        <v>704</v>
      </c>
      <c r="D204" s="20" t="s">
        <v>664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3:17" x14ac:dyDescent="0.25">
      <c r="C205" s="338" t="s">
        <v>225</v>
      </c>
      <c r="D205" s="339"/>
      <c r="E205" s="144">
        <f>SUM(E198:E204)</f>
        <v>0</v>
      </c>
      <c r="F205" s="144">
        <f t="shared" ref="F205:P205" si="35">SUM(F198:F204)</f>
        <v>0</v>
      </c>
      <c r="G205" s="144">
        <f t="shared" si="35"/>
        <v>0</v>
      </c>
      <c r="H205" s="144">
        <f t="shared" si="35"/>
        <v>0</v>
      </c>
      <c r="I205" s="144">
        <f t="shared" si="35"/>
        <v>0</v>
      </c>
      <c r="J205" s="144">
        <f t="shared" si="35"/>
        <v>0</v>
      </c>
      <c r="K205" s="144">
        <f t="shared" si="35"/>
        <v>0</v>
      </c>
      <c r="L205" s="144">
        <f t="shared" si="35"/>
        <v>0</v>
      </c>
      <c r="M205" s="144">
        <f t="shared" si="35"/>
        <v>0</v>
      </c>
      <c r="N205" s="144">
        <f t="shared" si="35"/>
        <v>0</v>
      </c>
      <c r="O205" s="144">
        <f t="shared" si="35"/>
        <v>0</v>
      </c>
      <c r="P205" s="144">
        <f t="shared" si="35"/>
        <v>0</v>
      </c>
      <c r="Q205" s="124">
        <f>SUM(E205:P205)</f>
        <v>0</v>
      </c>
    </row>
    <row r="206" spans="3:17" x14ac:dyDescent="0.25">
      <c r="C206" s="338" t="s">
        <v>349</v>
      </c>
      <c r="D206" s="339"/>
      <c r="E206" s="144">
        <f>E205+E196</f>
        <v>0</v>
      </c>
      <c r="F206" s="144">
        <f t="shared" ref="F206:P206" si="36">F205+F196</f>
        <v>0</v>
      </c>
      <c r="G206" s="144">
        <f t="shared" si="36"/>
        <v>0</v>
      </c>
      <c r="H206" s="144">
        <f t="shared" si="36"/>
        <v>0</v>
      </c>
      <c r="I206" s="144">
        <f t="shared" si="36"/>
        <v>0</v>
      </c>
      <c r="J206" s="144">
        <f t="shared" si="36"/>
        <v>0</v>
      </c>
      <c r="K206" s="144">
        <f t="shared" si="36"/>
        <v>0</v>
      </c>
      <c r="L206" s="144">
        <f t="shared" si="36"/>
        <v>0</v>
      </c>
      <c r="M206" s="144">
        <f t="shared" si="36"/>
        <v>0</v>
      </c>
      <c r="N206" s="144">
        <f t="shared" si="36"/>
        <v>0</v>
      </c>
      <c r="O206" s="144">
        <f t="shared" si="36"/>
        <v>0</v>
      </c>
      <c r="P206" s="144">
        <f t="shared" si="36"/>
        <v>0</v>
      </c>
      <c r="Q206" s="124">
        <f>Q196+Q205</f>
        <v>0</v>
      </c>
    </row>
    <row r="207" spans="3:17" x14ac:dyDescent="0.25">
      <c r="C207" s="335" t="s">
        <v>352</v>
      </c>
      <c r="D207" s="336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3:17" x14ac:dyDescent="0.25">
      <c r="C208" s="319" t="s">
        <v>350</v>
      </c>
      <c r="D208" s="320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63" t="s">
        <v>705</v>
      </c>
      <c r="D209" s="101" t="s">
        <v>665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63" t="s">
        <v>705</v>
      </c>
      <c r="D210" s="101" t="s">
        <v>666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63" t="s">
        <v>705</v>
      </c>
      <c r="D211" s="101" t="s">
        <v>667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63" t="s">
        <v>705</v>
      </c>
      <c r="D212" s="101" t="s">
        <v>668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63" t="s">
        <v>705</v>
      </c>
      <c r="D213" s="101" t="s">
        <v>669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63" t="s">
        <v>705</v>
      </c>
      <c r="D214" s="101" t="s">
        <v>670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63" t="s">
        <v>706</v>
      </c>
      <c r="D215" s="101" t="s">
        <v>671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63" t="s">
        <v>706</v>
      </c>
      <c r="D216" s="101" t="s">
        <v>672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63"/>
      <c r="D217" s="101" t="s">
        <v>673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63"/>
      <c r="D218" s="101" t="s">
        <v>674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63"/>
      <c r="D219" s="101" t="s">
        <v>675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63"/>
      <c r="D220" s="101" t="s">
        <v>676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63"/>
      <c r="D221" s="101" t="s">
        <v>677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63" t="s">
        <v>706</v>
      </c>
      <c r="D222" s="101" t="s">
        <v>678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338" t="s">
        <v>225</v>
      </c>
      <c r="D223" s="339"/>
      <c r="E223" s="144">
        <f>SUM(E209:E222)</f>
        <v>0</v>
      </c>
      <c r="F223" s="144">
        <f t="shared" ref="F223:P223" si="37">SUM(F209:F222)</f>
        <v>0</v>
      </c>
      <c r="G223" s="144">
        <f t="shared" si="37"/>
        <v>0</v>
      </c>
      <c r="H223" s="144">
        <f t="shared" si="37"/>
        <v>0</v>
      </c>
      <c r="I223" s="144">
        <f t="shared" si="37"/>
        <v>0</v>
      </c>
      <c r="J223" s="144">
        <f t="shared" si="37"/>
        <v>0</v>
      </c>
      <c r="K223" s="144">
        <f t="shared" si="37"/>
        <v>0</v>
      </c>
      <c r="L223" s="144">
        <f t="shared" si="37"/>
        <v>0</v>
      </c>
      <c r="M223" s="144">
        <f t="shared" si="37"/>
        <v>0</v>
      </c>
      <c r="N223" s="144">
        <f t="shared" si="37"/>
        <v>0</v>
      </c>
      <c r="O223" s="144">
        <f t="shared" si="37"/>
        <v>0</v>
      </c>
      <c r="P223" s="144">
        <f t="shared" si="37"/>
        <v>0</v>
      </c>
      <c r="Q223" s="124">
        <f>SUM(E223:P223)</f>
        <v>0</v>
      </c>
    </row>
    <row r="224" spans="3:17" x14ac:dyDescent="0.25">
      <c r="C224" s="319" t="s">
        <v>354</v>
      </c>
      <c r="D224" s="320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63" t="s">
        <v>707</v>
      </c>
      <c r="D225" s="101" t="s">
        <v>679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63" t="s">
        <v>707</v>
      </c>
      <c r="D226" s="101" t="s">
        <v>680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63" t="s">
        <v>707</v>
      </c>
      <c r="D227" s="101" t="s">
        <v>681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63" t="s">
        <v>707</v>
      </c>
      <c r="D228" s="20" t="s">
        <v>682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63" t="s">
        <v>707</v>
      </c>
      <c r="D229" s="20" t="s">
        <v>683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338" t="s">
        <v>225</v>
      </c>
      <c r="D230" s="339"/>
      <c r="E230" s="144">
        <f>SUM(E225:E229)</f>
        <v>0</v>
      </c>
      <c r="F230" s="144">
        <f t="shared" ref="F230:P230" si="38">SUM(F225:F229)</f>
        <v>0</v>
      </c>
      <c r="G230" s="144">
        <f t="shared" si="38"/>
        <v>0</v>
      </c>
      <c r="H230" s="144">
        <f t="shared" si="38"/>
        <v>0</v>
      </c>
      <c r="I230" s="144">
        <f t="shared" si="38"/>
        <v>0</v>
      </c>
      <c r="J230" s="144">
        <f t="shared" si="38"/>
        <v>0</v>
      </c>
      <c r="K230" s="144">
        <f t="shared" si="38"/>
        <v>0</v>
      </c>
      <c r="L230" s="144">
        <f t="shared" si="38"/>
        <v>0</v>
      </c>
      <c r="M230" s="144">
        <f t="shared" si="38"/>
        <v>0</v>
      </c>
      <c r="N230" s="144">
        <f t="shared" si="38"/>
        <v>0</v>
      </c>
      <c r="O230" s="144">
        <f t="shared" si="38"/>
        <v>0</v>
      </c>
      <c r="P230" s="144">
        <f t="shared" si="38"/>
        <v>0</v>
      </c>
      <c r="Q230" s="124">
        <f>SUM(E230:P230)</f>
        <v>0</v>
      </c>
    </row>
    <row r="231" spans="3:17" x14ac:dyDescent="0.25">
      <c r="C231" s="338" t="s">
        <v>353</v>
      </c>
      <c r="D231" s="339"/>
      <c r="E231" s="144">
        <f>E230+E223</f>
        <v>0</v>
      </c>
      <c r="F231" s="144">
        <f t="shared" ref="F231:P231" si="39">F230+F223</f>
        <v>0</v>
      </c>
      <c r="G231" s="144">
        <f t="shared" si="39"/>
        <v>0</v>
      </c>
      <c r="H231" s="144">
        <f t="shared" si="39"/>
        <v>0</v>
      </c>
      <c r="I231" s="144">
        <f t="shared" si="39"/>
        <v>0</v>
      </c>
      <c r="J231" s="144">
        <f t="shared" si="39"/>
        <v>0</v>
      </c>
      <c r="K231" s="144">
        <f t="shared" si="39"/>
        <v>0</v>
      </c>
      <c r="L231" s="144">
        <f t="shared" si="39"/>
        <v>0</v>
      </c>
      <c r="M231" s="144">
        <f t="shared" si="39"/>
        <v>0</v>
      </c>
      <c r="N231" s="144">
        <f t="shared" si="39"/>
        <v>0</v>
      </c>
      <c r="O231" s="144">
        <f t="shared" si="39"/>
        <v>0</v>
      </c>
      <c r="P231" s="144">
        <f t="shared" si="39"/>
        <v>0</v>
      </c>
      <c r="Q231" s="124">
        <f>Q223+Q230</f>
        <v>0</v>
      </c>
    </row>
    <row r="232" spans="3:17" x14ac:dyDescent="0.25">
      <c r="C232" s="335" t="s">
        <v>358</v>
      </c>
      <c r="D232" s="336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684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685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338" t="s">
        <v>355</v>
      </c>
      <c r="D235" s="339"/>
      <c r="E235" s="144">
        <f>SUM(E233:E234)</f>
        <v>0</v>
      </c>
      <c r="F235" s="144">
        <f t="shared" ref="F235:P235" si="40">SUM(F233:F234)</f>
        <v>0</v>
      </c>
      <c r="G235" s="144">
        <f t="shared" si="40"/>
        <v>0</v>
      </c>
      <c r="H235" s="144">
        <f t="shared" si="40"/>
        <v>0</v>
      </c>
      <c r="I235" s="144">
        <f t="shared" si="40"/>
        <v>0</v>
      </c>
      <c r="J235" s="144">
        <f t="shared" si="40"/>
        <v>0</v>
      </c>
      <c r="K235" s="144">
        <f t="shared" si="40"/>
        <v>0</v>
      </c>
      <c r="L235" s="144">
        <f t="shared" si="40"/>
        <v>0</v>
      </c>
      <c r="M235" s="144">
        <f t="shared" si="40"/>
        <v>0</v>
      </c>
      <c r="N235" s="144">
        <f t="shared" si="40"/>
        <v>0</v>
      </c>
      <c r="O235" s="144">
        <f t="shared" si="40"/>
        <v>0</v>
      </c>
      <c r="P235" s="144">
        <f t="shared" si="40"/>
        <v>0</v>
      </c>
      <c r="Q235" s="124">
        <f>SUM(E235:P235)</f>
        <v>0</v>
      </c>
    </row>
    <row r="236" spans="3:17" x14ac:dyDescent="0.25">
      <c r="C236" s="335" t="s">
        <v>357</v>
      </c>
      <c r="D236" s="336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6"/>
      <c r="D237" s="101" t="s">
        <v>686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6"/>
      <c r="D238" s="101" t="s">
        <v>687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1" t="s">
        <v>688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689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338" t="s">
        <v>356</v>
      </c>
      <c r="D241" s="339"/>
      <c r="E241" s="144">
        <f>SUM(E237:E240)</f>
        <v>0</v>
      </c>
      <c r="F241" s="144">
        <f t="shared" ref="F241:P241" si="41">SUM(F237:F240)</f>
        <v>0</v>
      </c>
      <c r="G241" s="144">
        <f t="shared" si="41"/>
        <v>0</v>
      </c>
      <c r="H241" s="144">
        <f t="shared" si="41"/>
        <v>0</v>
      </c>
      <c r="I241" s="144">
        <f t="shared" si="41"/>
        <v>0</v>
      </c>
      <c r="J241" s="144">
        <f t="shared" si="41"/>
        <v>0</v>
      </c>
      <c r="K241" s="144">
        <f t="shared" si="41"/>
        <v>0</v>
      </c>
      <c r="L241" s="144">
        <f t="shared" si="41"/>
        <v>0</v>
      </c>
      <c r="M241" s="144">
        <f t="shared" si="41"/>
        <v>0</v>
      </c>
      <c r="N241" s="144">
        <f t="shared" si="41"/>
        <v>0</v>
      </c>
      <c r="O241" s="144">
        <f t="shared" si="41"/>
        <v>0</v>
      </c>
      <c r="P241" s="144">
        <f t="shared" si="41"/>
        <v>0</v>
      </c>
      <c r="Q241" s="124">
        <f>SUM(E241:P241)</f>
        <v>0</v>
      </c>
    </row>
    <row r="242" spans="3:17" x14ac:dyDescent="0.25">
      <c r="C242" s="335" t="s">
        <v>361</v>
      </c>
      <c r="D242" s="336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6"/>
      <c r="D243" s="101" t="s">
        <v>691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6"/>
      <c r="D244" s="101" t="s">
        <v>692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6"/>
      <c r="D245" s="101" t="s">
        <v>693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6"/>
      <c r="D246" s="101" t="s">
        <v>694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6"/>
      <c r="D247" s="101" t="s">
        <v>695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6"/>
      <c r="D248" s="101" t="s">
        <v>664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63" t="s">
        <v>708</v>
      </c>
      <c r="D249" s="101" t="s">
        <v>696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63" t="s">
        <v>708</v>
      </c>
      <c r="D250" s="101" t="s">
        <v>697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63" t="s">
        <v>708</v>
      </c>
      <c r="D251" s="101" t="s">
        <v>698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63" t="s">
        <v>708</v>
      </c>
      <c r="D252" s="101" t="s">
        <v>699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63" t="s">
        <v>708</v>
      </c>
      <c r="D253" s="101" t="s">
        <v>700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63" t="s">
        <v>708</v>
      </c>
      <c r="D254" s="101" t="s">
        <v>701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63" t="s">
        <v>708</v>
      </c>
      <c r="D255" s="18" t="s">
        <v>702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63" t="s">
        <v>708</v>
      </c>
      <c r="D256" s="18" t="s">
        <v>703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338" t="s">
        <v>359</v>
      </c>
      <c r="D257" s="339"/>
      <c r="E257" s="144">
        <f>SUM(E243:E256)</f>
        <v>0</v>
      </c>
      <c r="F257" s="144">
        <f t="shared" ref="F257:P257" si="42">SUM(F243:F256)</f>
        <v>0</v>
      </c>
      <c r="G257" s="144">
        <f t="shared" si="42"/>
        <v>0</v>
      </c>
      <c r="H257" s="144">
        <f t="shared" si="42"/>
        <v>0</v>
      </c>
      <c r="I257" s="144">
        <f t="shared" si="42"/>
        <v>0</v>
      </c>
      <c r="J257" s="144">
        <f t="shared" si="42"/>
        <v>0</v>
      </c>
      <c r="K257" s="144">
        <f t="shared" si="42"/>
        <v>0</v>
      </c>
      <c r="L257" s="144">
        <f t="shared" si="42"/>
        <v>0</v>
      </c>
      <c r="M257" s="144">
        <f t="shared" si="42"/>
        <v>0</v>
      </c>
      <c r="N257" s="144">
        <f t="shared" si="42"/>
        <v>0</v>
      </c>
      <c r="O257" s="144">
        <f t="shared" si="42"/>
        <v>0</v>
      </c>
      <c r="P257" s="144">
        <f t="shared" si="42"/>
        <v>0</v>
      </c>
      <c r="Q257" s="124">
        <f>SUM(E257:P257)</f>
        <v>0</v>
      </c>
    </row>
    <row r="258" spans="3:17" x14ac:dyDescent="0.25">
      <c r="C258" s="335" t="s">
        <v>360</v>
      </c>
      <c r="D258" s="336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66" t="s">
        <v>690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338" t="s">
        <v>362</v>
      </c>
      <c r="D261" s="339"/>
      <c r="E261" s="144">
        <f>SUM(E259:E260)</f>
        <v>0</v>
      </c>
      <c r="F261" s="144">
        <f t="shared" ref="F261:P261" si="43">SUM(F259:F260)</f>
        <v>0</v>
      </c>
      <c r="G261" s="144">
        <f t="shared" si="43"/>
        <v>0</v>
      </c>
      <c r="H261" s="144">
        <f t="shared" si="43"/>
        <v>0</v>
      </c>
      <c r="I261" s="144">
        <f t="shared" si="43"/>
        <v>0</v>
      </c>
      <c r="J261" s="144">
        <f t="shared" si="43"/>
        <v>0</v>
      </c>
      <c r="K261" s="144">
        <f t="shared" si="43"/>
        <v>0</v>
      </c>
      <c r="L261" s="144">
        <f t="shared" si="43"/>
        <v>0</v>
      </c>
      <c r="M261" s="144">
        <f t="shared" si="43"/>
        <v>0</v>
      </c>
      <c r="N261" s="144">
        <f t="shared" si="43"/>
        <v>0</v>
      </c>
      <c r="O261" s="144">
        <f t="shared" si="43"/>
        <v>0</v>
      </c>
      <c r="P261" s="144">
        <f t="shared" si="43"/>
        <v>0</v>
      </c>
      <c r="Q261" s="124">
        <f>SUM(E261:P261)</f>
        <v>0</v>
      </c>
    </row>
    <row r="262" spans="3:17" x14ac:dyDescent="0.25">
      <c r="C262" s="335" t="s">
        <v>363</v>
      </c>
      <c r="D262" s="336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338" t="s">
        <v>364</v>
      </c>
      <c r="D265" s="339"/>
      <c r="E265" s="144">
        <f>E263-E264</f>
        <v>0</v>
      </c>
      <c r="F265" s="144">
        <f t="shared" ref="F265:P265" si="44">F263-F264</f>
        <v>0</v>
      </c>
      <c r="G265" s="144">
        <f t="shared" si="44"/>
        <v>0</v>
      </c>
      <c r="H265" s="144">
        <f t="shared" si="44"/>
        <v>0</v>
      </c>
      <c r="I265" s="144">
        <f t="shared" si="44"/>
        <v>0</v>
      </c>
      <c r="J265" s="144">
        <f t="shared" si="44"/>
        <v>0</v>
      </c>
      <c r="K265" s="144">
        <f t="shared" si="44"/>
        <v>0</v>
      </c>
      <c r="L265" s="144">
        <f t="shared" si="44"/>
        <v>0</v>
      </c>
      <c r="M265" s="144">
        <f t="shared" si="44"/>
        <v>0</v>
      </c>
      <c r="N265" s="144">
        <f t="shared" si="44"/>
        <v>0</v>
      </c>
      <c r="O265" s="144">
        <f t="shared" si="44"/>
        <v>0</v>
      </c>
      <c r="P265" s="144">
        <f t="shared" si="44"/>
        <v>0</v>
      </c>
      <c r="Q265" s="124">
        <f>Q263-Q264</f>
        <v>0</v>
      </c>
    </row>
    <row r="266" spans="3:17" x14ac:dyDescent="0.25">
      <c r="C266" s="338" t="s">
        <v>261</v>
      </c>
      <c r="D266" s="339"/>
      <c r="E266" s="144">
        <f>E265+E261+E257+E241+E235+E231+E206</f>
        <v>0</v>
      </c>
      <c r="F266" s="144">
        <f t="shared" ref="F266:P266" si="45">F265+F261+F257+F241+F235+F231+F206</f>
        <v>0</v>
      </c>
      <c r="G266" s="144">
        <f t="shared" si="45"/>
        <v>0</v>
      </c>
      <c r="H266" s="144">
        <f t="shared" si="45"/>
        <v>0</v>
      </c>
      <c r="I266" s="144">
        <f t="shared" si="45"/>
        <v>0</v>
      </c>
      <c r="J266" s="144">
        <f t="shared" si="45"/>
        <v>0</v>
      </c>
      <c r="K266" s="144">
        <f t="shared" si="45"/>
        <v>0</v>
      </c>
      <c r="L266" s="144">
        <f t="shared" si="45"/>
        <v>0</v>
      </c>
      <c r="M266" s="144">
        <f t="shared" si="45"/>
        <v>0</v>
      </c>
      <c r="N266" s="144">
        <f t="shared" si="45"/>
        <v>0</v>
      </c>
      <c r="O266" s="144">
        <f t="shared" si="45"/>
        <v>0</v>
      </c>
      <c r="P266" s="144">
        <f t="shared" si="45"/>
        <v>0</v>
      </c>
      <c r="Q266" s="124">
        <f>Q206+Q231+Q235+Q241+Q257+Q261+Q265</f>
        <v>0</v>
      </c>
    </row>
    <row r="267" spans="3:17" x14ac:dyDescent="0.25">
      <c r="D267" s="26"/>
      <c r="E267" s="26"/>
    </row>
    <row r="268" spans="3:17" x14ac:dyDescent="0.25">
      <c r="E268" s="26"/>
    </row>
    <row r="269" spans="3:17" x14ac:dyDescent="0.25">
      <c r="E269" s="26"/>
    </row>
  </sheetData>
  <mergeCells count="78">
    <mergeCell ref="C20:D20"/>
    <mergeCell ref="C6:C8"/>
    <mergeCell ref="D6:D8"/>
    <mergeCell ref="E6:Q6"/>
    <mergeCell ref="C9:D9"/>
    <mergeCell ref="C10:D10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  <mergeCell ref="C55:D55"/>
    <mergeCell ref="C56:D56"/>
    <mergeCell ref="C59:D59"/>
    <mergeCell ref="E94:Q94"/>
    <mergeCell ref="C97:D97"/>
    <mergeCell ref="C65:D65"/>
    <mergeCell ref="C66:D66"/>
    <mergeCell ref="C81:D81"/>
    <mergeCell ref="C82:D82"/>
    <mergeCell ref="C85:D85"/>
    <mergeCell ref="C86:D86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73:D173"/>
    <mergeCell ref="C174:D174"/>
    <mergeCell ref="C177:D177"/>
    <mergeCell ref="C178:D178"/>
    <mergeCell ref="C182:C184"/>
    <mergeCell ref="D182:D184"/>
    <mergeCell ref="C230:D230"/>
    <mergeCell ref="E182:Q182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Q269"/>
  <sheetViews>
    <sheetView showGridLines="0" zoomScale="70" zoomScaleNormal="70" workbookViewId="0">
      <selection activeCell="E6" sqref="E6:Q6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417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ht="15" customHeight="1" x14ac:dyDescent="0.25">
      <c r="C6" s="323" t="s">
        <v>343</v>
      </c>
      <c r="D6" s="323" t="s">
        <v>344</v>
      </c>
      <c r="E6" s="306" t="s">
        <v>323</v>
      </c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06"/>
    </row>
    <row r="7" spans="2:17" x14ac:dyDescent="0.25">
      <c r="C7" s="325"/>
      <c r="D7" s="325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ht="14.25" customHeight="1" x14ac:dyDescent="0.25">
      <c r="C8" s="327"/>
      <c r="D8" s="327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</row>
    <row r="9" spans="2:17" x14ac:dyDescent="0.25">
      <c r="B9" s="75"/>
      <c r="C9" s="335" t="s">
        <v>348</v>
      </c>
      <c r="D9" s="336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319" t="s">
        <v>350</v>
      </c>
      <c r="D10" s="320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649</v>
      </c>
      <c r="E11" s="83">
        <f>E99+E187</f>
        <v>0</v>
      </c>
      <c r="F11" s="83">
        <f t="shared" ref="F11:Q11" si="0">F99+F187</f>
        <v>0</v>
      </c>
      <c r="G11" s="83">
        <f t="shared" si="0"/>
        <v>0</v>
      </c>
      <c r="H11" s="83">
        <f t="shared" si="0"/>
        <v>0</v>
      </c>
      <c r="I11" s="83">
        <f t="shared" si="0"/>
        <v>0</v>
      </c>
      <c r="J11" s="83">
        <f t="shared" si="0"/>
        <v>0</v>
      </c>
      <c r="K11" s="83">
        <f t="shared" si="0"/>
        <v>0</v>
      </c>
      <c r="L11" s="83">
        <f t="shared" si="0"/>
        <v>0</v>
      </c>
      <c r="M11" s="83">
        <f t="shared" si="0"/>
        <v>0</v>
      </c>
      <c r="N11" s="83">
        <f t="shared" si="0"/>
        <v>0</v>
      </c>
      <c r="O11" s="83">
        <f t="shared" si="0"/>
        <v>0</v>
      </c>
      <c r="P11" s="83">
        <f t="shared" si="0"/>
        <v>0</v>
      </c>
      <c r="Q11" s="83">
        <f t="shared" si="0"/>
        <v>0</v>
      </c>
    </row>
    <row r="12" spans="2:17" x14ac:dyDescent="0.25">
      <c r="C12" s="163" t="s">
        <v>704</v>
      </c>
      <c r="D12" s="101" t="s">
        <v>650</v>
      </c>
      <c r="E12" s="83">
        <f t="shared" ref="E12:Q19" si="1">E100+E188</f>
        <v>0</v>
      </c>
      <c r="F12" s="83">
        <f t="shared" si="1"/>
        <v>0</v>
      </c>
      <c r="G12" s="83">
        <f t="shared" si="1"/>
        <v>0</v>
      </c>
      <c r="H12" s="83">
        <f t="shared" si="1"/>
        <v>0</v>
      </c>
      <c r="I12" s="83">
        <f t="shared" si="1"/>
        <v>0</v>
      </c>
      <c r="J12" s="83">
        <f t="shared" si="1"/>
        <v>0</v>
      </c>
      <c r="K12" s="83">
        <f t="shared" si="1"/>
        <v>0</v>
      </c>
      <c r="L12" s="83">
        <f t="shared" si="1"/>
        <v>0</v>
      </c>
      <c r="M12" s="83">
        <f t="shared" si="1"/>
        <v>0</v>
      </c>
      <c r="N12" s="83">
        <f t="shared" si="1"/>
        <v>0</v>
      </c>
      <c r="O12" s="83">
        <f t="shared" si="1"/>
        <v>0</v>
      </c>
      <c r="P12" s="83">
        <f t="shared" si="1"/>
        <v>0</v>
      </c>
      <c r="Q12" s="83">
        <f t="shared" si="1"/>
        <v>0</v>
      </c>
    </row>
    <row r="13" spans="2:17" x14ac:dyDescent="0.25">
      <c r="C13" s="163" t="s">
        <v>704</v>
      </c>
      <c r="D13" s="101" t="s">
        <v>651</v>
      </c>
      <c r="E13" s="83">
        <f t="shared" si="1"/>
        <v>0</v>
      </c>
      <c r="F13" s="83">
        <f t="shared" si="1"/>
        <v>0</v>
      </c>
      <c r="G13" s="83">
        <f t="shared" si="1"/>
        <v>0</v>
      </c>
      <c r="H13" s="83">
        <f t="shared" si="1"/>
        <v>0</v>
      </c>
      <c r="I13" s="83">
        <f t="shared" si="1"/>
        <v>0</v>
      </c>
      <c r="J13" s="83">
        <f t="shared" si="1"/>
        <v>0</v>
      </c>
      <c r="K13" s="83">
        <f t="shared" si="1"/>
        <v>0</v>
      </c>
      <c r="L13" s="83">
        <f t="shared" si="1"/>
        <v>0</v>
      </c>
      <c r="M13" s="83">
        <f t="shared" si="1"/>
        <v>0</v>
      </c>
      <c r="N13" s="83">
        <f t="shared" si="1"/>
        <v>0</v>
      </c>
      <c r="O13" s="83">
        <f t="shared" si="1"/>
        <v>0</v>
      </c>
      <c r="P13" s="83">
        <f t="shared" si="1"/>
        <v>0</v>
      </c>
      <c r="Q13" s="83">
        <f t="shared" si="1"/>
        <v>0</v>
      </c>
    </row>
    <row r="14" spans="2:17" x14ac:dyDescent="0.25">
      <c r="C14" s="163" t="s">
        <v>704</v>
      </c>
      <c r="D14" s="101" t="s">
        <v>652</v>
      </c>
      <c r="E14" s="83">
        <f t="shared" si="1"/>
        <v>0</v>
      </c>
      <c r="F14" s="83">
        <f t="shared" si="1"/>
        <v>0</v>
      </c>
      <c r="G14" s="83">
        <f t="shared" si="1"/>
        <v>0</v>
      </c>
      <c r="H14" s="83">
        <f t="shared" si="1"/>
        <v>0</v>
      </c>
      <c r="I14" s="83">
        <f t="shared" si="1"/>
        <v>0</v>
      </c>
      <c r="J14" s="83">
        <f t="shared" si="1"/>
        <v>0</v>
      </c>
      <c r="K14" s="83">
        <f t="shared" si="1"/>
        <v>0</v>
      </c>
      <c r="L14" s="83">
        <f t="shared" si="1"/>
        <v>0</v>
      </c>
      <c r="M14" s="83">
        <f t="shared" si="1"/>
        <v>0</v>
      </c>
      <c r="N14" s="83">
        <f t="shared" si="1"/>
        <v>0</v>
      </c>
      <c r="O14" s="83">
        <f t="shared" si="1"/>
        <v>0</v>
      </c>
      <c r="P14" s="83">
        <f t="shared" si="1"/>
        <v>0</v>
      </c>
      <c r="Q14" s="83">
        <f t="shared" si="1"/>
        <v>0</v>
      </c>
    </row>
    <row r="15" spans="2:17" x14ac:dyDescent="0.25">
      <c r="C15" s="163" t="s">
        <v>704</v>
      </c>
      <c r="D15" s="101" t="s">
        <v>653</v>
      </c>
      <c r="E15" s="83">
        <f t="shared" si="1"/>
        <v>0</v>
      </c>
      <c r="F15" s="83">
        <f t="shared" si="1"/>
        <v>0</v>
      </c>
      <c r="G15" s="83">
        <f t="shared" si="1"/>
        <v>0</v>
      </c>
      <c r="H15" s="83">
        <f t="shared" si="1"/>
        <v>0</v>
      </c>
      <c r="I15" s="83">
        <f t="shared" si="1"/>
        <v>0</v>
      </c>
      <c r="J15" s="83">
        <f t="shared" si="1"/>
        <v>0</v>
      </c>
      <c r="K15" s="83">
        <f t="shared" si="1"/>
        <v>0</v>
      </c>
      <c r="L15" s="83">
        <f t="shared" si="1"/>
        <v>0</v>
      </c>
      <c r="M15" s="83">
        <f t="shared" si="1"/>
        <v>0</v>
      </c>
      <c r="N15" s="83">
        <f t="shared" si="1"/>
        <v>0</v>
      </c>
      <c r="O15" s="83">
        <f t="shared" si="1"/>
        <v>0</v>
      </c>
      <c r="P15" s="83">
        <f t="shared" si="1"/>
        <v>0</v>
      </c>
      <c r="Q15" s="83">
        <f t="shared" si="1"/>
        <v>0</v>
      </c>
    </row>
    <row r="16" spans="2:17" x14ac:dyDescent="0.25">
      <c r="C16" s="163" t="s">
        <v>704</v>
      </c>
      <c r="D16" s="101" t="s">
        <v>654</v>
      </c>
      <c r="E16" s="83">
        <f t="shared" si="1"/>
        <v>0</v>
      </c>
      <c r="F16" s="83">
        <f t="shared" si="1"/>
        <v>0</v>
      </c>
      <c r="G16" s="83">
        <f t="shared" si="1"/>
        <v>0</v>
      </c>
      <c r="H16" s="83">
        <f t="shared" si="1"/>
        <v>0</v>
      </c>
      <c r="I16" s="83">
        <f t="shared" si="1"/>
        <v>0</v>
      </c>
      <c r="J16" s="83">
        <f t="shared" si="1"/>
        <v>0</v>
      </c>
      <c r="K16" s="83">
        <f t="shared" si="1"/>
        <v>0</v>
      </c>
      <c r="L16" s="83">
        <f t="shared" si="1"/>
        <v>0</v>
      </c>
      <c r="M16" s="83">
        <f t="shared" si="1"/>
        <v>0</v>
      </c>
      <c r="N16" s="83">
        <f t="shared" si="1"/>
        <v>0</v>
      </c>
      <c r="O16" s="83">
        <f t="shared" si="1"/>
        <v>0</v>
      </c>
      <c r="P16" s="83">
        <f t="shared" si="1"/>
        <v>0</v>
      </c>
      <c r="Q16" s="83">
        <f t="shared" si="1"/>
        <v>0</v>
      </c>
    </row>
    <row r="17" spans="2:17" x14ac:dyDescent="0.25">
      <c r="C17" s="163" t="s">
        <v>704</v>
      </c>
      <c r="D17" s="101" t="s">
        <v>655</v>
      </c>
      <c r="E17" s="83">
        <f t="shared" si="1"/>
        <v>0</v>
      </c>
      <c r="F17" s="83">
        <f t="shared" si="1"/>
        <v>0</v>
      </c>
      <c r="G17" s="83">
        <f t="shared" si="1"/>
        <v>0</v>
      </c>
      <c r="H17" s="83">
        <f t="shared" si="1"/>
        <v>0</v>
      </c>
      <c r="I17" s="83">
        <f t="shared" si="1"/>
        <v>0</v>
      </c>
      <c r="J17" s="83">
        <f t="shared" si="1"/>
        <v>0</v>
      </c>
      <c r="K17" s="83">
        <f t="shared" si="1"/>
        <v>0</v>
      </c>
      <c r="L17" s="83">
        <f t="shared" si="1"/>
        <v>0</v>
      </c>
      <c r="M17" s="83">
        <f t="shared" si="1"/>
        <v>0</v>
      </c>
      <c r="N17" s="83">
        <f t="shared" si="1"/>
        <v>0</v>
      </c>
      <c r="O17" s="83">
        <f t="shared" si="1"/>
        <v>0</v>
      </c>
      <c r="P17" s="83">
        <f t="shared" si="1"/>
        <v>0</v>
      </c>
      <c r="Q17" s="83">
        <f t="shared" si="1"/>
        <v>0</v>
      </c>
    </row>
    <row r="18" spans="2:17" ht="14.25" customHeight="1" x14ac:dyDescent="0.25">
      <c r="B18" s="75"/>
      <c r="C18" s="163" t="s">
        <v>704</v>
      </c>
      <c r="D18" s="101" t="s">
        <v>656</v>
      </c>
      <c r="E18" s="83">
        <f t="shared" si="1"/>
        <v>0</v>
      </c>
      <c r="F18" s="83">
        <f t="shared" si="1"/>
        <v>0</v>
      </c>
      <c r="G18" s="83">
        <f t="shared" si="1"/>
        <v>0</v>
      </c>
      <c r="H18" s="83">
        <f t="shared" si="1"/>
        <v>0</v>
      </c>
      <c r="I18" s="83">
        <f t="shared" si="1"/>
        <v>0</v>
      </c>
      <c r="J18" s="83">
        <f t="shared" si="1"/>
        <v>0</v>
      </c>
      <c r="K18" s="83">
        <f t="shared" si="1"/>
        <v>0</v>
      </c>
      <c r="L18" s="83">
        <f t="shared" si="1"/>
        <v>0</v>
      </c>
      <c r="M18" s="83">
        <f t="shared" si="1"/>
        <v>0</v>
      </c>
      <c r="N18" s="83">
        <f t="shared" si="1"/>
        <v>0</v>
      </c>
      <c r="O18" s="83">
        <f t="shared" si="1"/>
        <v>0</v>
      </c>
      <c r="P18" s="83">
        <f t="shared" si="1"/>
        <v>0</v>
      </c>
      <c r="Q18" s="83">
        <f t="shared" si="1"/>
        <v>0</v>
      </c>
    </row>
    <row r="19" spans="2:17" x14ac:dyDescent="0.25">
      <c r="C19" s="163" t="s">
        <v>704</v>
      </c>
      <c r="D19" s="20" t="s">
        <v>657</v>
      </c>
      <c r="E19" s="83">
        <f t="shared" si="1"/>
        <v>0</v>
      </c>
      <c r="F19" s="83">
        <f t="shared" si="1"/>
        <v>0</v>
      </c>
      <c r="G19" s="83">
        <f t="shared" si="1"/>
        <v>0</v>
      </c>
      <c r="H19" s="83">
        <f t="shared" si="1"/>
        <v>0</v>
      </c>
      <c r="I19" s="83">
        <f t="shared" si="1"/>
        <v>0</v>
      </c>
      <c r="J19" s="83">
        <f t="shared" si="1"/>
        <v>0</v>
      </c>
      <c r="K19" s="83">
        <f t="shared" si="1"/>
        <v>0</v>
      </c>
      <c r="L19" s="83">
        <f t="shared" si="1"/>
        <v>0</v>
      </c>
      <c r="M19" s="83">
        <f t="shared" si="1"/>
        <v>0</v>
      </c>
      <c r="N19" s="83">
        <f t="shared" si="1"/>
        <v>0</v>
      </c>
      <c r="O19" s="83">
        <f t="shared" si="1"/>
        <v>0</v>
      </c>
      <c r="P19" s="83">
        <f t="shared" si="1"/>
        <v>0</v>
      </c>
      <c r="Q19" s="83">
        <f>Q107+Q195</f>
        <v>0</v>
      </c>
    </row>
    <row r="20" spans="2:17" x14ac:dyDescent="0.25">
      <c r="C20" s="338" t="s">
        <v>225</v>
      </c>
      <c r="D20" s="339"/>
      <c r="E20" s="144">
        <f>SUM(E11:E19)</f>
        <v>0</v>
      </c>
      <c r="F20" s="144">
        <f t="shared" ref="F20:P20" si="2">SUM(F11:F19)</f>
        <v>0</v>
      </c>
      <c r="G20" s="144">
        <f t="shared" si="2"/>
        <v>0</v>
      </c>
      <c r="H20" s="144">
        <f t="shared" si="2"/>
        <v>0</v>
      </c>
      <c r="I20" s="144">
        <f t="shared" si="2"/>
        <v>0</v>
      </c>
      <c r="J20" s="144">
        <f t="shared" si="2"/>
        <v>0</v>
      </c>
      <c r="K20" s="144">
        <f t="shared" si="2"/>
        <v>0</v>
      </c>
      <c r="L20" s="144">
        <f t="shared" si="2"/>
        <v>0</v>
      </c>
      <c r="M20" s="144">
        <f t="shared" si="2"/>
        <v>0</v>
      </c>
      <c r="N20" s="144">
        <f t="shared" si="2"/>
        <v>0</v>
      </c>
      <c r="O20" s="144">
        <f t="shared" si="2"/>
        <v>0</v>
      </c>
      <c r="P20" s="144">
        <f t="shared" si="2"/>
        <v>0</v>
      </c>
      <c r="Q20" s="124">
        <f>Q107+Q208</f>
        <v>0</v>
      </c>
    </row>
    <row r="21" spans="2:17" x14ac:dyDescent="0.25">
      <c r="C21" s="319" t="s">
        <v>351</v>
      </c>
      <c r="D21" s="320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63" t="s">
        <v>704</v>
      </c>
      <c r="D22" s="101" t="s">
        <v>658</v>
      </c>
      <c r="E22" s="83">
        <f t="shared" ref="E22:Q28" si="3">E110+E198</f>
        <v>0</v>
      </c>
      <c r="F22" s="83">
        <f t="shared" si="3"/>
        <v>0</v>
      </c>
      <c r="G22" s="83">
        <f t="shared" si="3"/>
        <v>0</v>
      </c>
      <c r="H22" s="83">
        <f t="shared" si="3"/>
        <v>0</v>
      </c>
      <c r="I22" s="83">
        <f t="shared" si="3"/>
        <v>0</v>
      </c>
      <c r="J22" s="83">
        <f t="shared" si="3"/>
        <v>0</v>
      </c>
      <c r="K22" s="83">
        <f t="shared" si="3"/>
        <v>0</v>
      </c>
      <c r="L22" s="83">
        <f t="shared" si="3"/>
        <v>0</v>
      </c>
      <c r="M22" s="83">
        <f t="shared" si="3"/>
        <v>0</v>
      </c>
      <c r="N22" s="83">
        <f t="shared" si="3"/>
        <v>0</v>
      </c>
      <c r="O22" s="83">
        <f t="shared" si="3"/>
        <v>0</v>
      </c>
      <c r="P22" s="83">
        <f t="shared" si="3"/>
        <v>0</v>
      </c>
      <c r="Q22" s="83">
        <f t="shared" si="3"/>
        <v>0</v>
      </c>
    </row>
    <row r="23" spans="2:17" x14ac:dyDescent="0.25">
      <c r="C23" s="163" t="s">
        <v>704</v>
      </c>
      <c r="D23" s="101" t="s">
        <v>659</v>
      </c>
      <c r="E23" s="83">
        <f t="shared" si="3"/>
        <v>0</v>
      </c>
      <c r="F23" s="83">
        <f t="shared" si="3"/>
        <v>0</v>
      </c>
      <c r="G23" s="83">
        <f t="shared" si="3"/>
        <v>0</v>
      </c>
      <c r="H23" s="83">
        <f t="shared" si="3"/>
        <v>0</v>
      </c>
      <c r="I23" s="83">
        <f t="shared" si="3"/>
        <v>0</v>
      </c>
      <c r="J23" s="83">
        <f t="shared" si="3"/>
        <v>0</v>
      </c>
      <c r="K23" s="83">
        <f t="shared" si="3"/>
        <v>0</v>
      </c>
      <c r="L23" s="83">
        <f t="shared" si="3"/>
        <v>0</v>
      </c>
      <c r="M23" s="83">
        <f t="shared" si="3"/>
        <v>0</v>
      </c>
      <c r="N23" s="83">
        <f t="shared" si="3"/>
        <v>0</v>
      </c>
      <c r="O23" s="83">
        <f t="shared" si="3"/>
        <v>0</v>
      </c>
      <c r="P23" s="83">
        <f t="shared" si="3"/>
        <v>0</v>
      </c>
      <c r="Q23" s="83">
        <f t="shared" si="3"/>
        <v>0</v>
      </c>
    </row>
    <row r="24" spans="2:17" x14ac:dyDescent="0.25">
      <c r="C24" s="163" t="s">
        <v>704</v>
      </c>
      <c r="D24" s="101" t="s">
        <v>660</v>
      </c>
      <c r="E24" s="83">
        <f t="shared" si="3"/>
        <v>0</v>
      </c>
      <c r="F24" s="83">
        <f t="shared" si="3"/>
        <v>0</v>
      </c>
      <c r="G24" s="83">
        <f t="shared" si="3"/>
        <v>0</v>
      </c>
      <c r="H24" s="83">
        <f t="shared" si="3"/>
        <v>0</v>
      </c>
      <c r="I24" s="83">
        <f t="shared" si="3"/>
        <v>0</v>
      </c>
      <c r="J24" s="83">
        <f t="shared" si="3"/>
        <v>0</v>
      </c>
      <c r="K24" s="83">
        <f t="shared" si="3"/>
        <v>0</v>
      </c>
      <c r="L24" s="83">
        <f t="shared" si="3"/>
        <v>0</v>
      </c>
      <c r="M24" s="83">
        <f t="shared" si="3"/>
        <v>0</v>
      </c>
      <c r="N24" s="83">
        <f t="shared" si="3"/>
        <v>0</v>
      </c>
      <c r="O24" s="83">
        <f t="shared" si="3"/>
        <v>0</v>
      </c>
      <c r="P24" s="83">
        <f t="shared" si="3"/>
        <v>0</v>
      </c>
      <c r="Q24" s="83">
        <f t="shared" si="3"/>
        <v>0</v>
      </c>
    </row>
    <row r="25" spans="2:17" x14ac:dyDescent="0.25">
      <c r="C25" s="163" t="s">
        <v>704</v>
      </c>
      <c r="D25" s="101" t="s">
        <v>661</v>
      </c>
      <c r="E25" s="83">
        <f t="shared" si="3"/>
        <v>0</v>
      </c>
      <c r="F25" s="83">
        <f t="shared" si="3"/>
        <v>0</v>
      </c>
      <c r="G25" s="83">
        <f t="shared" si="3"/>
        <v>0</v>
      </c>
      <c r="H25" s="83">
        <f t="shared" si="3"/>
        <v>0</v>
      </c>
      <c r="I25" s="83">
        <f t="shared" si="3"/>
        <v>0</v>
      </c>
      <c r="J25" s="83">
        <f t="shared" si="3"/>
        <v>0</v>
      </c>
      <c r="K25" s="83">
        <f t="shared" si="3"/>
        <v>0</v>
      </c>
      <c r="L25" s="83">
        <f t="shared" si="3"/>
        <v>0</v>
      </c>
      <c r="M25" s="83">
        <f t="shared" si="3"/>
        <v>0</v>
      </c>
      <c r="N25" s="83">
        <f t="shared" si="3"/>
        <v>0</v>
      </c>
      <c r="O25" s="83">
        <f t="shared" si="3"/>
        <v>0</v>
      </c>
      <c r="P25" s="83">
        <f t="shared" si="3"/>
        <v>0</v>
      </c>
      <c r="Q25" s="83">
        <f t="shared" si="3"/>
        <v>0</v>
      </c>
    </row>
    <row r="26" spans="2:17" x14ac:dyDescent="0.25">
      <c r="C26" s="163" t="s">
        <v>704</v>
      </c>
      <c r="D26" s="101" t="s">
        <v>662</v>
      </c>
      <c r="E26" s="83">
        <f t="shared" si="3"/>
        <v>0</v>
      </c>
      <c r="F26" s="83">
        <f t="shared" si="3"/>
        <v>0</v>
      </c>
      <c r="G26" s="83">
        <f t="shared" si="3"/>
        <v>0</v>
      </c>
      <c r="H26" s="83">
        <f t="shared" si="3"/>
        <v>0</v>
      </c>
      <c r="I26" s="83">
        <f t="shared" si="3"/>
        <v>0</v>
      </c>
      <c r="J26" s="83">
        <f t="shared" si="3"/>
        <v>0</v>
      </c>
      <c r="K26" s="83">
        <f t="shared" si="3"/>
        <v>0</v>
      </c>
      <c r="L26" s="83">
        <f t="shared" si="3"/>
        <v>0</v>
      </c>
      <c r="M26" s="83">
        <f t="shared" si="3"/>
        <v>0</v>
      </c>
      <c r="N26" s="83">
        <f t="shared" si="3"/>
        <v>0</v>
      </c>
      <c r="O26" s="83">
        <f t="shared" si="3"/>
        <v>0</v>
      </c>
      <c r="P26" s="83">
        <f t="shared" si="3"/>
        <v>0</v>
      </c>
      <c r="Q26" s="83">
        <f t="shared" si="3"/>
        <v>0</v>
      </c>
    </row>
    <row r="27" spans="2:17" x14ac:dyDescent="0.25">
      <c r="C27" s="163" t="s">
        <v>704</v>
      </c>
      <c r="D27" s="20" t="s">
        <v>663</v>
      </c>
      <c r="E27" s="83">
        <f t="shared" si="3"/>
        <v>0</v>
      </c>
      <c r="F27" s="83">
        <f t="shared" si="3"/>
        <v>0</v>
      </c>
      <c r="G27" s="83">
        <f t="shared" si="3"/>
        <v>0</v>
      </c>
      <c r="H27" s="83">
        <f t="shared" si="3"/>
        <v>0</v>
      </c>
      <c r="I27" s="83">
        <f t="shared" si="3"/>
        <v>0</v>
      </c>
      <c r="J27" s="83">
        <f t="shared" si="3"/>
        <v>0</v>
      </c>
      <c r="K27" s="83">
        <f t="shared" si="3"/>
        <v>0</v>
      </c>
      <c r="L27" s="83">
        <f t="shared" si="3"/>
        <v>0</v>
      </c>
      <c r="M27" s="83">
        <f t="shared" si="3"/>
        <v>0</v>
      </c>
      <c r="N27" s="83">
        <f t="shared" si="3"/>
        <v>0</v>
      </c>
      <c r="O27" s="83">
        <f t="shared" si="3"/>
        <v>0</v>
      </c>
      <c r="P27" s="83">
        <f t="shared" si="3"/>
        <v>0</v>
      </c>
      <c r="Q27" s="83">
        <f t="shared" si="3"/>
        <v>0</v>
      </c>
    </row>
    <row r="28" spans="2:17" x14ac:dyDescent="0.25">
      <c r="C28" s="163" t="s">
        <v>704</v>
      </c>
      <c r="D28" s="20" t="s">
        <v>664</v>
      </c>
      <c r="E28" s="83">
        <f t="shared" si="3"/>
        <v>0</v>
      </c>
      <c r="F28" s="83">
        <f t="shared" si="3"/>
        <v>0</v>
      </c>
      <c r="G28" s="83">
        <f t="shared" si="3"/>
        <v>0</v>
      </c>
      <c r="H28" s="83">
        <f t="shared" si="3"/>
        <v>0</v>
      </c>
      <c r="I28" s="83">
        <f t="shared" si="3"/>
        <v>0</v>
      </c>
      <c r="J28" s="83">
        <f t="shared" si="3"/>
        <v>0</v>
      </c>
      <c r="K28" s="83">
        <f t="shared" si="3"/>
        <v>0</v>
      </c>
      <c r="L28" s="83">
        <f t="shared" si="3"/>
        <v>0</v>
      </c>
      <c r="M28" s="83">
        <f t="shared" si="3"/>
        <v>0</v>
      </c>
      <c r="N28" s="83">
        <f t="shared" si="3"/>
        <v>0</v>
      </c>
      <c r="O28" s="83">
        <f t="shared" si="3"/>
        <v>0</v>
      </c>
      <c r="P28" s="83">
        <f t="shared" si="3"/>
        <v>0</v>
      </c>
      <c r="Q28" s="83">
        <f t="shared" si="3"/>
        <v>0</v>
      </c>
    </row>
    <row r="29" spans="2:17" x14ac:dyDescent="0.25">
      <c r="C29" s="338" t="s">
        <v>225</v>
      </c>
      <c r="D29" s="339"/>
      <c r="E29" s="144">
        <f>SUM(E22:E28)</f>
        <v>0</v>
      </c>
      <c r="F29" s="144">
        <f t="shared" ref="F29:P29" si="4">SUM(F22:F28)</f>
        <v>0</v>
      </c>
      <c r="G29" s="144">
        <f t="shared" si="4"/>
        <v>0</v>
      </c>
      <c r="H29" s="144">
        <f t="shared" si="4"/>
        <v>0</v>
      </c>
      <c r="I29" s="144">
        <f t="shared" si="4"/>
        <v>0</v>
      </c>
      <c r="J29" s="144">
        <f t="shared" si="4"/>
        <v>0</v>
      </c>
      <c r="K29" s="144">
        <f t="shared" si="4"/>
        <v>0</v>
      </c>
      <c r="L29" s="144">
        <f t="shared" si="4"/>
        <v>0</v>
      </c>
      <c r="M29" s="144">
        <f t="shared" si="4"/>
        <v>0</v>
      </c>
      <c r="N29" s="144">
        <f t="shared" si="4"/>
        <v>0</v>
      </c>
      <c r="O29" s="144">
        <f t="shared" si="4"/>
        <v>0</v>
      </c>
      <c r="P29" s="144">
        <f t="shared" si="4"/>
        <v>0</v>
      </c>
      <c r="Q29" s="124">
        <f>Q116+Q217</f>
        <v>0</v>
      </c>
    </row>
    <row r="30" spans="2:17" x14ac:dyDescent="0.25">
      <c r="C30" s="338" t="s">
        <v>349</v>
      </c>
      <c r="D30" s="339"/>
      <c r="E30" s="144">
        <f>E29+E20</f>
        <v>0</v>
      </c>
      <c r="F30" s="144">
        <f t="shared" ref="F30:P30" si="5">F29+F20</f>
        <v>0</v>
      </c>
      <c r="G30" s="144">
        <f t="shared" si="5"/>
        <v>0</v>
      </c>
      <c r="H30" s="144">
        <f t="shared" si="5"/>
        <v>0</v>
      </c>
      <c r="I30" s="144">
        <f t="shared" si="5"/>
        <v>0</v>
      </c>
      <c r="J30" s="144">
        <f t="shared" si="5"/>
        <v>0</v>
      </c>
      <c r="K30" s="144">
        <f t="shared" si="5"/>
        <v>0</v>
      </c>
      <c r="L30" s="144">
        <f t="shared" si="5"/>
        <v>0</v>
      </c>
      <c r="M30" s="144">
        <f t="shared" si="5"/>
        <v>0</v>
      </c>
      <c r="N30" s="144">
        <f t="shared" si="5"/>
        <v>0</v>
      </c>
      <c r="O30" s="144">
        <f t="shared" si="5"/>
        <v>0</v>
      </c>
      <c r="P30" s="144">
        <f t="shared" si="5"/>
        <v>0</v>
      </c>
      <c r="Q30" s="124">
        <f>Q117+Q218</f>
        <v>0</v>
      </c>
    </row>
    <row r="31" spans="2:17" x14ac:dyDescent="0.25">
      <c r="C31" s="335" t="s">
        <v>352</v>
      </c>
      <c r="D31" s="336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319" t="s">
        <v>350</v>
      </c>
      <c r="D32" s="320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665</v>
      </c>
      <c r="E33" s="83">
        <f t="shared" ref="E33:Q46" si="6">E121+E209</f>
        <v>0</v>
      </c>
      <c r="F33" s="83">
        <f t="shared" si="6"/>
        <v>0</v>
      </c>
      <c r="G33" s="83">
        <f t="shared" si="6"/>
        <v>0</v>
      </c>
      <c r="H33" s="83">
        <f t="shared" si="6"/>
        <v>0</v>
      </c>
      <c r="I33" s="83">
        <f t="shared" si="6"/>
        <v>0</v>
      </c>
      <c r="J33" s="83">
        <f t="shared" si="6"/>
        <v>0</v>
      </c>
      <c r="K33" s="83">
        <f t="shared" si="6"/>
        <v>0</v>
      </c>
      <c r="L33" s="83">
        <f t="shared" si="6"/>
        <v>0</v>
      </c>
      <c r="M33" s="83">
        <f t="shared" si="6"/>
        <v>0</v>
      </c>
      <c r="N33" s="83">
        <f t="shared" si="6"/>
        <v>0</v>
      </c>
      <c r="O33" s="83">
        <f t="shared" si="6"/>
        <v>0</v>
      </c>
      <c r="P33" s="83">
        <f t="shared" si="6"/>
        <v>0</v>
      </c>
      <c r="Q33" s="83">
        <f t="shared" si="6"/>
        <v>0</v>
      </c>
    </row>
    <row r="34" spans="3:17" x14ac:dyDescent="0.25">
      <c r="C34" s="163" t="s">
        <v>705</v>
      </c>
      <c r="D34" s="101" t="s">
        <v>666</v>
      </c>
      <c r="E34" s="83">
        <f t="shared" si="6"/>
        <v>0</v>
      </c>
      <c r="F34" s="83">
        <f t="shared" si="6"/>
        <v>0</v>
      </c>
      <c r="G34" s="83">
        <f t="shared" si="6"/>
        <v>0</v>
      </c>
      <c r="H34" s="83">
        <f t="shared" si="6"/>
        <v>0</v>
      </c>
      <c r="I34" s="83">
        <f t="shared" si="6"/>
        <v>0</v>
      </c>
      <c r="J34" s="83">
        <f t="shared" si="6"/>
        <v>0</v>
      </c>
      <c r="K34" s="83">
        <f t="shared" si="6"/>
        <v>0</v>
      </c>
      <c r="L34" s="83">
        <f t="shared" si="6"/>
        <v>0</v>
      </c>
      <c r="M34" s="83">
        <f t="shared" si="6"/>
        <v>0</v>
      </c>
      <c r="N34" s="83">
        <f t="shared" si="6"/>
        <v>0</v>
      </c>
      <c r="O34" s="83">
        <f t="shared" si="6"/>
        <v>0</v>
      </c>
      <c r="P34" s="83">
        <f t="shared" si="6"/>
        <v>0</v>
      </c>
      <c r="Q34" s="83">
        <f t="shared" si="6"/>
        <v>0</v>
      </c>
    </row>
    <row r="35" spans="3:17" x14ac:dyDescent="0.25">
      <c r="C35" s="163" t="s">
        <v>705</v>
      </c>
      <c r="D35" s="101" t="s">
        <v>667</v>
      </c>
      <c r="E35" s="83">
        <f t="shared" si="6"/>
        <v>0</v>
      </c>
      <c r="F35" s="83">
        <f t="shared" si="6"/>
        <v>0</v>
      </c>
      <c r="G35" s="83">
        <f t="shared" si="6"/>
        <v>0</v>
      </c>
      <c r="H35" s="83">
        <f t="shared" si="6"/>
        <v>0</v>
      </c>
      <c r="I35" s="83">
        <f t="shared" si="6"/>
        <v>0</v>
      </c>
      <c r="J35" s="83">
        <f t="shared" si="6"/>
        <v>0</v>
      </c>
      <c r="K35" s="83">
        <f t="shared" si="6"/>
        <v>0</v>
      </c>
      <c r="L35" s="83">
        <f t="shared" si="6"/>
        <v>0</v>
      </c>
      <c r="M35" s="83">
        <f t="shared" si="6"/>
        <v>0</v>
      </c>
      <c r="N35" s="83">
        <f t="shared" si="6"/>
        <v>0</v>
      </c>
      <c r="O35" s="83">
        <f t="shared" si="6"/>
        <v>0</v>
      </c>
      <c r="P35" s="83">
        <f t="shared" si="6"/>
        <v>0</v>
      </c>
      <c r="Q35" s="83">
        <f t="shared" si="6"/>
        <v>0</v>
      </c>
    </row>
    <row r="36" spans="3:17" x14ac:dyDescent="0.25">
      <c r="C36" s="163" t="s">
        <v>705</v>
      </c>
      <c r="D36" s="101" t="s">
        <v>668</v>
      </c>
      <c r="E36" s="83">
        <f t="shared" si="6"/>
        <v>0</v>
      </c>
      <c r="F36" s="83">
        <f t="shared" si="6"/>
        <v>0</v>
      </c>
      <c r="G36" s="83">
        <f t="shared" si="6"/>
        <v>0</v>
      </c>
      <c r="H36" s="83">
        <f t="shared" si="6"/>
        <v>0</v>
      </c>
      <c r="I36" s="83">
        <f t="shared" si="6"/>
        <v>0</v>
      </c>
      <c r="J36" s="83">
        <f t="shared" si="6"/>
        <v>0</v>
      </c>
      <c r="K36" s="83">
        <f t="shared" si="6"/>
        <v>0</v>
      </c>
      <c r="L36" s="83">
        <f t="shared" si="6"/>
        <v>0</v>
      </c>
      <c r="M36" s="83">
        <f t="shared" si="6"/>
        <v>0</v>
      </c>
      <c r="N36" s="83">
        <f t="shared" si="6"/>
        <v>0</v>
      </c>
      <c r="O36" s="83">
        <f t="shared" si="6"/>
        <v>0</v>
      </c>
      <c r="P36" s="83">
        <f t="shared" si="6"/>
        <v>0</v>
      </c>
      <c r="Q36" s="83">
        <f t="shared" si="6"/>
        <v>0</v>
      </c>
    </row>
    <row r="37" spans="3:17" x14ac:dyDescent="0.25">
      <c r="C37" s="163" t="s">
        <v>705</v>
      </c>
      <c r="D37" s="101" t="s">
        <v>669</v>
      </c>
      <c r="E37" s="83">
        <f t="shared" si="6"/>
        <v>0</v>
      </c>
      <c r="F37" s="83">
        <f t="shared" si="6"/>
        <v>0</v>
      </c>
      <c r="G37" s="83">
        <f t="shared" si="6"/>
        <v>0</v>
      </c>
      <c r="H37" s="83">
        <f t="shared" si="6"/>
        <v>0</v>
      </c>
      <c r="I37" s="83">
        <f t="shared" si="6"/>
        <v>0</v>
      </c>
      <c r="J37" s="83">
        <f t="shared" si="6"/>
        <v>0</v>
      </c>
      <c r="K37" s="83">
        <f t="shared" si="6"/>
        <v>0</v>
      </c>
      <c r="L37" s="83">
        <f t="shared" si="6"/>
        <v>0</v>
      </c>
      <c r="M37" s="83">
        <f t="shared" si="6"/>
        <v>0</v>
      </c>
      <c r="N37" s="83">
        <f t="shared" si="6"/>
        <v>0</v>
      </c>
      <c r="O37" s="83">
        <f t="shared" si="6"/>
        <v>0</v>
      </c>
      <c r="P37" s="83">
        <f t="shared" si="6"/>
        <v>0</v>
      </c>
      <c r="Q37" s="83">
        <f t="shared" si="6"/>
        <v>0</v>
      </c>
    </row>
    <row r="38" spans="3:17" x14ac:dyDescent="0.25">
      <c r="C38" s="163" t="s">
        <v>705</v>
      </c>
      <c r="D38" s="101" t="s">
        <v>670</v>
      </c>
      <c r="E38" s="83">
        <f t="shared" si="6"/>
        <v>0</v>
      </c>
      <c r="F38" s="83">
        <f t="shared" si="6"/>
        <v>0</v>
      </c>
      <c r="G38" s="83">
        <f t="shared" si="6"/>
        <v>0</v>
      </c>
      <c r="H38" s="83">
        <f t="shared" si="6"/>
        <v>0</v>
      </c>
      <c r="I38" s="83">
        <f t="shared" si="6"/>
        <v>0</v>
      </c>
      <c r="J38" s="83">
        <f t="shared" si="6"/>
        <v>0</v>
      </c>
      <c r="K38" s="83">
        <f t="shared" si="6"/>
        <v>0</v>
      </c>
      <c r="L38" s="83">
        <f t="shared" si="6"/>
        <v>0</v>
      </c>
      <c r="M38" s="83">
        <f t="shared" si="6"/>
        <v>0</v>
      </c>
      <c r="N38" s="83">
        <f t="shared" si="6"/>
        <v>0</v>
      </c>
      <c r="O38" s="83">
        <f t="shared" si="6"/>
        <v>0</v>
      </c>
      <c r="P38" s="83">
        <f t="shared" si="6"/>
        <v>0</v>
      </c>
      <c r="Q38" s="83">
        <f t="shared" si="6"/>
        <v>0</v>
      </c>
    </row>
    <row r="39" spans="3:17" x14ac:dyDescent="0.25">
      <c r="C39" s="163" t="s">
        <v>706</v>
      </c>
      <c r="D39" s="101" t="s">
        <v>671</v>
      </c>
      <c r="E39" s="83">
        <f t="shared" si="6"/>
        <v>0</v>
      </c>
      <c r="F39" s="83">
        <f t="shared" si="6"/>
        <v>0</v>
      </c>
      <c r="G39" s="83">
        <f t="shared" si="6"/>
        <v>0</v>
      </c>
      <c r="H39" s="83">
        <f t="shared" si="6"/>
        <v>0</v>
      </c>
      <c r="I39" s="83">
        <f t="shared" si="6"/>
        <v>0</v>
      </c>
      <c r="J39" s="83">
        <f t="shared" si="6"/>
        <v>0</v>
      </c>
      <c r="K39" s="83">
        <f t="shared" si="6"/>
        <v>0</v>
      </c>
      <c r="L39" s="83">
        <f t="shared" si="6"/>
        <v>0</v>
      </c>
      <c r="M39" s="83">
        <f t="shared" si="6"/>
        <v>0</v>
      </c>
      <c r="N39" s="83">
        <f t="shared" si="6"/>
        <v>0</v>
      </c>
      <c r="O39" s="83">
        <f t="shared" si="6"/>
        <v>0</v>
      </c>
      <c r="P39" s="83">
        <f t="shared" si="6"/>
        <v>0</v>
      </c>
      <c r="Q39" s="83">
        <f t="shared" si="6"/>
        <v>0</v>
      </c>
    </row>
    <row r="40" spans="3:17" x14ac:dyDescent="0.25">
      <c r="C40" s="163" t="s">
        <v>706</v>
      </c>
      <c r="D40" s="101" t="s">
        <v>672</v>
      </c>
      <c r="E40" s="83">
        <f t="shared" si="6"/>
        <v>0</v>
      </c>
      <c r="F40" s="83">
        <f t="shared" si="6"/>
        <v>0</v>
      </c>
      <c r="G40" s="83">
        <f t="shared" si="6"/>
        <v>0</v>
      </c>
      <c r="H40" s="83">
        <f t="shared" si="6"/>
        <v>0</v>
      </c>
      <c r="I40" s="83">
        <f t="shared" si="6"/>
        <v>0</v>
      </c>
      <c r="J40" s="83">
        <f t="shared" si="6"/>
        <v>0</v>
      </c>
      <c r="K40" s="83">
        <f t="shared" si="6"/>
        <v>0</v>
      </c>
      <c r="L40" s="83">
        <f t="shared" si="6"/>
        <v>0</v>
      </c>
      <c r="M40" s="83">
        <f t="shared" si="6"/>
        <v>0</v>
      </c>
      <c r="N40" s="83">
        <f t="shared" si="6"/>
        <v>0</v>
      </c>
      <c r="O40" s="83">
        <f t="shared" si="6"/>
        <v>0</v>
      </c>
      <c r="P40" s="83">
        <f t="shared" si="6"/>
        <v>0</v>
      </c>
      <c r="Q40" s="83">
        <f t="shared" si="6"/>
        <v>0</v>
      </c>
    </row>
    <row r="41" spans="3:17" x14ac:dyDescent="0.25">
      <c r="C41" s="163"/>
      <c r="D41" s="101" t="s">
        <v>673</v>
      </c>
      <c r="E41" s="83">
        <f t="shared" si="6"/>
        <v>0</v>
      </c>
      <c r="F41" s="83">
        <f t="shared" si="6"/>
        <v>0</v>
      </c>
      <c r="G41" s="83">
        <f t="shared" si="6"/>
        <v>0</v>
      </c>
      <c r="H41" s="83">
        <f t="shared" si="6"/>
        <v>0</v>
      </c>
      <c r="I41" s="83">
        <f t="shared" si="6"/>
        <v>0</v>
      </c>
      <c r="J41" s="83">
        <f t="shared" si="6"/>
        <v>0</v>
      </c>
      <c r="K41" s="83">
        <f t="shared" si="6"/>
        <v>0</v>
      </c>
      <c r="L41" s="83">
        <f t="shared" si="6"/>
        <v>0</v>
      </c>
      <c r="M41" s="83">
        <f t="shared" si="6"/>
        <v>0</v>
      </c>
      <c r="N41" s="83">
        <f t="shared" si="6"/>
        <v>0</v>
      </c>
      <c r="O41" s="83">
        <f t="shared" si="6"/>
        <v>0</v>
      </c>
      <c r="P41" s="83">
        <f t="shared" si="6"/>
        <v>0</v>
      </c>
      <c r="Q41" s="83">
        <f t="shared" si="6"/>
        <v>0</v>
      </c>
    </row>
    <row r="42" spans="3:17" x14ac:dyDescent="0.25">
      <c r="C42" s="163"/>
      <c r="D42" s="101" t="s">
        <v>674</v>
      </c>
      <c r="E42" s="83">
        <f t="shared" si="6"/>
        <v>0</v>
      </c>
      <c r="F42" s="83">
        <f t="shared" si="6"/>
        <v>0</v>
      </c>
      <c r="G42" s="83">
        <f t="shared" si="6"/>
        <v>0</v>
      </c>
      <c r="H42" s="83">
        <f t="shared" si="6"/>
        <v>0</v>
      </c>
      <c r="I42" s="83">
        <f t="shared" si="6"/>
        <v>0</v>
      </c>
      <c r="J42" s="83">
        <f t="shared" si="6"/>
        <v>0</v>
      </c>
      <c r="K42" s="83">
        <f t="shared" si="6"/>
        <v>0</v>
      </c>
      <c r="L42" s="83">
        <f t="shared" si="6"/>
        <v>0</v>
      </c>
      <c r="M42" s="83">
        <f t="shared" si="6"/>
        <v>0</v>
      </c>
      <c r="N42" s="83">
        <f t="shared" si="6"/>
        <v>0</v>
      </c>
      <c r="O42" s="83">
        <f t="shared" si="6"/>
        <v>0</v>
      </c>
      <c r="P42" s="83">
        <f t="shared" si="6"/>
        <v>0</v>
      </c>
      <c r="Q42" s="83">
        <f t="shared" si="6"/>
        <v>0</v>
      </c>
    </row>
    <row r="43" spans="3:17" x14ac:dyDescent="0.25">
      <c r="C43" s="163"/>
      <c r="D43" s="101" t="s">
        <v>675</v>
      </c>
      <c r="E43" s="83">
        <f t="shared" si="6"/>
        <v>0</v>
      </c>
      <c r="F43" s="83">
        <f t="shared" si="6"/>
        <v>0</v>
      </c>
      <c r="G43" s="83">
        <f t="shared" si="6"/>
        <v>0</v>
      </c>
      <c r="H43" s="83">
        <f t="shared" si="6"/>
        <v>0</v>
      </c>
      <c r="I43" s="83">
        <f t="shared" si="6"/>
        <v>0</v>
      </c>
      <c r="J43" s="83">
        <f t="shared" si="6"/>
        <v>0</v>
      </c>
      <c r="K43" s="83">
        <f t="shared" si="6"/>
        <v>0</v>
      </c>
      <c r="L43" s="83">
        <f t="shared" si="6"/>
        <v>0</v>
      </c>
      <c r="M43" s="83">
        <f t="shared" si="6"/>
        <v>0</v>
      </c>
      <c r="N43" s="83">
        <f t="shared" si="6"/>
        <v>0</v>
      </c>
      <c r="O43" s="83">
        <f t="shared" si="6"/>
        <v>0</v>
      </c>
      <c r="P43" s="83">
        <f t="shared" si="6"/>
        <v>0</v>
      </c>
      <c r="Q43" s="83">
        <f t="shared" si="6"/>
        <v>0</v>
      </c>
    </row>
    <row r="44" spans="3:17" x14ac:dyDescent="0.25">
      <c r="C44" s="163"/>
      <c r="D44" s="101" t="s">
        <v>676</v>
      </c>
      <c r="E44" s="83">
        <f t="shared" si="6"/>
        <v>0</v>
      </c>
      <c r="F44" s="83">
        <f t="shared" si="6"/>
        <v>0</v>
      </c>
      <c r="G44" s="83">
        <f t="shared" si="6"/>
        <v>0</v>
      </c>
      <c r="H44" s="83">
        <f t="shared" si="6"/>
        <v>0</v>
      </c>
      <c r="I44" s="83">
        <f t="shared" si="6"/>
        <v>0</v>
      </c>
      <c r="J44" s="83">
        <f t="shared" si="6"/>
        <v>0</v>
      </c>
      <c r="K44" s="83">
        <f t="shared" si="6"/>
        <v>0</v>
      </c>
      <c r="L44" s="83">
        <f t="shared" si="6"/>
        <v>0</v>
      </c>
      <c r="M44" s="83">
        <f t="shared" si="6"/>
        <v>0</v>
      </c>
      <c r="N44" s="83">
        <f t="shared" si="6"/>
        <v>0</v>
      </c>
      <c r="O44" s="83">
        <f t="shared" si="6"/>
        <v>0</v>
      </c>
      <c r="P44" s="83">
        <f t="shared" si="6"/>
        <v>0</v>
      </c>
      <c r="Q44" s="83">
        <f t="shared" si="6"/>
        <v>0</v>
      </c>
    </row>
    <row r="45" spans="3:17" x14ac:dyDescent="0.25">
      <c r="C45" s="163"/>
      <c r="D45" s="101" t="s">
        <v>677</v>
      </c>
      <c r="E45" s="83">
        <f t="shared" si="6"/>
        <v>0</v>
      </c>
      <c r="F45" s="83">
        <f t="shared" si="6"/>
        <v>0</v>
      </c>
      <c r="G45" s="83">
        <f t="shared" si="6"/>
        <v>0</v>
      </c>
      <c r="H45" s="83">
        <f t="shared" si="6"/>
        <v>0</v>
      </c>
      <c r="I45" s="83">
        <f t="shared" si="6"/>
        <v>0</v>
      </c>
      <c r="J45" s="83">
        <f t="shared" si="6"/>
        <v>0</v>
      </c>
      <c r="K45" s="83">
        <f t="shared" si="6"/>
        <v>0</v>
      </c>
      <c r="L45" s="83">
        <f t="shared" si="6"/>
        <v>0</v>
      </c>
      <c r="M45" s="83">
        <f t="shared" si="6"/>
        <v>0</v>
      </c>
      <c r="N45" s="83">
        <f t="shared" si="6"/>
        <v>0</v>
      </c>
      <c r="O45" s="83">
        <f t="shared" si="6"/>
        <v>0</v>
      </c>
      <c r="P45" s="83">
        <f t="shared" si="6"/>
        <v>0</v>
      </c>
      <c r="Q45" s="83">
        <f t="shared" si="6"/>
        <v>0</v>
      </c>
    </row>
    <row r="46" spans="3:17" x14ac:dyDescent="0.25">
      <c r="C46" s="163" t="s">
        <v>706</v>
      </c>
      <c r="D46" s="101" t="s">
        <v>678</v>
      </c>
      <c r="E46" s="83">
        <f t="shared" si="6"/>
        <v>0</v>
      </c>
      <c r="F46" s="83">
        <f t="shared" si="6"/>
        <v>0</v>
      </c>
      <c r="G46" s="83">
        <f t="shared" si="6"/>
        <v>0</v>
      </c>
      <c r="H46" s="83">
        <f t="shared" si="6"/>
        <v>0</v>
      </c>
      <c r="I46" s="83">
        <f t="shared" si="6"/>
        <v>0</v>
      </c>
      <c r="J46" s="83">
        <f t="shared" si="6"/>
        <v>0</v>
      </c>
      <c r="K46" s="83">
        <f t="shared" si="6"/>
        <v>0</v>
      </c>
      <c r="L46" s="83">
        <f t="shared" si="6"/>
        <v>0</v>
      </c>
      <c r="M46" s="83">
        <f t="shared" si="6"/>
        <v>0</v>
      </c>
      <c r="N46" s="83">
        <f t="shared" si="6"/>
        <v>0</v>
      </c>
      <c r="O46" s="83">
        <f t="shared" si="6"/>
        <v>0</v>
      </c>
      <c r="P46" s="83">
        <f t="shared" si="6"/>
        <v>0</v>
      </c>
      <c r="Q46" s="83">
        <f t="shared" si="6"/>
        <v>0</v>
      </c>
    </row>
    <row r="47" spans="3:17" x14ac:dyDescent="0.25">
      <c r="C47" s="338" t="s">
        <v>225</v>
      </c>
      <c r="D47" s="339"/>
      <c r="E47" s="144">
        <f>SUM(E33:E46)</f>
        <v>0</v>
      </c>
      <c r="F47" s="144">
        <f t="shared" ref="F47:P47" si="7">SUM(F33:F46)</f>
        <v>0</v>
      </c>
      <c r="G47" s="144">
        <f t="shared" si="7"/>
        <v>0</v>
      </c>
      <c r="H47" s="144">
        <f t="shared" si="7"/>
        <v>0</v>
      </c>
      <c r="I47" s="144">
        <f t="shared" si="7"/>
        <v>0</v>
      </c>
      <c r="J47" s="144">
        <f t="shared" si="7"/>
        <v>0</v>
      </c>
      <c r="K47" s="144">
        <f t="shared" si="7"/>
        <v>0</v>
      </c>
      <c r="L47" s="144">
        <f t="shared" si="7"/>
        <v>0</v>
      </c>
      <c r="M47" s="144">
        <f t="shared" si="7"/>
        <v>0</v>
      </c>
      <c r="N47" s="144">
        <f t="shared" si="7"/>
        <v>0</v>
      </c>
      <c r="O47" s="144">
        <f t="shared" si="7"/>
        <v>0</v>
      </c>
      <c r="P47" s="144">
        <f t="shared" si="7"/>
        <v>0</v>
      </c>
      <c r="Q47" s="124">
        <f>Q134+Q235</f>
        <v>0</v>
      </c>
    </row>
    <row r="48" spans="3:17" x14ac:dyDescent="0.25">
      <c r="C48" s="319" t="s">
        <v>354</v>
      </c>
      <c r="D48" s="320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679</v>
      </c>
      <c r="E49" s="83">
        <f t="shared" ref="E49:Q53" si="8">E137+E225</f>
        <v>0</v>
      </c>
      <c r="F49" s="83">
        <f t="shared" si="8"/>
        <v>0</v>
      </c>
      <c r="G49" s="83">
        <f t="shared" si="8"/>
        <v>0</v>
      </c>
      <c r="H49" s="83">
        <f t="shared" si="8"/>
        <v>0</v>
      </c>
      <c r="I49" s="83">
        <f t="shared" si="8"/>
        <v>0</v>
      </c>
      <c r="J49" s="83">
        <f t="shared" si="8"/>
        <v>0</v>
      </c>
      <c r="K49" s="83">
        <f t="shared" si="8"/>
        <v>0</v>
      </c>
      <c r="L49" s="83">
        <f t="shared" si="8"/>
        <v>0</v>
      </c>
      <c r="M49" s="83">
        <f t="shared" si="8"/>
        <v>0</v>
      </c>
      <c r="N49" s="83">
        <f t="shared" si="8"/>
        <v>0</v>
      </c>
      <c r="O49" s="83">
        <f t="shared" si="8"/>
        <v>0</v>
      </c>
      <c r="P49" s="83">
        <f t="shared" si="8"/>
        <v>0</v>
      </c>
      <c r="Q49" s="83">
        <f t="shared" si="8"/>
        <v>0</v>
      </c>
    </row>
    <row r="50" spans="3:17" x14ac:dyDescent="0.25">
      <c r="C50" s="163" t="s">
        <v>707</v>
      </c>
      <c r="D50" s="101" t="s">
        <v>680</v>
      </c>
      <c r="E50" s="83">
        <f t="shared" si="8"/>
        <v>0</v>
      </c>
      <c r="F50" s="83">
        <f t="shared" si="8"/>
        <v>0</v>
      </c>
      <c r="G50" s="83">
        <f t="shared" si="8"/>
        <v>0</v>
      </c>
      <c r="H50" s="83">
        <f t="shared" si="8"/>
        <v>0</v>
      </c>
      <c r="I50" s="83">
        <f t="shared" si="8"/>
        <v>0</v>
      </c>
      <c r="J50" s="83">
        <f t="shared" si="8"/>
        <v>0</v>
      </c>
      <c r="K50" s="83">
        <f t="shared" si="8"/>
        <v>0</v>
      </c>
      <c r="L50" s="83">
        <f t="shared" si="8"/>
        <v>0</v>
      </c>
      <c r="M50" s="83">
        <f t="shared" si="8"/>
        <v>0</v>
      </c>
      <c r="N50" s="83">
        <f t="shared" si="8"/>
        <v>0</v>
      </c>
      <c r="O50" s="83">
        <f t="shared" si="8"/>
        <v>0</v>
      </c>
      <c r="P50" s="83">
        <f t="shared" si="8"/>
        <v>0</v>
      </c>
      <c r="Q50" s="83">
        <f t="shared" si="8"/>
        <v>0</v>
      </c>
    </row>
    <row r="51" spans="3:17" x14ac:dyDescent="0.25">
      <c r="C51" s="163" t="s">
        <v>707</v>
      </c>
      <c r="D51" s="101" t="s">
        <v>681</v>
      </c>
      <c r="E51" s="83">
        <f t="shared" si="8"/>
        <v>0</v>
      </c>
      <c r="F51" s="83">
        <f t="shared" si="8"/>
        <v>0</v>
      </c>
      <c r="G51" s="83">
        <f t="shared" si="8"/>
        <v>0</v>
      </c>
      <c r="H51" s="83">
        <f t="shared" si="8"/>
        <v>0</v>
      </c>
      <c r="I51" s="83">
        <f t="shared" si="8"/>
        <v>0</v>
      </c>
      <c r="J51" s="83">
        <f t="shared" si="8"/>
        <v>0</v>
      </c>
      <c r="K51" s="83">
        <f t="shared" si="8"/>
        <v>0</v>
      </c>
      <c r="L51" s="83">
        <f t="shared" si="8"/>
        <v>0</v>
      </c>
      <c r="M51" s="83">
        <f t="shared" si="8"/>
        <v>0</v>
      </c>
      <c r="N51" s="83">
        <f t="shared" si="8"/>
        <v>0</v>
      </c>
      <c r="O51" s="83">
        <f t="shared" si="8"/>
        <v>0</v>
      </c>
      <c r="P51" s="83">
        <f t="shared" si="8"/>
        <v>0</v>
      </c>
      <c r="Q51" s="83">
        <f t="shared" si="8"/>
        <v>0</v>
      </c>
    </row>
    <row r="52" spans="3:17" x14ac:dyDescent="0.25">
      <c r="C52" s="163" t="s">
        <v>707</v>
      </c>
      <c r="D52" s="20" t="s">
        <v>682</v>
      </c>
      <c r="E52" s="83">
        <f t="shared" si="8"/>
        <v>0</v>
      </c>
      <c r="F52" s="83">
        <f t="shared" si="8"/>
        <v>0</v>
      </c>
      <c r="G52" s="83">
        <f t="shared" si="8"/>
        <v>0</v>
      </c>
      <c r="H52" s="83">
        <f t="shared" si="8"/>
        <v>0</v>
      </c>
      <c r="I52" s="83">
        <f t="shared" si="8"/>
        <v>0</v>
      </c>
      <c r="J52" s="83">
        <f t="shared" si="8"/>
        <v>0</v>
      </c>
      <c r="K52" s="83">
        <f t="shared" si="8"/>
        <v>0</v>
      </c>
      <c r="L52" s="83">
        <f t="shared" si="8"/>
        <v>0</v>
      </c>
      <c r="M52" s="83">
        <f t="shared" si="8"/>
        <v>0</v>
      </c>
      <c r="N52" s="83">
        <f t="shared" si="8"/>
        <v>0</v>
      </c>
      <c r="O52" s="83">
        <f t="shared" si="8"/>
        <v>0</v>
      </c>
      <c r="P52" s="83">
        <f t="shared" si="8"/>
        <v>0</v>
      </c>
      <c r="Q52" s="83">
        <f t="shared" si="8"/>
        <v>0</v>
      </c>
    </row>
    <row r="53" spans="3:17" x14ac:dyDescent="0.25">
      <c r="C53" s="163" t="s">
        <v>707</v>
      </c>
      <c r="D53" s="20" t="s">
        <v>683</v>
      </c>
      <c r="E53" s="83">
        <f t="shared" si="8"/>
        <v>0</v>
      </c>
      <c r="F53" s="83">
        <f t="shared" si="8"/>
        <v>0</v>
      </c>
      <c r="G53" s="83">
        <f t="shared" si="8"/>
        <v>0</v>
      </c>
      <c r="H53" s="83">
        <f t="shared" si="8"/>
        <v>0</v>
      </c>
      <c r="I53" s="83">
        <f t="shared" si="8"/>
        <v>0</v>
      </c>
      <c r="J53" s="83">
        <f t="shared" si="8"/>
        <v>0</v>
      </c>
      <c r="K53" s="83">
        <f t="shared" si="8"/>
        <v>0</v>
      </c>
      <c r="L53" s="83">
        <f t="shared" si="8"/>
        <v>0</v>
      </c>
      <c r="M53" s="83">
        <f t="shared" si="8"/>
        <v>0</v>
      </c>
      <c r="N53" s="83">
        <f t="shared" si="8"/>
        <v>0</v>
      </c>
      <c r="O53" s="83">
        <f t="shared" si="8"/>
        <v>0</v>
      </c>
      <c r="P53" s="83">
        <f t="shared" si="8"/>
        <v>0</v>
      </c>
      <c r="Q53" s="83">
        <f t="shared" si="8"/>
        <v>0</v>
      </c>
    </row>
    <row r="54" spans="3:17" x14ac:dyDescent="0.25">
      <c r="C54" s="338" t="s">
        <v>225</v>
      </c>
      <c r="D54" s="339"/>
      <c r="E54" s="144">
        <f>SUM(E49:E53)</f>
        <v>0</v>
      </c>
      <c r="F54" s="144">
        <f t="shared" ref="F54:P54" si="9">SUM(F49:F53)</f>
        <v>0</v>
      </c>
      <c r="G54" s="144">
        <f t="shared" si="9"/>
        <v>0</v>
      </c>
      <c r="H54" s="144">
        <f t="shared" si="9"/>
        <v>0</v>
      </c>
      <c r="I54" s="144">
        <f t="shared" si="9"/>
        <v>0</v>
      </c>
      <c r="J54" s="144">
        <f t="shared" si="9"/>
        <v>0</v>
      </c>
      <c r="K54" s="144">
        <f t="shared" si="9"/>
        <v>0</v>
      </c>
      <c r="L54" s="144">
        <f t="shared" si="9"/>
        <v>0</v>
      </c>
      <c r="M54" s="144">
        <f t="shared" si="9"/>
        <v>0</v>
      </c>
      <c r="N54" s="144">
        <f t="shared" si="9"/>
        <v>0</v>
      </c>
      <c r="O54" s="144">
        <f t="shared" si="9"/>
        <v>0</v>
      </c>
      <c r="P54" s="144">
        <f t="shared" si="9"/>
        <v>0</v>
      </c>
      <c r="Q54" s="124">
        <f>Q141+Q256</f>
        <v>0</v>
      </c>
    </row>
    <row r="55" spans="3:17" x14ac:dyDescent="0.25">
      <c r="C55" s="338" t="s">
        <v>353</v>
      </c>
      <c r="D55" s="339"/>
      <c r="E55" s="144">
        <f>E54+E47</f>
        <v>0</v>
      </c>
      <c r="F55" s="144">
        <f t="shared" ref="F55:P55" si="10">F54+F47</f>
        <v>0</v>
      </c>
      <c r="G55" s="144">
        <f t="shared" si="10"/>
        <v>0</v>
      </c>
      <c r="H55" s="144">
        <f t="shared" si="10"/>
        <v>0</v>
      </c>
      <c r="I55" s="144">
        <f t="shared" si="10"/>
        <v>0</v>
      </c>
      <c r="J55" s="144">
        <f t="shared" si="10"/>
        <v>0</v>
      </c>
      <c r="K55" s="144">
        <f t="shared" si="10"/>
        <v>0</v>
      </c>
      <c r="L55" s="144">
        <f t="shared" si="10"/>
        <v>0</v>
      </c>
      <c r="M55" s="144">
        <f t="shared" si="10"/>
        <v>0</v>
      </c>
      <c r="N55" s="144">
        <f t="shared" si="10"/>
        <v>0</v>
      </c>
      <c r="O55" s="144">
        <f t="shared" si="10"/>
        <v>0</v>
      </c>
      <c r="P55" s="144">
        <f t="shared" si="10"/>
        <v>0</v>
      </c>
      <c r="Q55" s="124">
        <f>Q142+Q257</f>
        <v>0</v>
      </c>
    </row>
    <row r="56" spans="3:17" x14ac:dyDescent="0.25">
      <c r="C56" s="335" t="s">
        <v>358</v>
      </c>
      <c r="D56" s="336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83">
        <f t="shared" ref="E57:Q58" si="11">E145+E233</f>
        <v>0</v>
      </c>
      <c r="F57" s="83">
        <f t="shared" si="11"/>
        <v>0</v>
      </c>
      <c r="G57" s="83">
        <f t="shared" si="11"/>
        <v>0</v>
      </c>
      <c r="H57" s="83">
        <f t="shared" si="11"/>
        <v>0</v>
      </c>
      <c r="I57" s="83">
        <f t="shared" si="11"/>
        <v>0</v>
      </c>
      <c r="J57" s="83">
        <f t="shared" si="11"/>
        <v>0</v>
      </c>
      <c r="K57" s="83">
        <f t="shared" si="11"/>
        <v>0</v>
      </c>
      <c r="L57" s="83">
        <f t="shared" si="11"/>
        <v>0</v>
      </c>
      <c r="M57" s="83">
        <f t="shared" si="11"/>
        <v>0</v>
      </c>
      <c r="N57" s="83">
        <f t="shared" si="11"/>
        <v>0</v>
      </c>
      <c r="O57" s="83">
        <f t="shared" si="11"/>
        <v>0</v>
      </c>
      <c r="P57" s="83">
        <f t="shared" si="11"/>
        <v>0</v>
      </c>
      <c r="Q57" s="83">
        <f t="shared" si="11"/>
        <v>0</v>
      </c>
    </row>
    <row r="58" spans="3:17" x14ac:dyDescent="0.25">
      <c r="C58" s="18"/>
      <c r="D58" s="18" t="s">
        <v>685</v>
      </c>
      <c r="E58" s="83">
        <f t="shared" si="11"/>
        <v>0</v>
      </c>
      <c r="F58" s="83">
        <f t="shared" si="11"/>
        <v>0</v>
      </c>
      <c r="G58" s="83">
        <f t="shared" si="11"/>
        <v>0</v>
      </c>
      <c r="H58" s="83">
        <f t="shared" si="11"/>
        <v>0</v>
      </c>
      <c r="I58" s="83">
        <f t="shared" si="11"/>
        <v>0</v>
      </c>
      <c r="J58" s="83">
        <f t="shared" si="11"/>
        <v>0</v>
      </c>
      <c r="K58" s="83">
        <f t="shared" si="11"/>
        <v>0</v>
      </c>
      <c r="L58" s="83">
        <f t="shared" si="11"/>
        <v>0</v>
      </c>
      <c r="M58" s="83">
        <f t="shared" si="11"/>
        <v>0</v>
      </c>
      <c r="N58" s="83">
        <f t="shared" si="11"/>
        <v>0</v>
      </c>
      <c r="O58" s="83">
        <f t="shared" si="11"/>
        <v>0</v>
      </c>
      <c r="P58" s="83">
        <f t="shared" si="11"/>
        <v>0</v>
      </c>
      <c r="Q58" s="83">
        <f t="shared" si="11"/>
        <v>0</v>
      </c>
    </row>
    <row r="59" spans="3:17" x14ac:dyDescent="0.25">
      <c r="C59" s="338" t="s">
        <v>355</v>
      </c>
      <c r="D59" s="339"/>
      <c r="E59" s="144">
        <f>SUM(E57:E58)</f>
        <v>0</v>
      </c>
      <c r="F59" s="144">
        <f t="shared" ref="F59:P59" si="12">SUM(F57:F58)</f>
        <v>0</v>
      </c>
      <c r="G59" s="144">
        <f t="shared" si="12"/>
        <v>0</v>
      </c>
      <c r="H59" s="144">
        <f t="shared" si="12"/>
        <v>0</v>
      </c>
      <c r="I59" s="144">
        <f t="shared" si="12"/>
        <v>0</v>
      </c>
      <c r="J59" s="144">
        <f t="shared" si="12"/>
        <v>0</v>
      </c>
      <c r="K59" s="144">
        <f t="shared" si="12"/>
        <v>0</v>
      </c>
      <c r="L59" s="144">
        <f t="shared" si="12"/>
        <v>0</v>
      </c>
      <c r="M59" s="144">
        <f t="shared" si="12"/>
        <v>0</v>
      </c>
      <c r="N59" s="144">
        <f t="shared" si="12"/>
        <v>0</v>
      </c>
      <c r="O59" s="144">
        <f t="shared" si="12"/>
        <v>0</v>
      </c>
      <c r="P59" s="144">
        <f t="shared" si="12"/>
        <v>0</v>
      </c>
      <c r="Q59" s="124">
        <f>Q146+Q261</f>
        <v>0</v>
      </c>
    </row>
    <row r="60" spans="3:17" x14ac:dyDescent="0.25">
      <c r="C60" s="335" t="s">
        <v>357</v>
      </c>
      <c r="D60" s="336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6"/>
      <c r="D61" s="101" t="s">
        <v>686</v>
      </c>
      <c r="E61" s="83">
        <f t="shared" ref="E61:Q64" si="13">E149+E237</f>
        <v>0</v>
      </c>
      <c r="F61" s="83">
        <f t="shared" si="13"/>
        <v>0</v>
      </c>
      <c r="G61" s="83">
        <f t="shared" si="13"/>
        <v>0</v>
      </c>
      <c r="H61" s="83">
        <f t="shared" si="13"/>
        <v>0</v>
      </c>
      <c r="I61" s="83">
        <f t="shared" si="13"/>
        <v>0</v>
      </c>
      <c r="J61" s="83">
        <f t="shared" si="13"/>
        <v>0</v>
      </c>
      <c r="K61" s="83">
        <f t="shared" si="13"/>
        <v>0</v>
      </c>
      <c r="L61" s="83">
        <f t="shared" si="13"/>
        <v>0</v>
      </c>
      <c r="M61" s="83">
        <f t="shared" si="13"/>
        <v>0</v>
      </c>
      <c r="N61" s="83">
        <f t="shared" si="13"/>
        <v>0</v>
      </c>
      <c r="O61" s="83">
        <f t="shared" si="13"/>
        <v>0</v>
      </c>
      <c r="P61" s="83">
        <f t="shared" si="13"/>
        <v>0</v>
      </c>
      <c r="Q61" s="83">
        <f t="shared" si="13"/>
        <v>0</v>
      </c>
    </row>
    <row r="62" spans="3:17" x14ac:dyDescent="0.25">
      <c r="C62" s="96"/>
      <c r="D62" s="101" t="s">
        <v>687</v>
      </c>
      <c r="E62" s="83">
        <f t="shared" si="13"/>
        <v>0</v>
      </c>
      <c r="F62" s="83">
        <f t="shared" si="13"/>
        <v>0</v>
      </c>
      <c r="G62" s="83">
        <f t="shared" si="13"/>
        <v>0</v>
      </c>
      <c r="H62" s="83">
        <f t="shared" si="13"/>
        <v>0</v>
      </c>
      <c r="I62" s="83">
        <f t="shared" si="13"/>
        <v>0</v>
      </c>
      <c r="J62" s="83">
        <f t="shared" si="13"/>
        <v>0</v>
      </c>
      <c r="K62" s="83">
        <f t="shared" si="13"/>
        <v>0</v>
      </c>
      <c r="L62" s="83">
        <f t="shared" si="13"/>
        <v>0</v>
      </c>
      <c r="M62" s="83">
        <f t="shared" si="13"/>
        <v>0</v>
      </c>
      <c r="N62" s="83">
        <f t="shared" si="13"/>
        <v>0</v>
      </c>
      <c r="O62" s="83">
        <f t="shared" si="13"/>
        <v>0</v>
      </c>
      <c r="P62" s="83">
        <f t="shared" si="13"/>
        <v>0</v>
      </c>
      <c r="Q62" s="83">
        <f t="shared" si="13"/>
        <v>0</v>
      </c>
    </row>
    <row r="63" spans="3:17" x14ac:dyDescent="0.25">
      <c r="C63" s="18"/>
      <c r="D63" s="101" t="s">
        <v>688</v>
      </c>
      <c r="E63" s="83">
        <f t="shared" si="13"/>
        <v>0</v>
      </c>
      <c r="F63" s="83">
        <f t="shared" si="13"/>
        <v>0</v>
      </c>
      <c r="G63" s="83">
        <f t="shared" si="13"/>
        <v>0</v>
      </c>
      <c r="H63" s="83">
        <f t="shared" si="13"/>
        <v>0</v>
      </c>
      <c r="I63" s="83">
        <f t="shared" si="13"/>
        <v>0</v>
      </c>
      <c r="J63" s="83">
        <f t="shared" si="13"/>
        <v>0</v>
      </c>
      <c r="K63" s="83">
        <f t="shared" si="13"/>
        <v>0</v>
      </c>
      <c r="L63" s="83">
        <f t="shared" si="13"/>
        <v>0</v>
      </c>
      <c r="M63" s="83">
        <f t="shared" si="13"/>
        <v>0</v>
      </c>
      <c r="N63" s="83">
        <f t="shared" si="13"/>
        <v>0</v>
      </c>
      <c r="O63" s="83">
        <f t="shared" si="13"/>
        <v>0</v>
      </c>
      <c r="P63" s="83">
        <f t="shared" si="13"/>
        <v>0</v>
      </c>
      <c r="Q63" s="83">
        <f t="shared" si="13"/>
        <v>0</v>
      </c>
    </row>
    <row r="64" spans="3:17" x14ac:dyDescent="0.25">
      <c r="C64" s="18"/>
      <c r="D64" s="18" t="s">
        <v>689</v>
      </c>
      <c r="E64" s="83">
        <f t="shared" si="13"/>
        <v>0</v>
      </c>
      <c r="F64" s="83">
        <f t="shared" si="13"/>
        <v>0</v>
      </c>
      <c r="G64" s="83">
        <f t="shared" si="13"/>
        <v>0</v>
      </c>
      <c r="H64" s="83">
        <f t="shared" si="13"/>
        <v>0</v>
      </c>
      <c r="I64" s="83">
        <f t="shared" si="13"/>
        <v>0</v>
      </c>
      <c r="J64" s="83">
        <f t="shared" si="13"/>
        <v>0</v>
      </c>
      <c r="K64" s="83">
        <f t="shared" si="13"/>
        <v>0</v>
      </c>
      <c r="L64" s="83">
        <f t="shared" si="13"/>
        <v>0</v>
      </c>
      <c r="M64" s="83">
        <f t="shared" si="13"/>
        <v>0</v>
      </c>
      <c r="N64" s="83">
        <f t="shared" si="13"/>
        <v>0</v>
      </c>
      <c r="O64" s="83">
        <f t="shared" si="13"/>
        <v>0</v>
      </c>
      <c r="P64" s="83">
        <f t="shared" si="13"/>
        <v>0</v>
      </c>
      <c r="Q64" s="83">
        <f t="shared" si="13"/>
        <v>0</v>
      </c>
    </row>
    <row r="65" spans="3:17" x14ac:dyDescent="0.25">
      <c r="C65" s="338" t="s">
        <v>356</v>
      </c>
      <c r="D65" s="339"/>
      <c r="E65" s="144">
        <f>SUM(E61:E64)</f>
        <v>0</v>
      </c>
      <c r="F65" s="144">
        <f t="shared" ref="F65:P65" si="14">SUM(F61:F64)</f>
        <v>0</v>
      </c>
      <c r="G65" s="144">
        <f t="shared" si="14"/>
        <v>0</v>
      </c>
      <c r="H65" s="144">
        <f t="shared" si="14"/>
        <v>0</v>
      </c>
      <c r="I65" s="144">
        <f t="shared" si="14"/>
        <v>0</v>
      </c>
      <c r="J65" s="144">
        <f t="shared" si="14"/>
        <v>0</v>
      </c>
      <c r="K65" s="144">
        <f t="shared" si="14"/>
        <v>0</v>
      </c>
      <c r="L65" s="144">
        <f t="shared" si="14"/>
        <v>0</v>
      </c>
      <c r="M65" s="144">
        <f t="shared" si="14"/>
        <v>0</v>
      </c>
      <c r="N65" s="144">
        <f t="shared" si="14"/>
        <v>0</v>
      </c>
      <c r="O65" s="144">
        <f t="shared" si="14"/>
        <v>0</v>
      </c>
      <c r="P65" s="144">
        <f t="shared" si="14"/>
        <v>0</v>
      </c>
      <c r="Q65" s="124">
        <f>Q154+Q267</f>
        <v>0</v>
      </c>
    </row>
    <row r="66" spans="3:17" x14ac:dyDescent="0.25">
      <c r="C66" s="335" t="s">
        <v>361</v>
      </c>
      <c r="D66" s="336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691</v>
      </c>
      <c r="E67" s="83">
        <f t="shared" ref="E67:Q80" si="15">E155+E243</f>
        <v>0</v>
      </c>
      <c r="F67" s="83">
        <f t="shared" si="15"/>
        <v>0</v>
      </c>
      <c r="G67" s="83">
        <f t="shared" si="15"/>
        <v>0</v>
      </c>
      <c r="H67" s="83">
        <f t="shared" si="15"/>
        <v>0</v>
      </c>
      <c r="I67" s="83">
        <f t="shared" si="15"/>
        <v>0</v>
      </c>
      <c r="J67" s="83">
        <f t="shared" si="15"/>
        <v>0</v>
      </c>
      <c r="K67" s="83">
        <f t="shared" si="15"/>
        <v>0</v>
      </c>
      <c r="L67" s="83">
        <f t="shared" si="15"/>
        <v>0</v>
      </c>
      <c r="M67" s="83">
        <f t="shared" si="15"/>
        <v>0</v>
      </c>
      <c r="N67" s="83">
        <f t="shared" si="15"/>
        <v>0</v>
      </c>
      <c r="O67" s="83">
        <f t="shared" si="15"/>
        <v>0</v>
      </c>
      <c r="P67" s="83">
        <f t="shared" si="15"/>
        <v>0</v>
      </c>
      <c r="Q67" s="83">
        <f t="shared" si="15"/>
        <v>0</v>
      </c>
    </row>
    <row r="68" spans="3:17" x14ac:dyDescent="0.25">
      <c r="C68" s="96"/>
      <c r="D68" s="101" t="s">
        <v>692</v>
      </c>
      <c r="E68" s="83">
        <f t="shared" si="15"/>
        <v>0</v>
      </c>
      <c r="F68" s="83">
        <f t="shared" si="15"/>
        <v>0</v>
      </c>
      <c r="G68" s="83">
        <f t="shared" si="15"/>
        <v>0</v>
      </c>
      <c r="H68" s="83">
        <f t="shared" si="15"/>
        <v>0</v>
      </c>
      <c r="I68" s="83">
        <f t="shared" si="15"/>
        <v>0</v>
      </c>
      <c r="J68" s="83">
        <f t="shared" si="15"/>
        <v>0</v>
      </c>
      <c r="K68" s="83">
        <f t="shared" si="15"/>
        <v>0</v>
      </c>
      <c r="L68" s="83">
        <f t="shared" si="15"/>
        <v>0</v>
      </c>
      <c r="M68" s="83">
        <f t="shared" si="15"/>
        <v>0</v>
      </c>
      <c r="N68" s="83">
        <f t="shared" si="15"/>
        <v>0</v>
      </c>
      <c r="O68" s="83">
        <f t="shared" si="15"/>
        <v>0</v>
      </c>
      <c r="P68" s="83">
        <f t="shared" si="15"/>
        <v>0</v>
      </c>
      <c r="Q68" s="83">
        <f t="shared" si="15"/>
        <v>0</v>
      </c>
    </row>
    <row r="69" spans="3:17" x14ac:dyDescent="0.25">
      <c r="C69" s="96"/>
      <c r="D69" s="101" t="s">
        <v>693</v>
      </c>
      <c r="E69" s="83">
        <f t="shared" si="15"/>
        <v>0</v>
      </c>
      <c r="F69" s="83">
        <f t="shared" si="15"/>
        <v>0</v>
      </c>
      <c r="G69" s="83">
        <f t="shared" si="15"/>
        <v>0</v>
      </c>
      <c r="H69" s="83">
        <f t="shared" si="15"/>
        <v>0</v>
      </c>
      <c r="I69" s="83">
        <f t="shared" si="15"/>
        <v>0</v>
      </c>
      <c r="J69" s="83">
        <f t="shared" si="15"/>
        <v>0</v>
      </c>
      <c r="K69" s="83">
        <f t="shared" si="15"/>
        <v>0</v>
      </c>
      <c r="L69" s="83">
        <f t="shared" si="15"/>
        <v>0</v>
      </c>
      <c r="M69" s="83">
        <f t="shared" si="15"/>
        <v>0</v>
      </c>
      <c r="N69" s="83">
        <f t="shared" si="15"/>
        <v>0</v>
      </c>
      <c r="O69" s="83">
        <f t="shared" si="15"/>
        <v>0</v>
      </c>
      <c r="P69" s="83">
        <f t="shared" si="15"/>
        <v>0</v>
      </c>
      <c r="Q69" s="83">
        <f t="shared" si="15"/>
        <v>0</v>
      </c>
    </row>
    <row r="70" spans="3:17" x14ac:dyDescent="0.25">
      <c r="C70" s="96"/>
      <c r="D70" s="101" t="s">
        <v>694</v>
      </c>
      <c r="E70" s="83">
        <f t="shared" si="15"/>
        <v>0</v>
      </c>
      <c r="F70" s="83">
        <f t="shared" si="15"/>
        <v>0</v>
      </c>
      <c r="G70" s="83">
        <f t="shared" si="15"/>
        <v>0</v>
      </c>
      <c r="H70" s="83">
        <f t="shared" si="15"/>
        <v>0</v>
      </c>
      <c r="I70" s="83">
        <f t="shared" si="15"/>
        <v>0</v>
      </c>
      <c r="J70" s="83">
        <f t="shared" si="15"/>
        <v>0</v>
      </c>
      <c r="K70" s="83">
        <f t="shared" si="15"/>
        <v>0</v>
      </c>
      <c r="L70" s="83">
        <f t="shared" si="15"/>
        <v>0</v>
      </c>
      <c r="M70" s="83">
        <f t="shared" si="15"/>
        <v>0</v>
      </c>
      <c r="N70" s="83">
        <f t="shared" si="15"/>
        <v>0</v>
      </c>
      <c r="O70" s="83">
        <f t="shared" si="15"/>
        <v>0</v>
      </c>
      <c r="P70" s="83">
        <f t="shared" si="15"/>
        <v>0</v>
      </c>
      <c r="Q70" s="83">
        <f t="shared" si="15"/>
        <v>0</v>
      </c>
    </row>
    <row r="71" spans="3:17" x14ac:dyDescent="0.25">
      <c r="C71" s="96"/>
      <c r="D71" s="101" t="s">
        <v>695</v>
      </c>
      <c r="E71" s="83">
        <f t="shared" si="15"/>
        <v>0</v>
      </c>
      <c r="F71" s="83">
        <f t="shared" si="15"/>
        <v>0</v>
      </c>
      <c r="G71" s="83">
        <f t="shared" si="15"/>
        <v>0</v>
      </c>
      <c r="H71" s="83">
        <f t="shared" si="15"/>
        <v>0</v>
      </c>
      <c r="I71" s="83">
        <f t="shared" si="15"/>
        <v>0</v>
      </c>
      <c r="J71" s="83">
        <f t="shared" si="15"/>
        <v>0</v>
      </c>
      <c r="K71" s="83">
        <f t="shared" si="15"/>
        <v>0</v>
      </c>
      <c r="L71" s="83">
        <f t="shared" si="15"/>
        <v>0</v>
      </c>
      <c r="M71" s="83">
        <f t="shared" si="15"/>
        <v>0</v>
      </c>
      <c r="N71" s="83">
        <f t="shared" si="15"/>
        <v>0</v>
      </c>
      <c r="O71" s="83">
        <f t="shared" si="15"/>
        <v>0</v>
      </c>
      <c r="P71" s="83">
        <f t="shared" si="15"/>
        <v>0</v>
      </c>
      <c r="Q71" s="83">
        <f t="shared" si="15"/>
        <v>0</v>
      </c>
    </row>
    <row r="72" spans="3:17" x14ac:dyDescent="0.25">
      <c r="C72" s="96"/>
      <c r="D72" s="101" t="s">
        <v>664</v>
      </c>
      <c r="E72" s="83">
        <f t="shared" si="15"/>
        <v>0</v>
      </c>
      <c r="F72" s="83">
        <f t="shared" si="15"/>
        <v>0</v>
      </c>
      <c r="G72" s="83">
        <f t="shared" si="15"/>
        <v>0</v>
      </c>
      <c r="H72" s="83">
        <f t="shared" si="15"/>
        <v>0</v>
      </c>
      <c r="I72" s="83">
        <f t="shared" si="15"/>
        <v>0</v>
      </c>
      <c r="J72" s="83">
        <f t="shared" si="15"/>
        <v>0</v>
      </c>
      <c r="K72" s="83">
        <f t="shared" si="15"/>
        <v>0</v>
      </c>
      <c r="L72" s="83">
        <f t="shared" si="15"/>
        <v>0</v>
      </c>
      <c r="M72" s="83">
        <f t="shared" si="15"/>
        <v>0</v>
      </c>
      <c r="N72" s="83">
        <f t="shared" si="15"/>
        <v>0</v>
      </c>
      <c r="O72" s="83">
        <f t="shared" si="15"/>
        <v>0</v>
      </c>
      <c r="P72" s="83">
        <f t="shared" si="15"/>
        <v>0</v>
      </c>
      <c r="Q72" s="83">
        <f t="shared" si="15"/>
        <v>0</v>
      </c>
    </row>
    <row r="73" spans="3:17" x14ac:dyDescent="0.25">
      <c r="C73" s="163" t="s">
        <v>708</v>
      </c>
      <c r="D73" s="101" t="s">
        <v>696</v>
      </c>
      <c r="E73" s="83">
        <f t="shared" si="15"/>
        <v>0</v>
      </c>
      <c r="F73" s="83">
        <f t="shared" si="15"/>
        <v>0</v>
      </c>
      <c r="G73" s="83">
        <f t="shared" si="15"/>
        <v>0</v>
      </c>
      <c r="H73" s="83">
        <f t="shared" si="15"/>
        <v>0</v>
      </c>
      <c r="I73" s="83">
        <f t="shared" si="15"/>
        <v>0</v>
      </c>
      <c r="J73" s="83">
        <f t="shared" si="15"/>
        <v>0</v>
      </c>
      <c r="K73" s="83">
        <f t="shared" si="15"/>
        <v>0</v>
      </c>
      <c r="L73" s="83">
        <f t="shared" si="15"/>
        <v>0</v>
      </c>
      <c r="M73" s="83">
        <f t="shared" si="15"/>
        <v>0</v>
      </c>
      <c r="N73" s="83">
        <f t="shared" si="15"/>
        <v>0</v>
      </c>
      <c r="O73" s="83">
        <f t="shared" si="15"/>
        <v>0</v>
      </c>
      <c r="P73" s="83">
        <f t="shared" si="15"/>
        <v>0</v>
      </c>
      <c r="Q73" s="83">
        <f t="shared" si="15"/>
        <v>0</v>
      </c>
    </row>
    <row r="74" spans="3:17" x14ac:dyDescent="0.25">
      <c r="C74" s="163" t="s">
        <v>708</v>
      </c>
      <c r="D74" s="101" t="s">
        <v>697</v>
      </c>
      <c r="E74" s="83">
        <f t="shared" si="15"/>
        <v>0</v>
      </c>
      <c r="F74" s="83">
        <f t="shared" si="15"/>
        <v>0</v>
      </c>
      <c r="G74" s="83">
        <f t="shared" si="15"/>
        <v>0</v>
      </c>
      <c r="H74" s="83">
        <f t="shared" si="15"/>
        <v>0</v>
      </c>
      <c r="I74" s="83">
        <f t="shared" si="15"/>
        <v>0</v>
      </c>
      <c r="J74" s="83">
        <f t="shared" si="15"/>
        <v>0</v>
      </c>
      <c r="K74" s="83">
        <f t="shared" si="15"/>
        <v>0</v>
      </c>
      <c r="L74" s="83">
        <f t="shared" si="15"/>
        <v>0</v>
      </c>
      <c r="M74" s="83">
        <f t="shared" si="15"/>
        <v>0</v>
      </c>
      <c r="N74" s="83">
        <f t="shared" si="15"/>
        <v>0</v>
      </c>
      <c r="O74" s="83">
        <f t="shared" si="15"/>
        <v>0</v>
      </c>
      <c r="P74" s="83">
        <f t="shared" si="15"/>
        <v>0</v>
      </c>
      <c r="Q74" s="83">
        <f t="shared" si="15"/>
        <v>0</v>
      </c>
    </row>
    <row r="75" spans="3:17" x14ac:dyDescent="0.25">
      <c r="C75" s="163" t="s">
        <v>708</v>
      </c>
      <c r="D75" s="101" t="s">
        <v>698</v>
      </c>
      <c r="E75" s="83">
        <f t="shared" si="15"/>
        <v>0</v>
      </c>
      <c r="F75" s="83">
        <f t="shared" si="15"/>
        <v>0</v>
      </c>
      <c r="G75" s="83">
        <f t="shared" si="15"/>
        <v>0</v>
      </c>
      <c r="H75" s="83">
        <f t="shared" si="15"/>
        <v>0</v>
      </c>
      <c r="I75" s="83">
        <f t="shared" si="15"/>
        <v>0</v>
      </c>
      <c r="J75" s="83">
        <f t="shared" si="15"/>
        <v>0</v>
      </c>
      <c r="K75" s="83">
        <f t="shared" si="15"/>
        <v>0</v>
      </c>
      <c r="L75" s="83">
        <f t="shared" si="15"/>
        <v>0</v>
      </c>
      <c r="M75" s="83">
        <f t="shared" si="15"/>
        <v>0</v>
      </c>
      <c r="N75" s="83">
        <f t="shared" si="15"/>
        <v>0</v>
      </c>
      <c r="O75" s="83">
        <f t="shared" si="15"/>
        <v>0</v>
      </c>
      <c r="P75" s="83">
        <f t="shared" si="15"/>
        <v>0</v>
      </c>
      <c r="Q75" s="83">
        <f t="shared" si="15"/>
        <v>0</v>
      </c>
    </row>
    <row r="76" spans="3:17" x14ac:dyDescent="0.25">
      <c r="C76" s="163" t="s">
        <v>708</v>
      </c>
      <c r="D76" s="101" t="s">
        <v>699</v>
      </c>
      <c r="E76" s="83">
        <f t="shared" si="15"/>
        <v>0</v>
      </c>
      <c r="F76" s="83">
        <f t="shared" si="15"/>
        <v>0</v>
      </c>
      <c r="G76" s="83">
        <f t="shared" si="15"/>
        <v>0</v>
      </c>
      <c r="H76" s="83">
        <f t="shared" si="15"/>
        <v>0</v>
      </c>
      <c r="I76" s="83">
        <f t="shared" si="15"/>
        <v>0</v>
      </c>
      <c r="J76" s="83">
        <f t="shared" si="15"/>
        <v>0</v>
      </c>
      <c r="K76" s="83">
        <f t="shared" si="15"/>
        <v>0</v>
      </c>
      <c r="L76" s="83">
        <f t="shared" si="15"/>
        <v>0</v>
      </c>
      <c r="M76" s="83">
        <f t="shared" si="15"/>
        <v>0</v>
      </c>
      <c r="N76" s="83">
        <f t="shared" si="15"/>
        <v>0</v>
      </c>
      <c r="O76" s="83">
        <f t="shared" si="15"/>
        <v>0</v>
      </c>
      <c r="P76" s="83">
        <f t="shared" si="15"/>
        <v>0</v>
      </c>
      <c r="Q76" s="83">
        <f t="shared" si="15"/>
        <v>0</v>
      </c>
    </row>
    <row r="77" spans="3:17" x14ac:dyDescent="0.25">
      <c r="C77" s="163" t="s">
        <v>708</v>
      </c>
      <c r="D77" s="101" t="s">
        <v>700</v>
      </c>
      <c r="E77" s="83">
        <f t="shared" si="15"/>
        <v>0</v>
      </c>
      <c r="F77" s="83">
        <f t="shared" si="15"/>
        <v>0</v>
      </c>
      <c r="G77" s="83">
        <f t="shared" si="15"/>
        <v>0</v>
      </c>
      <c r="H77" s="83">
        <f t="shared" si="15"/>
        <v>0</v>
      </c>
      <c r="I77" s="83">
        <f t="shared" si="15"/>
        <v>0</v>
      </c>
      <c r="J77" s="83">
        <f t="shared" si="15"/>
        <v>0</v>
      </c>
      <c r="K77" s="83">
        <f t="shared" si="15"/>
        <v>0</v>
      </c>
      <c r="L77" s="83">
        <f t="shared" si="15"/>
        <v>0</v>
      </c>
      <c r="M77" s="83">
        <f t="shared" si="15"/>
        <v>0</v>
      </c>
      <c r="N77" s="83">
        <f t="shared" si="15"/>
        <v>0</v>
      </c>
      <c r="O77" s="83">
        <f t="shared" si="15"/>
        <v>0</v>
      </c>
      <c r="P77" s="83">
        <f t="shared" si="15"/>
        <v>0</v>
      </c>
      <c r="Q77" s="83">
        <f t="shared" si="15"/>
        <v>0</v>
      </c>
    </row>
    <row r="78" spans="3:17" x14ac:dyDescent="0.25">
      <c r="C78" s="163" t="s">
        <v>708</v>
      </c>
      <c r="D78" s="101" t="s">
        <v>701</v>
      </c>
      <c r="E78" s="83">
        <f t="shared" si="15"/>
        <v>0</v>
      </c>
      <c r="F78" s="83">
        <f t="shared" si="15"/>
        <v>0</v>
      </c>
      <c r="G78" s="83">
        <f t="shared" si="15"/>
        <v>0</v>
      </c>
      <c r="H78" s="83">
        <f t="shared" si="15"/>
        <v>0</v>
      </c>
      <c r="I78" s="83">
        <f t="shared" si="15"/>
        <v>0</v>
      </c>
      <c r="J78" s="83">
        <f t="shared" si="15"/>
        <v>0</v>
      </c>
      <c r="K78" s="83">
        <f t="shared" si="15"/>
        <v>0</v>
      </c>
      <c r="L78" s="83">
        <f t="shared" si="15"/>
        <v>0</v>
      </c>
      <c r="M78" s="83">
        <f t="shared" si="15"/>
        <v>0</v>
      </c>
      <c r="N78" s="83">
        <f t="shared" si="15"/>
        <v>0</v>
      </c>
      <c r="O78" s="83">
        <f t="shared" si="15"/>
        <v>0</v>
      </c>
      <c r="P78" s="83">
        <f t="shared" si="15"/>
        <v>0</v>
      </c>
      <c r="Q78" s="83">
        <f t="shared" si="15"/>
        <v>0</v>
      </c>
    </row>
    <row r="79" spans="3:17" x14ac:dyDescent="0.25">
      <c r="C79" s="163" t="s">
        <v>708</v>
      </c>
      <c r="D79" s="18" t="s">
        <v>702</v>
      </c>
      <c r="E79" s="83">
        <f t="shared" si="15"/>
        <v>0</v>
      </c>
      <c r="F79" s="83">
        <f t="shared" si="15"/>
        <v>0</v>
      </c>
      <c r="G79" s="83">
        <f t="shared" si="15"/>
        <v>0</v>
      </c>
      <c r="H79" s="83">
        <f t="shared" si="15"/>
        <v>0</v>
      </c>
      <c r="I79" s="83">
        <f t="shared" si="15"/>
        <v>0</v>
      </c>
      <c r="J79" s="83">
        <f t="shared" si="15"/>
        <v>0</v>
      </c>
      <c r="K79" s="83">
        <f t="shared" si="15"/>
        <v>0</v>
      </c>
      <c r="L79" s="83">
        <f t="shared" si="15"/>
        <v>0</v>
      </c>
      <c r="M79" s="83">
        <f t="shared" si="15"/>
        <v>0</v>
      </c>
      <c r="N79" s="83">
        <f t="shared" si="15"/>
        <v>0</v>
      </c>
      <c r="O79" s="83">
        <f t="shared" si="15"/>
        <v>0</v>
      </c>
      <c r="P79" s="83">
        <f t="shared" si="15"/>
        <v>0</v>
      </c>
      <c r="Q79" s="83">
        <f t="shared" si="15"/>
        <v>0</v>
      </c>
    </row>
    <row r="80" spans="3:17" x14ac:dyDescent="0.25">
      <c r="C80" s="163" t="s">
        <v>708</v>
      </c>
      <c r="D80" s="18" t="s">
        <v>703</v>
      </c>
      <c r="E80" s="83">
        <f t="shared" si="15"/>
        <v>0</v>
      </c>
      <c r="F80" s="83">
        <f t="shared" si="15"/>
        <v>0</v>
      </c>
      <c r="G80" s="83">
        <f t="shared" si="15"/>
        <v>0</v>
      </c>
      <c r="H80" s="83">
        <f t="shared" si="15"/>
        <v>0</v>
      </c>
      <c r="I80" s="83">
        <f t="shared" si="15"/>
        <v>0</v>
      </c>
      <c r="J80" s="83">
        <f t="shared" si="15"/>
        <v>0</v>
      </c>
      <c r="K80" s="83">
        <f t="shared" si="15"/>
        <v>0</v>
      </c>
      <c r="L80" s="83">
        <f t="shared" si="15"/>
        <v>0</v>
      </c>
      <c r="M80" s="83">
        <f t="shared" si="15"/>
        <v>0</v>
      </c>
      <c r="N80" s="83">
        <f t="shared" si="15"/>
        <v>0</v>
      </c>
      <c r="O80" s="83">
        <f t="shared" si="15"/>
        <v>0</v>
      </c>
      <c r="P80" s="83">
        <f t="shared" si="15"/>
        <v>0</v>
      </c>
      <c r="Q80" s="83">
        <f t="shared" si="15"/>
        <v>0</v>
      </c>
    </row>
    <row r="81" spans="3:17" x14ac:dyDescent="0.25">
      <c r="C81" s="338" t="s">
        <v>359</v>
      </c>
      <c r="D81" s="339"/>
      <c r="E81" s="144">
        <f>SUM(E67:E80)</f>
        <v>0</v>
      </c>
      <c r="F81" s="144">
        <f t="shared" ref="F81:P81" si="16">SUM(F67:F80)</f>
        <v>0</v>
      </c>
      <c r="G81" s="144">
        <f t="shared" si="16"/>
        <v>0</v>
      </c>
      <c r="H81" s="144">
        <f t="shared" si="16"/>
        <v>0</v>
      </c>
      <c r="I81" s="144">
        <f t="shared" si="16"/>
        <v>0</v>
      </c>
      <c r="J81" s="144">
        <f t="shared" si="16"/>
        <v>0</v>
      </c>
      <c r="K81" s="144">
        <f t="shared" si="16"/>
        <v>0</v>
      </c>
      <c r="L81" s="144">
        <f t="shared" si="16"/>
        <v>0</v>
      </c>
      <c r="M81" s="144">
        <f t="shared" si="16"/>
        <v>0</v>
      </c>
      <c r="N81" s="144">
        <f t="shared" si="16"/>
        <v>0</v>
      </c>
      <c r="O81" s="144">
        <f t="shared" si="16"/>
        <v>0</v>
      </c>
      <c r="P81" s="144">
        <f t="shared" si="16"/>
        <v>0</v>
      </c>
      <c r="Q81" s="124">
        <f>Q182+Q283</f>
        <v>0</v>
      </c>
    </row>
    <row r="82" spans="3:17" x14ac:dyDescent="0.25">
      <c r="C82" s="335" t="s">
        <v>360</v>
      </c>
      <c r="D82" s="336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66" t="s">
        <v>690</v>
      </c>
      <c r="E83" s="83">
        <f t="shared" ref="E83:P83" si="17">E171+E259</f>
        <v>0</v>
      </c>
      <c r="F83" s="83">
        <f t="shared" si="17"/>
        <v>0</v>
      </c>
      <c r="G83" s="83">
        <f t="shared" si="17"/>
        <v>0</v>
      </c>
      <c r="H83" s="83">
        <f t="shared" si="17"/>
        <v>0</v>
      </c>
      <c r="I83" s="83">
        <f t="shared" si="17"/>
        <v>0</v>
      </c>
      <c r="J83" s="83">
        <f t="shared" si="17"/>
        <v>0</v>
      </c>
      <c r="K83" s="83">
        <f t="shared" si="17"/>
        <v>0</v>
      </c>
      <c r="L83" s="83">
        <f t="shared" si="17"/>
        <v>0</v>
      </c>
      <c r="M83" s="83">
        <f t="shared" si="17"/>
        <v>0</v>
      </c>
      <c r="N83" s="83">
        <f t="shared" si="17"/>
        <v>0</v>
      </c>
      <c r="O83" s="83">
        <f t="shared" si="17"/>
        <v>0</v>
      </c>
      <c r="P83" s="83">
        <f t="shared" si="17"/>
        <v>0</v>
      </c>
      <c r="Q83" s="83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338" t="s">
        <v>362</v>
      </c>
      <c r="D85" s="339"/>
      <c r="E85" s="144">
        <f>SUM(E83:E84)</f>
        <v>0</v>
      </c>
      <c r="F85" s="144">
        <f t="shared" ref="F85:P85" si="18">SUM(F83:F84)</f>
        <v>0</v>
      </c>
      <c r="G85" s="144">
        <f t="shared" si="18"/>
        <v>0</v>
      </c>
      <c r="H85" s="144">
        <f t="shared" si="18"/>
        <v>0</v>
      </c>
      <c r="I85" s="144">
        <f t="shared" si="18"/>
        <v>0</v>
      </c>
      <c r="J85" s="144">
        <f t="shared" si="18"/>
        <v>0</v>
      </c>
      <c r="K85" s="144">
        <f t="shared" si="18"/>
        <v>0</v>
      </c>
      <c r="L85" s="144">
        <f t="shared" si="18"/>
        <v>0</v>
      </c>
      <c r="M85" s="144">
        <f t="shared" si="18"/>
        <v>0</v>
      </c>
      <c r="N85" s="144">
        <f t="shared" si="18"/>
        <v>0</v>
      </c>
      <c r="O85" s="144">
        <f t="shared" si="18"/>
        <v>0</v>
      </c>
      <c r="P85" s="144">
        <f t="shared" si="18"/>
        <v>0</v>
      </c>
      <c r="Q85" s="124">
        <f>Q186+Q287</f>
        <v>0</v>
      </c>
    </row>
    <row r="86" spans="3:17" x14ac:dyDescent="0.25">
      <c r="C86" s="335" t="s">
        <v>363</v>
      </c>
      <c r="D86" s="336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3">
        <f t="shared" ref="E87:P88" si="19">E175+E263</f>
        <v>0</v>
      </c>
      <c r="F87" s="83">
        <f t="shared" si="19"/>
        <v>0</v>
      </c>
      <c r="G87" s="83">
        <f t="shared" si="19"/>
        <v>0</v>
      </c>
      <c r="H87" s="83">
        <f t="shared" si="19"/>
        <v>0</v>
      </c>
      <c r="I87" s="83">
        <f t="shared" si="19"/>
        <v>0</v>
      </c>
      <c r="J87" s="83">
        <f t="shared" si="19"/>
        <v>0</v>
      </c>
      <c r="K87" s="83">
        <f t="shared" si="19"/>
        <v>0</v>
      </c>
      <c r="L87" s="83">
        <f t="shared" si="19"/>
        <v>0</v>
      </c>
      <c r="M87" s="83">
        <f t="shared" si="19"/>
        <v>0</v>
      </c>
      <c r="N87" s="83">
        <f t="shared" si="19"/>
        <v>0</v>
      </c>
      <c r="O87" s="83">
        <f t="shared" si="19"/>
        <v>0</v>
      </c>
      <c r="P87" s="83">
        <f t="shared" si="19"/>
        <v>0</v>
      </c>
      <c r="Q87" s="83">
        <f>Q175+Q263</f>
        <v>0</v>
      </c>
    </row>
    <row r="88" spans="3:17" x14ac:dyDescent="0.25">
      <c r="C88" s="18" t="s">
        <v>365</v>
      </c>
      <c r="D88" s="18" t="s">
        <v>367</v>
      </c>
      <c r="E88" s="83">
        <f t="shared" si="19"/>
        <v>0</v>
      </c>
      <c r="F88" s="83">
        <f t="shared" si="19"/>
        <v>0</v>
      </c>
      <c r="G88" s="83">
        <f t="shared" si="19"/>
        <v>0</v>
      </c>
      <c r="H88" s="83">
        <f t="shared" si="19"/>
        <v>0</v>
      </c>
      <c r="I88" s="83">
        <f t="shared" si="19"/>
        <v>0</v>
      </c>
      <c r="J88" s="83">
        <f t="shared" si="19"/>
        <v>0</v>
      </c>
      <c r="K88" s="83">
        <f t="shared" si="19"/>
        <v>0</v>
      </c>
      <c r="L88" s="83">
        <f t="shared" si="19"/>
        <v>0</v>
      </c>
      <c r="M88" s="83">
        <f t="shared" si="19"/>
        <v>0</v>
      </c>
      <c r="N88" s="83">
        <f t="shared" si="19"/>
        <v>0</v>
      </c>
      <c r="O88" s="83">
        <f t="shared" si="19"/>
        <v>0</v>
      </c>
      <c r="P88" s="83">
        <f t="shared" si="19"/>
        <v>0</v>
      </c>
      <c r="Q88" s="83">
        <f>Q176+Q264</f>
        <v>0</v>
      </c>
    </row>
    <row r="89" spans="3:17" x14ac:dyDescent="0.25">
      <c r="C89" s="338" t="s">
        <v>364</v>
      </c>
      <c r="D89" s="339"/>
      <c r="E89" s="144">
        <f>E87-E88</f>
        <v>0</v>
      </c>
      <c r="F89" s="144">
        <f t="shared" ref="F89:P89" si="20">F87-F88</f>
        <v>0</v>
      </c>
      <c r="G89" s="144">
        <f t="shared" si="20"/>
        <v>0</v>
      </c>
      <c r="H89" s="144">
        <f t="shared" si="20"/>
        <v>0</v>
      </c>
      <c r="I89" s="144">
        <f t="shared" si="20"/>
        <v>0</v>
      </c>
      <c r="J89" s="144">
        <f t="shared" si="20"/>
        <v>0</v>
      </c>
      <c r="K89" s="144">
        <f t="shared" si="20"/>
        <v>0</v>
      </c>
      <c r="L89" s="144">
        <f t="shared" si="20"/>
        <v>0</v>
      </c>
      <c r="M89" s="144">
        <f t="shared" si="20"/>
        <v>0</v>
      </c>
      <c r="N89" s="144">
        <f t="shared" si="20"/>
        <v>0</v>
      </c>
      <c r="O89" s="144">
        <f t="shared" si="20"/>
        <v>0</v>
      </c>
      <c r="P89" s="144">
        <f t="shared" si="20"/>
        <v>0</v>
      </c>
      <c r="Q89" s="124">
        <f>Q190+Q291</f>
        <v>0</v>
      </c>
    </row>
    <row r="90" spans="3:17" x14ac:dyDescent="0.25">
      <c r="C90" s="338" t="s">
        <v>261</v>
      </c>
      <c r="D90" s="339"/>
      <c r="E90" s="144">
        <f>E89+E85+E81+E65+E59+E55+E30</f>
        <v>0</v>
      </c>
      <c r="F90" s="144">
        <f t="shared" ref="F90:P90" si="21">F89+F85+F81+F65+F59+F55+F30</f>
        <v>0</v>
      </c>
      <c r="G90" s="144">
        <f t="shared" si="21"/>
        <v>0</v>
      </c>
      <c r="H90" s="144">
        <f t="shared" si="21"/>
        <v>0</v>
      </c>
      <c r="I90" s="144">
        <f t="shared" si="21"/>
        <v>0</v>
      </c>
      <c r="J90" s="144">
        <f t="shared" si="21"/>
        <v>0</v>
      </c>
      <c r="K90" s="144">
        <f t="shared" si="21"/>
        <v>0</v>
      </c>
      <c r="L90" s="144">
        <f t="shared" si="21"/>
        <v>0</v>
      </c>
      <c r="M90" s="144">
        <f t="shared" si="21"/>
        <v>0</v>
      </c>
      <c r="N90" s="144">
        <f t="shared" si="21"/>
        <v>0</v>
      </c>
      <c r="O90" s="144">
        <f t="shared" si="21"/>
        <v>0</v>
      </c>
      <c r="P90" s="144">
        <f t="shared" si="21"/>
        <v>0</v>
      </c>
      <c r="Q90" s="124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ht="15" customHeight="1" x14ac:dyDescent="0.25">
      <c r="C94" s="323" t="s">
        <v>343</v>
      </c>
      <c r="D94" s="323" t="s">
        <v>344</v>
      </c>
      <c r="E94" s="306" t="s">
        <v>323</v>
      </c>
      <c r="F94" s="306"/>
      <c r="G94" s="306"/>
      <c r="H94" s="306"/>
      <c r="I94" s="306"/>
      <c r="J94" s="306"/>
      <c r="K94" s="306"/>
      <c r="L94" s="306"/>
      <c r="M94" s="306"/>
      <c r="N94" s="306"/>
      <c r="O94" s="306"/>
      <c r="P94" s="306"/>
      <c r="Q94" s="306"/>
    </row>
    <row r="95" spans="3:17" x14ac:dyDescent="0.25">
      <c r="C95" s="325"/>
      <c r="D95" s="325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ht="14.25" customHeight="1" x14ac:dyDescent="0.25">
      <c r="C96" s="327"/>
      <c r="D96" s="327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5"/>
      <c r="C97" s="335" t="s">
        <v>348</v>
      </c>
      <c r="D97" s="336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319" t="s">
        <v>350</v>
      </c>
      <c r="D98" s="320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63" t="s">
        <v>704</v>
      </c>
      <c r="D99" s="101" t="s">
        <v>649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63" t="s">
        <v>704</v>
      </c>
      <c r="D100" s="101" t="s">
        <v>650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63" t="s">
        <v>704</v>
      </c>
      <c r="D101" s="101" t="s">
        <v>651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63" t="s">
        <v>704</v>
      </c>
      <c r="D102" s="101" t="s">
        <v>652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63" t="s">
        <v>704</v>
      </c>
      <c r="D103" s="101" t="s">
        <v>653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63" t="s">
        <v>704</v>
      </c>
      <c r="D104" s="101" t="s">
        <v>654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63" t="s">
        <v>704</v>
      </c>
      <c r="D105" s="101" t="s">
        <v>655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ht="14.25" customHeight="1" x14ac:dyDescent="0.25">
      <c r="B106" s="75"/>
      <c r="C106" s="163" t="s">
        <v>704</v>
      </c>
      <c r="D106" s="101" t="s">
        <v>656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63" t="s">
        <v>704</v>
      </c>
      <c r="D107" s="20" t="s">
        <v>657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338" t="s">
        <v>225</v>
      </c>
      <c r="D108" s="339"/>
      <c r="E108" s="144">
        <f>SUM(E99:E107)</f>
        <v>0</v>
      </c>
      <c r="F108" s="144">
        <f t="shared" ref="F108:P108" si="22">SUM(F99:F107)</f>
        <v>0</v>
      </c>
      <c r="G108" s="144">
        <f t="shared" si="22"/>
        <v>0</v>
      </c>
      <c r="H108" s="144">
        <f t="shared" si="22"/>
        <v>0</v>
      </c>
      <c r="I108" s="144">
        <f t="shared" si="22"/>
        <v>0</v>
      </c>
      <c r="J108" s="144">
        <f t="shared" si="22"/>
        <v>0</v>
      </c>
      <c r="K108" s="144">
        <f t="shared" si="22"/>
        <v>0</v>
      </c>
      <c r="L108" s="144">
        <f t="shared" si="22"/>
        <v>0</v>
      </c>
      <c r="M108" s="144">
        <f t="shared" si="22"/>
        <v>0</v>
      </c>
      <c r="N108" s="144">
        <f t="shared" si="22"/>
        <v>0</v>
      </c>
      <c r="O108" s="144">
        <f t="shared" si="22"/>
        <v>0</v>
      </c>
      <c r="P108" s="144">
        <f t="shared" si="22"/>
        <v>0</v>
      </c>
      <c r="Q108" s="124">
        <f>SUM(E108:P108)</f>
        <v>0</v>
      </c>
    </row>
    <row r="109" spans="2:17" x14ac:dyDescent="0.25">
      <c r="C109" s="319" t="s">
        <v>351</v>
      </c>
      <c r="D109" s="320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63" t="s">
        <v>704</v>
      </c>
      <c r="D110" s="101" t="s">
        <v>658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63" t="s">
        <v>704</v>
      </c>
      <c r="D111" s="101" t="s">
        <v>659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63" t="s">
        <v>704</v>
      </c>
      <c r="D112" s="101" t="s">
        <v>660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63" t="s">
        <v>704</v>
      </c>
      <c r="D113" s="101" t="s">
        <v>661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63" t="s">
        <v>704</v>
      </c>
      <c r="D114" s="101" t="s">
        <v>662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63" t="s">
        <v>704</v>
      </c>
      <c r="D115" s="20" t="s">
        <v>663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63" t="s">
        <v>704</v>
      </c>
      <c r="D116" s="20" t="s">
        <v>664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338" t="s">
        <v>225</v>
      </c>
      <c r="D117" s="339"/>
      <c r="E117" s="144">
        <f>SUM(E110:E116)</f>
        <v>0</v>
      </c>
      <c r="F117" s="144">
        <f t="shared" ref="F117:P117" si="23">SUM(F110:F116)</f>
        <v>0</v>
      </c>
      <c r="G117" s="144">
        <f t="shared" si="23"/>
        <v>0</v>
      </c>
      <c r="H117" s="144">
        <f t="shared" si="23"/>
        <v>0</v>
      </c>
      <c r="I117" s="144">
        <f t="shared" si="23"/>
        <v>0</v>
      </c>
      <c r="J117" s="144">
        <f t="shared" si="23"/>
        <v>0</v>
      </c>
      <c r="K117" s="144">
        <f t="shared" si="23"/>
        <v>0</v>
      </c>
      <c r="L117" s="144">
        <f t="shared" si="23"/>
        <v>0</v>
      </c>
      <c r="M117" s="144">
        <f t="shared" si="23"/>
        <v>0</v>
      </c>
      <c r="N117" s="144">
        <f t="shared" si="23"/>
        <v>0</v>
      </c>
      <c r="O117" s="144">
        <f t="shared" si="23"/>
        <v>0</v>
      </c>
      <c r="P117" s="144">
        <f t="shared" si="23"/>
        <v>0</v>
      </c>
      <c r="Q117" s="124">
        <f>SUM(E117:P117)</f>
        <v>0</v>
      </c>
    </row>
    <row r="118" spans="3:17" x14ac:dyDescent="0.25">
      <c r="C118" s="338" t="s">
        <v>349</v>
      </c>
      <c r="D118" s="339"/>
      <c r="E118" s="144">
        <f>E117+E108</f>
        <v>0</v>
      </c>
      <c r="F118" s="144">
        <f t="shared" ref="F118:P118" si="24">F117+F108</f>
        <v>0</v>
      </c>
      <c r="G118" s="144">
        <f t="shared" si="24"/>
        <v>0</v>
      </c>
      <c r="H118" s="144">
        <f t="shared" si="24"/>
        <v>0</v>
      </c>
      <c r="I118" s="144">
        <f t="shared" si="24"/>
        <v>0</v>
      </c>
      <c r="J118" s="144">
        <f t="shared" si="24"/>
        <v>0</v>
      </c>
      <c r="K118" s="144">
        <f t="shared" si="24"/>
        <v>0</v>
      </c>
      <c r="L118" s="144">
        <f t="shared" si="24"/>
        <v>0</v>
      </c>
      <c r="M118" s="144">
        <f t="shared" si="24"/>
        <v>0</v>
      </c>
      <c r="N118" s="144">
        <f t="shared" si="24"/>
        <v>0</v>
      </c>
      <c r="O118" s="144">
        <f t="shared" si="24"/>
        <v>0</v>
      </c>
      <c r="P118" s="144">
        <f t="shared" si="24"/>
        <v>0</v>
      </c>
      <c r="Q118" s="124">
        <f>Q108+Q117</f>
        <v>0</v>
      </c>
    </row>
    <row r="119" spans="3:17" x14ac:dyDescent="0.25">
      <c r="C119" s="335" t="s">
        <v>352</v>
      </c>
      <c r="D119" s="336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319" t="s">
        <v>350</v>
      </c>
      <c r="D120" s="320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63" t="s">
        <v>705</v>
      </c>
      <c r="D121" s="101" t="s">
        <v>665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63" t="s">
        <v>705</v>
      </c>
      <c r="D122" s="101" t="s">
        <v>666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63" t="s">
        <v>705</v>
      </c>
      <c r="D123" s="101" t="s">
        <v>667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63" t="s">
        <v>705</v>
      </c>
      <c r="D124" s="101" t="s">
        <v>668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63" t="s">
        <v>705</v>
      </c>
      <c r="D125" s="101" t="s">
        <v>669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63" t="s">
        <v>705</v>
      </c>
      <c r="D126" s="101" t="s">
        <v>670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63" t="s">
        <v>706</v>
      </c>
      <c r="D127" s="101" t="s">
        <v>671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63" t="s">
        <v>706</v>
      </c>
      <c r="D128" s="101" t="s">
        <v>672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63"/>
      <c r="D129" s="101" t="s">
        <v>673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63"/>
      <c r="D130" s="101" t="s">
        <v>674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63"/>
      <c r="D131" s="101" t="s">
        <v>675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63"/>
      <c r="D132" s="101" t="s">
        <v>676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63"/>
      <c r="D133" s="101" t="s">
        <v>677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63" t="s">
        <v>706</v>
      </c>
      <c r="D134" s="101" t="s">
        <v>678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338" t="s">
        <v>225</v>
      </c>
      <c r="D135" s="339"/>
      <c r="E135" s="144">
        <f>SUM(E121:E134)</f>
        <v>0</v>
      </c>
      <c r="F135" s="144">
        <f t="shared" ref="F135:P135" si="25">SUM(F121:F134)</f>
        <v>0</v>
      </c>
      <c r="G135" s="144">
        <f t="shared" si="25"/>
        <v>0</v>
      </c>
      <c r="H135" s="144">
        <f t="shared" si="25"/>
        <v>0</v>
      </c>
      <c r="I135" s="144">
        <f t="shared" si="25"/>
        <v>0</v>
      </c>
      <c r="J135" s="144">
        <f t="shared" si="25"/>
        <v>0</v>
      </c>
      <c r="K135" s="144">
        <f t="shared" si="25"/>
        <v>0</v>
      </c>
      <c r="L135" s="144">
        <f t="shared" si="25"/>
        <v>0</v>
      </c>
      <c r="M135" s="144">
        <f t="shared" si="25"/>
        <v>0</v>
      </c>
      <c r="N135" s="144">
        <f t="shared" si="25"/>
        <v>0</v>
      </c>
      <c r="O135" s="144">
        <f t="shared" si="25"/>
        <v>0</v>
      </c>
      <c r="P135" s="144">
        <f t="shared" si="25"/>
        <v>0</v>
      </c>
      <c r="Q135" s="124">
        <f>SUM(E135:P135)</f>
        <v>0</v>
      </c>
    </row>
    <row r="136" spans="3:17" x14ac:dyDescent="0.25">
      <c r="C136" s="319" t="s">
        <v>354</v>
      </c>
      <c r="D136" s="320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63" t="s">
        <v>707</v>
      </c>
      <c r="D137" s="101" t="s">
        <v>679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63" t="s">
        <v>707</v>
      </c>
      <c r="D138" s="101" t="s">
        <v>680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63" t="s">
        <v>707</v>
      </c>
      <c r="D139" s="101" t="s">
        <v>681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63" t="s">
        <v>707</v>
      </c>
      <c r="D140" s="20" t="s">
        <v>682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63" t="s">
        <v>707</v>
      </c>
      <c r="D141" s="20" t="s">
        <v>683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338" t="s">
        <v>225</v>
      </c>
      <c r="D142" s="339"/>
      <c r="E142" s="144">
        <f>SUM(E137:E141)</f>
        <v>0</v>
      </c>
      <c r="F142" s="144">
        <f t="shared" ref="F142:P142" si="26">SUM(F137:F141)</f>
        <v>0</v>
      </c>
      <c r="G142" s="144">
        <f t="shared" si="26"/>
        <v>0</v>
      </c>
      <c r="H142" s="144">
        <f t="shared" si="26"/>
        <v>0</v>
      </c>
      <c r="I142" s="144">
        <f t="shared" si="26"/>
        <v>0</v>
      </c>
      <c r="J142" s="144">
        <f t="shared" si="26"/>
        <v>0</v>
      </c>
      <c r="K142" s="144">
        <f t="shared" si="26"/>
        <v>0</v>
      </c>
      <c r="L142" s="144">
        <f t="shared" si="26"/>
        <v>0</v>
      </c>
      <c r="M142" s="144">
        <f t="shared" si="26"/>
        <v>0</v>
      </c>
      <c r="N142" s="144">
        <f t="shared" si="26"/>
        <v>0</v>
      </c>
      <c r="O142" s="144">
        <f t="shared" si="26"/>
        <v>0</v>
      </c>
      <c r="P142" s="144">
        <f t="shared" si="26"/>
        <v>0</v>
      </c>
      <c r="Q142" s="124">
        <f>SUM(E142:P142)</f>
        <v>0</v>
      </c>
    </row>
    <row r="143" spans="3:17" x14ac:dyDescent="0.25">
      <c r="C143" s="338" t="s">
        <v>353</v>
      </c>
      <c r="D143" s="339"/>
      <c r="E143" s="144">
        <f>E142+E135</f>
        <v>0</v>
      </c>
      <c r="F143" s="144">
        <f t="shared" ref="F143:P143" si="27">F142+F135</f>
        <v>0</v>
      </c>
      <c r="G143" s="144">
        <f t="shared" si="27"/>
        <v>0</v>
      </c>
      <c r="H143" s="144">
        <f t="shared" si="27"/>
        <v>0</v>
      </c>
      <c r="I143" s="144">
        <f t="shared" si="27"/>
        <v>0</v>
      </c>
      <c r="J143" s="144">
        <f t="shared" si="27"/>
        <v>0</v>
      </c>
      <c r="K143" s="144">
        <f t="shared" si="27"/>
        <v>0</v>
      </c>
      <c r="L143" s="144">
        <f t="shared" si="27"/>
        <v>0</v>
      </c>
      <c r="M143" s="144">
        <f t="shared" si="27"/>
        <v>0</v>
      </c>
      <c r="N143" s="144">
        <f t="shared" si="27"/>
        <v>0</v>
      </c>
      <c r="O143" s="144">
        <f t="shared" si="27"/>
        <v>0</v>
      </c>
      <c r="P143" s="144">
        <f t="shared" si="27"/>
        <v>0</v>
      </c>
      <c r="Q143" s="124">
        <f>Q135+Q142</f>
        <v>0</v>
      </c>
    </row>
    <row r="144" spans="3:17" x14ac:dyDescent="0.25">
      <c r="C144" s="335" t="s">
        <v>358</v>
      </c>
      <c r="D144" s="336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684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685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338" t="s">
        <v>355</v>
      </c>
      <c r="D147" s="339"/>
      <c r="E147" s="144">
        <f>SUM(E145:E146)</f>
        <v>0</v>
      </c>
      <c r="F147" s="144">
        <f t="shared" ref="F147:P147" si="28">SUM(F145:F146)</f>
        <v>0</v>
      </c>
      <c r="G147" s="144">
        <f t="shared" si="28"/>
        <v>0</v>
      </c>
      <c r="H147" s="144">
        <f t="shared" si="28"/>
        <v>0</v>
      </c>
      <c r="I147" s="144">
        <f t="shared" si="28"/>
        <v>0</v>
      </c>
      <c r="J147" s="144">
        <f t="shared" si="28"/>
        <v>0</v>
      </c>
      <c r="K147" s="144">
        <f t="shared" si="28"/>
        <v>0</v>
      </c>
      <c r="L147" s="144">
        <f t="shared" si="28"/>
        <v>0</v>
      </c>
      <c r="M147" s="144">
        <f t="shared" si="28"/>
        <v>0</v>
      </c>
      <c r="N147" s="144">
        <f t="shared" si="28"/>
        <v>0</v>
      </c>
      <c r="O147" s="144">
        <f t="shared" si="28"/>
        <v>0</v>
      </c>
      <c r="P147" s="144">
        <f t="shared" si="28"/>
        <v>0</v>
      </c>
      <c r="Q147" s="124">
        <f>SUM(E147:P147)</f>
        <v>0</v>
      </c>
    </row>
    <row r="148" spans="3:17" x14ac:dyDescent="0.25">
      <c r="C148" s="335" t="s">
        <v>357</v>
      </c>
      <c r="D148" s="336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6"/>
      <c r="D149" s="101" t="s">
        <v>686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6"/>
      <c r="D150" s="101" t="s">
        <v>687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1" t="s">
        <v>688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689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338" t="s">
        <v>356</v>
      </c>
      <c r="D153" s="339"/>
      <c r="E153" s="144">
        <f>SUM(E149:E152)</f>
        <v>0</v>
      </c>
      <c r="F153" s="144">
        <f t="shared" ref="F153:P153" si="29">SUM(F149:F152)</f>
        <v>0</v>
      </c>
      <c r="G153" s="144">
        <f t="shared" si="29"/>
        <v>0</v>
      </c>
      <c r="H153" s="144">
        <f t="shared" si="29"/>
        <v>0</v>
      </c>
      <c r="I153" s="144">
        <f t="shared" si="29"/>
        <v>0</v>
      </c>
      <c r="J153" s="144">
        <f t="shared" si="29"/>
        <v>0</v>
      </c>
      <c r="K153" s="144">
        <f t="shared" si="29"/>
        <v>0</v>
      </c>
      <c r="L153" s="144">
        <f t="shared" si="29"/>
        <v>0</v>
      </c>
      <c r="M153" s="144">
        <f t="shared" si="29"/>
        <v>0</v>
      </c>
      <c r="N153" s="144">
        <f t="shared" si="29"/>
        <v>0</v>
      </c>
      <c r="O153" s="144">
        <f t="shared" si="29"/>
        <v>0</v>
      </c>
      <c r="P153" s="144">
        <f t="shared" si="29"/>
        <v>0</v>
      </c>
      <c r="Q153" s="124">
        <f>SUM(E153:P153)</f>
        <v>0</v>
      </c>
    </row>
    <row r="154" spans="3:17" x14ac:dyDescent="0.25">
      <c r="C154" s="335" t="s">
        <v>361</v>
      </c>
      <c r="D154" s="336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6"/>
      <c r="D155" s="101" t="s">
        <v>691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6"/>
      <c r="D156" s="101" t="s">
        <v>692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6"/>
      <c r="D157" s="101" t="s">
        <v>693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6"/>
      <c r="D158" s="101" t="s">
        <v>694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6"/>
      <c r="D159" s="101" t="s">
        <v>695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6"/>
      <c r="D160" s="101" t="s">
        <v>664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63" t="s">
        <v>708</v>
      </c>
      <c r="D161" s="101" t="s">
        <v>696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63" t="s">
        <v>708</v>
      </c>
      <c r="D162" s="101" t="s">
        <v>697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63" t="s">
        <v>708</v>
      </c>
      <c r="D163" s="101" t="s">
        <v>698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63" t="s">
        <v>708</v>
      </c>
      <c r="D164" s="101" t="s">
        <v>699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63" t="s">
        <v>708</v>
      </c>
      <c r="D165" s="101" t="s">
        <v>700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63" t="s">
        <v>708</v>
      </c>
      <c r="D166" s="101" t="s">
        <v>701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63" t="s">
        <v>708</v>
      </c>
      <c r="D167" s="18" t="s">
        <v>702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63" t="s">
        <v>708</v>
      </c>
      <c r="D168" s="18" t="s">
        <v>703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338" t="s">
        <v>359</v>
      </c>
      <c r="D169" s="339"/>
      <c r="E169" s="144">
        <f>SUM(E155:E168)</f>
        <v>0</v>
      </c>
      <c r="F169" s="144">
        <f t="shared" ref="F169:P169" si="30">SUM(F155:F168)</f>
        <v>0</v>
      </c>
      <c r="G169" s="144">
        <f t="shared" si="30"/>
        <v>0</v>
      </c>
      <c r="H169" s="144">
        <f t="shared" si="30"/>
        <v>0</v>
      </c>
      <c r="I169" s="144">
        <f t="shared" si="30"/>
        <v>0</v>
      </c>
      <c r="J169" s="144">
        <f t="shared" si="30"/>
        <v>0</v>
      </c>
      <c r="K169" s="144">
        <f t="shared" si="30"/>
        <v>0</v>
      </c>
      <c r="L169" s="144">
        <f t="shared" si="30"/>
        <v>0</v>
      </c>
      <c r="M169" s="144">
        <f t="shared" si="30"/>
        <v>0</v>
      </c>
      <c r="N169" s="144">
        <f t="shared" si="30"/>
        <v>0</v>
      </c>
      <c r="O169" s="144">
        <f t="shared" si="30"/>
        <v>0</v>
      </c>
      <c r="P169" s="144">
        <f t="shared" si="30"/>
        <v>0</v>
      </c>
      <c r="Q169" s="124">
        <f>SUM(E169:P169)</f>
        <v>0</v>
      </c>
    </row>
    <row r="170" spans="3:17" x14ac:dyDescent="0.25">
      <c r="C170" s="335" t="s">
        <v>360</v>
      </c>
      <c r="D170" s="336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66" t="s">
        <v>690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338" t="s">
        <v>362</v>
      </c>
      <c r="D173" s="339"/>
      <c r="E173" s="144">
        <f>SUM(E171:E172)</f>
        <v>0</v>
      </c>
      <c r="F173" s="144">
        <f t="shared" ref="F173:P173" si="31">SUM(F171:F172)</f>
        <v>0</v>
      </c>
      <c r="G173" s="144">
        <f t="shared" si="31"/>
        <v>0</v>
      </c>
      <c r="H173" s="144">
        <f t="shared" si="31"/>
        <v>0</v>
      </c>
      <c r="I173" s="144">
        <f t="shared" si="31"/>
        <v>0</v>
      </c>
      <c r="J173" s="144">
        <f t="shared" si="31"/>
        <v>0</v>
      </c>
      <c r="K173" s="144">
        <f t="shared" si="31"/>
        <v>0</v>
      </c>
      <c r="L173" s="144">
        <f t="shared" si="31"/>
        <v>0</v>
      </c>
      <c r="M173" s="144">
        <f t="shared" si="31"/>
        <v>0</v>
      </c>
      <c r="N173" s="144">
        <f t="shared" si="31"/>
        <v>0</v>
      </c>
      <c r="O173" s="144">
        <f t="shared" si="31"/>
        <v>0</v>
      </c>
      <c r="P173" s="144">
        <f t="shared" si="31"/>
        <v>0</v>
      </c>
      <c r="Q173" s="124">
        <f>SUM(E173:P173)</f>
        <v>0</v>
      </c>
    </row>
    <row r="174" spans="3:17" x14ac:dyDescent="0.25">
      <c r="C174" s="335" t="s">
        <v>363</v>
      </c>
      <c r="D174" s="336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338" t="s">
        <v>364</v>
      </c>
      <c r="D177" s="339"/>
      <c r="E177" s="144">
        <f>E175-E176</f>
        <v>0</v>
      </c>
      <c r="F177" s="144">
        <f t="shared" ref="F177:P177" si="32">F175-F176</f>
        <v>0</v>
      </c>
      <c r="G177" s="144">
        <f t="shared" si="32"/>
        <v>0</v>
      </c>
      <c r="H177" s="144">
        <f t="shared" si="32"/>
        <v>0</v>
      </c>
      <c r="I177" s="144">
        <f t="shared" si="32"/>
        <v>0</v>
      </c>
      <c r="J177" s="144">
        <f t="shared" si="32"/>
        <v>0</v>
      </c>
      <c r="K177" s="144">
        <f t="shared" si="32"/>
        <v>0</v>
      </c>
      <c r="L177" s="144">
        <f t="shared" si="32"/>
        <v>0</v>
      </c>
      <c r="M177" s="144">
        <f t="shared" si="32"/>
        <v>0</v>
      </c>
      <c r="N177" s="144">
        <f t="shared" si="32"/>
        <v>0</v>
      </c>
      <c r="O177" s="144">
        <f t="shared" si="32"/>
        <v>0</v>
      </c>
      <c r="P177" s="144">
        <f t="shared" si="32"/>
        <v>0</v>
      </c>
      <c r="Q177" s="124">
        <f>Q175-Q176</f>
        <v>0</v>
      </c>
    </row>
    <row r="178" spans="2:17" x14ac:dyDescent="0.25">
      <c r="C178" s="338" t="s">
        <v>261</v>
      </c>
      <c r="D178" s="339"/>
      <c r="E178" s="144">
        <f>E177+E173+E169+E153+E147+E143+E118</f>
        <v>0</v>
      </c>
      <c r="F178" s="144">
        <f t="shared" ref="F178:P178" si="33">F177+F173+F169+F153+F147+F143+F118</f>
        <v>0</v>
      </c>
      <c r="G178" s="144">
        <f t="shared" si="33"/>
        <v>0</v>
      </c>
      <c r="H178" s="144">
        <f t="shared" si="33"/>
        <v>0</v>
      </c>
      <c r="I178" s="144">
        <f t="shared" si="33"/>
        <v>0</v>
      </c>
      <c r="J178" s="144">
        <f t="shared" si="33"/>
        <v>0</v>
      </c>
      <c r="K178" s="144">
        <f t="shared" si="33"/>
        <v>0</v>
      </c>
      <c r="L178" s="144">
        <f t="shared" si="33"/>
        <v>0</v>
      </c>
      <c r="M178" s="144">
        <f t="shared" si="33"/>
        <v>0</v>
      </c>
      <c r="N178" s="144">
        <f t="shared" si="33"/>
        <v>0</v>
      </c>
      <c r="O178" s="144">
        <f t="shared" si="33"/>
        <v>0</v>
      </c>
      <c r="P178" s="144">
        <f t="shared" si="33"/>
        <v>0</v>
      </c>
      <c r="Q178" s="124">
        <f>Q118+Q143+Q147+Q153+Q169+Q173+Q177</f>
        <v>0</v>
      </c>
    </row>
    <row r="179" spans="2:17" x14ac:dyDescent="0.25">
      <c r="D179" s="24"/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ht="15" customHeight="1" x14ac:dyDescent="0.25">
      <c r="C182" s="323" t="s">
        <v>343</v>
      </c>
      <c r="D182" s="323" t="s">
        <v>344</v>
      </c>
      <c r="E182" s="306" t="s">
        <v>323</v>
      </c>
      <c r="F182" s="306"/>
      <c r="G182" s="306"/>
      <c r="H182" s="306"/>
      <c r="I182" s="306"/>
      <c r="J182" s="306"/>
      <c r="K182" s="306"/>
      <c r="L182" s="306"/>
      <c r="M182" s="306"/>
      <c r="N182" s="306"/>
      <c r="O182" s="306"/>
      <c r="P182" s="306"/>
      <c r="Q182" s="306"/>
    </row>
    <row r="183" spans="2:17" x14ac:dyDescent="0.25">
      <c r="C183" s="325"/>
      <c r="D183" s="325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ht="14.25" customHeight="1" x14ac:dyDescent="0.25">
      <c r="C184" s="327"/>
      <c r="D184" s="327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5"/>
      <c r="C185" s="335" t="s">
        <v>348</v>
      </c>
      <c r="D185" s="336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319" t="s">
        <v>350</v>
      </c>
      <c r="D186" s="320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63" t="s">
        <v>704</v>
      </c>
      <c r="D187" s="101" t="s">
        <v>649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63" t="s">
        <v>704</v>
      </c>
      <c r="D188" s="101" t="s">
        <v>650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63" t="s">
        <v>704</v>
      </c>
      <c r="D189" s="101" t="s">
        <v>651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63" t="s">
        <v>704</v>
      </c>
      <c r="D190" s="101" t="s">
        <v>652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63" t="s">
        <v>704</v>
      </c>
      <c r="D191" s="101" t="s">
        <v>653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63" t="s">
        <v>704</v>
      </c>
      <c r="D192" s="101" t="s">
        <v>654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2:17" x14ac:dyDescent="0.25">
      <c r="C193" s="163" t="s">
        <v>704</v>
      </c>
      <c r="D193" s="101" t="s">
        <v>655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2:17" ht="14.25" customHeight="1" x14ac:dyDescent="0.25">
      <c r="B194" s="75"/>
      <c r="C194" s="163" t="s">
        <v>704</v>
      </c>
      <c r="D194" s="101" t="s">
        <v>656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2:17" x14ac:dyDescent="0.25">
      <c r="C195" s="163" t="s">
        <v>704</v>
      </c>
      <c r="D195" s="20" t="s">
        <v>657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2:17" x14ac:dyDescent="0.25">
      <c r="C196" s="338" t="s">
        <v>225</v>
      </c>
      <c r="D196" s="339"/>
      <c r="E196" s="144">
        <f>SUM(E187:E195)</f>
        <v>0</v>
      </c>
      <c r="F196" s="144">
        <f t="shared" ref="F196:P196" si="34">SUM(F187:F195)</f>
        <v>0</v>
      </c>
      <c r="G196" s="144">
        <f t="shared" si="34"/>
        <v>0</v>
      </c>
      <c r="H196" s="144">
        <f t="shared" si="34"/>
        <v>0</v>
      </c>
      <c r="I196" s="144">
        <f t="shared" si="34"/>
        <v>0</v>
      </c>
      <c r="J196" s="144">
        <f t="shared" si="34"/>
        <v>0</v>
      </c>
      <c r="K196" s="144">
        <f t="shared" si="34"/>
        <v>0</v>
      </c>
      <c r="L196" s="144">
        <f t="shared" si="34"/>
        <v>0</v>
      </c>
      <c r="M196" s="144">
        <f t="shared" si="34"/>
        <v>0</v>
      </c>
      <c r="N196" s="144">
        <f t="shared" si="34"/>
        <v>0</v>
      </c>
      <c r="O196" s="144">
        <f t="shared" si="34"/>
        <v>0</v>
      </c>
      <c r="P196" s="144">
        <f t="shared" si="34"/>
        <v>0</v>
      </c>
      <c r="Q196" s="124">
        <f>SUM(E196:P196)</f>
        <v>0</v>
      </c>
    </row>
    <row r="197" spans="2:17" x14ac:dyDescent="0.25">
      <c r="C197" s="319" t="s">
        <v>351</v>
      </c>
      <c r="D197" s="320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2:17" x14ac:dyDescent="0.25">
      <c r="C198" s="163" t="s">
        <v>704</v>
      </c>
      <c r="D198" s="101" t="s">
        <v>658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2:17" x14ac:dyDescent="0.25">
      <c r="C199" s="163" t="s">
        <v>704</v>
      </c>
      <c r="D199" s="101" t="s">
        <v>659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2:17" x14ac:dyDescent="0.25">
      <c r="C200" s="163" t="s">
        <v>704</v>
      </c>
      <c r="D200" s="101" t="s">
        <v>660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2:17" x14ac:dyDescent="0.25">
      <c r="C201" s="163" t="s">
        <v>704</v>
      </c>
      <c r="D201" s="101" t="s">
        <v>661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2:17" x14ac:dyDescent="0.25">
      <c r="C202" s="163" t="s">
        <v>704</v>
      </c>
      <c r="D202" s="101" t="s">
        <v>662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2:17" x14ac:dyDescent="0.25">
      <c r="C203" s="163" t="s">
        <v>704</v>
      </c>
      <c r="D203" s="20" t="s">
        <v>663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2:17" x14ac:dyDescent="0.25">
      <c r="C204" s="163" t="s">
        <v>704</v>
      </c>
      <c r="D204" s="20" t="s">
        <v>664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2:17" x14ac:dyDescent="0.25">
      <c r="C205" s="338" t="s">
        <v>225</v>
      </c>
      <c r="D205" s="339"/>
      <c r="E205" s="144">
        <f>SUM(E198:E204)</f>
        <v>0</v>
      </c>
      <c r="F205" s="144">
        <f t="shared" ref="F205:P205" si="35">SUM(F198:F204)</f>
        <v>0</v>
      </c>
      <c r="G205" s="144">
        <f t="shared" si="35"/>
        <v>0</v>
      </c>
      <c r="H205" s="144">
        <f t="shared" si="35"/>
        <v>0</v>
      </c>
      <c r="I205" s="144">
        <f t="shared" si="35"/>
        <v>0</v>
      </c>
      <c r="J205" s="144">
        <f t="shared" si="35"/>
        <v>0</v>
      </c>
      <c r="K205" s="144">
        <f t="shared" si="35"/>
        <v>0</v>
      </c>
      <c r="L205" s="144">
        <f t="shared" si="35"/>
        <v>0</v>
      </c>
      <c r="M205" s="144">
        <f t="shared" si="35"/>
        <v>0</v>
      </c>
      <c r="N205" s="144">
        <f t="shared" si="35"/>
        <v>0</v>
      </c>
      <c r="O205" s="144">
        <f t="shared" si="35"/>
        <v>0</v>
      </c>
      <c r="P205" s="144">
        <f t="shared" si="35"/>
        <v>0</v>
      </c>
      <c r="Q205" s="124">
        <f>SUM(E205:P205)</f>
        <v>0</v>
      </c>
    </row>
    <row r="206" spans="2:17" x14ac:dyDescent="0.25">
      <c r="C206" s="338" t="s">
        <v>349</v>
      </c>
      <c r="D206" s="339"/>
      <c r="E206" s="144">
        <f>E205+E196</f>
        <v>0</v>
      </c>
      <c r="F206" s="144">
        <f t="shared" ref="F206:P206" si="36">F205+F196</f>
        <v>0</v>
      </c>
      <c r="G206" s="144">
        <f t="shared" si="36"/>
        <v>0</v>
      </c>
      <c r="H206" s="144">
        <f t="shared" si="36"/>
        <v>0</v>
      </c>
      <c r="I206" s="144">
        <f t="shared" si="36"/>
        <v>0</v>
      </c>
      <c r="J206" s="144">
        <f t="shared" si="36"/>
        <v>0</v>
      </c>
      <c r="K206" s="144">
        <f t="shared" si="36"/>
        <v>0</v>
      </c>
      <c r="L206" s="144">
        <f t="shared" si="36"/>
        <v>0</v>
      </c>
      <c r="M206" s="144">
        <f t="shared" si="36"/>
        <v>0</v>
      </c>
      <c r="N206" s="144">
        <f t="shared" si="36"/>
        <v>0</v>
      </c>
      <c r="O206" s="144">
        <f t="shared" si="36"/>
        <v>0</v>
      </c>
      <c r="P206" s="144">
        <f t="shared" si="36"/>
        <v>0</v>
      </c>
      <c r="Q206" s="124">
        <f>Q196+Q205</f>
        <v>0</v>
      </c>
    </row>
    <row r="207" spans="2:17" x14ac:dyDescent="0.25">
      <c r="C207" s="335" t="s">
        <v>352</v>
      </c>
      <c r="D207" s="336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2:17" x14ac:dyDescent="0.25">
      <c r="C208" s="319" t="s">
        <v>350</v>
      </c>
      <c r="D208" s="320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63" t="s">
        <v>705</v>
      </c>
      <c r="D209" s="101" t="s">
        <v>665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63" t="s">
        <v>705</v>
      </c>
      <c r="D210" s="101" t="s">
        <v>666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63" t="s">
        <v>705</v>
      </c>
      <c r="D211" s="101" t="s">
        <v>667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63" t="s">
        <v>705</v>
      </c>
      <c r="D212" s="101" t="s">
        <v>668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63" t="s">
        <v>705</v>
      </c>
      <c r="D213" s="101" t="s">
        <v>669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63" t="s">
        <v>705</v>
      </c>
      <c r="D214" s="101" t="s">
        <v>670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63" t="s">
        <v>706</v>
      </c>
      <c r="D215" s="101" t="s">
        <v>671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63" t="s">
        <v>706</v>
      </c>
      <c r="D216" s="101" t="s">
        <v>672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63"/>
      <c r="D217" s="101" t="s">
        <v>673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63"/>
      <c r="D218" s="101" t="s">
        <v>674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63"/>
      <c r="D219" s="101" t="s">
        <v>675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63"/>
      <c r="D220" s="101" t="s">
        <v>676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63"/>
      <c r="D221" s="101" t="s">
        <v>677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63" t="s">
        <v>706</v>
      </c>
      <c r="D222" s="101" t="s">
        <v>678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338" t="s">
        <v>225</v>
      </c>
      <c r="D223" s="339"/>
      <c r="E223" s="144">
        <f>SUM(E209:E222)</f>
        <v>0</v>
      </c>
      <c r="F223" s="144">
        <f t="shared" ref="F223:P223" si="37">SUM(F209:F222)</f>
        <v>0</v>
      </c>
      <c r="G223" s="144">
        <f t="shared" si="37"/>
        <v>0</v>
      </c>
      <c r="H223" s="144">
        <f t="shared" si="37"/>
        <v>0</v>
      </c>
      <c r="I223" s="144">
        <f t="shared" si="37"/>
        <v>0</v>
      </c>
      <c r="J223" s="144">
        <f t="shared" si="37"/>
        <v>0</v>
      </c>
      <c r="K223" s="144">
        <f t="shared" si="37"/>
        <v>0</v>
      </c>
      <c r="L223" s="144">
        <f t="shared" si="37"/>
        <v>0</v>
      </c>
      <c r="M223" s="144">
        <f t="shared" si="37"/>
        <v>0</v>
      </c>
      <c r="N223" s="144">
        <f t="shared" si="37"/>
        <v>0</v>
      </c>
      <c r="O223" s="144">
        <f t="shared" si="37"/>
        <v>0</v>
      </c>
      <c r="P223" s="144">
        <f t="shared" si="37"/>
        <v>0</v>
      </c>
      <c r="Q223" s="124">
        <f>SUM(E223:P223)</f>
        <v>0</v>
      </c>
    </row>
    <row r="224" spans="3:17" x14ac:dyDescent="0.25">
      <c r="C224" s="319" t="s">
        <v>354</v>
      </c>
      <c r="D224" s="320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63" t="s">
        <v>707</v>
      </c>
      <c r="D225" s="101" t="s">
        <v>679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63" t="s">
        <v>707</v>
      </c>
      <c r="D226" s="101" t="s">
        <v>680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63" t="s">
        <v>707</v>
      </c>
      <c r="D227" s="101" t="s">
        <v>681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63" t="s">
        <v>707</v>
      </c>
      <c r="D228" s="20" t="s">
        <v>682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63" t="s">
        <v>707</v>
      </c>
      <c r="D229" s="20" t="s">
        <v>683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338" t="s">
        <v>225</v>
      </c>
      <c r="D230" s="339"/>
      <c r="E230" s="144">
        <f>SUM(E225:E229)</f>
        <v>0</v>
      </c>
      <c r="F230" s="144">
        <f t="shared" ref="F230:P230" si="38">SUM(F225:F229)</f>
        <v>0</v>
      </c>
      <c r="G230" s="144">
        <f t="shared" si="38"/>
        <v>0</v>
      </c>
      <c r="H230" s="144">
        <f t="shared" si="38"/>
        <v>0</v>
      </c>
      <c r="I230" s="144">
        <f t="shared" si="38"/>
        <v>0</v>
      </c>
      <c r="J230" s="144">
        <f t="shared" si="38"/>
        <v>0</v>
      </c>
      <c r="K230" s="144">
        <f t="shared" si="38"/>
        <v>0</v>
      </c>
      <c r="L230" s="144">
        <f t="shared" si="38"/>
        <v>0</v>
      </c>
      <c r="M230" s="144">
        <f t="shared" si="38"/>
        <v>0</v>
      </c>
      <c r="N230" s="144">
        <f t="shared" si="38"/>
        <v>0</v>
      </c>
      <c r="O230" s="144">
        <f t="shared" si="38"/>
        <v>0</v>
      </c>
      <c r="P230" s="144">
        <f t="shared" si="38"/>
        <v>0</v>
      </c>
      <c r="Q230" s="124">
        <f>SUM(E230:P230)</f>
        <v>0</v>
      </c>
    </row>
    <row r="231" spans="3:17" x14ac:dyDescent="0.25">
      <c r="C231" s="338" t="s">
        <v>353</v>
      </c>
      <c r="D231" s="339"/>
      <c r="E231" s="144">
        <f>E230+E223</f>
        <v>0</v>
      </c>
      <c r="F231" s="144">
        <f t="shared" ref="F231:P231" si="39">F230+F223</f>
        <v>0</v>
      </c>
      <c r="G231" s="144">
        <f t="shared" si="39"/>
        <v>0</v>
      </c>
      <c r="H231" s="144">
        <f t="shared" si="39"/>
        <v>0</v>
      </c>
      <c r="I231" s="144">
        <f t="shared" si="39"/>
        <v>0</v>
      </c>
      <c r="J231" s="144">
        <f t="shared" si="39"/>
        <v>0</v>
      </c>
      <c r="K231" s="144">
        <f t="shared" si="39"/>
        <v>0</v>
      </c>
      <c r="L231" s="144">
        <f t="shared" si="39"/>
        <v>0</v>
      </c>
      <c r="M231" s="144">
        <f t="shared" si="39"/>
        <v>0</v>
      </c>
      <c r="N231" s="144">
        <f t="shared" si="39"/>
        <v>0</v>
      </c>
      <c r="O231" s="144">
        <f t="shared" si="39"/>
        <v>0</v>
      </c>
      <c r="P231" s="144">
        <f t="shared" si="39"/>
        <v>0</v>
      </c>
      <c r="Q231" s="124">
        <f>Q223+Q230</f>
        <v>0</v>
      </c>
    </row>
    <row r="232" spans="3:17" x14ac:dyDescent="0.25">
      <c r="C232" s="335" t="s">
        <v>358</v>
      </c>
      <c r="D232" s="336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684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685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338" t="s">
        <v>355</v>
      </c>
      <c r="D235" s="339"/>
      <c r="E235" s="144">
        <f>SUM(E233:E234)</f>
        <v>0</v>
      </c>
      <c r="F235" s="144">
        <f t="shared" ref="F235:P235" si="40">SUM(F233:F234)</f>
        <v>0</v>
      </c>
      <c r="G235" s="144">
        <f t="shared" si="40"/>
        <v>0</v>
      </c>
      <c r="H235" s="144">
        <f t="shared" si="40"/>
        <v>0</v>
      </c>
      <c r="I235" s="144">
        <f t="shared" si="40"/>
        <v>0</v>
      </c>
      <c r="J235" s="144">
        <f t="shared" si="40"/>
        <v>0</v>
      </c>
      <c r="K235" s="144">
        <f t="shared" si="40"/>
        <v>0</v>
      </c>
      <c r="L235" s="144">
        <f t="shared" si="40"/>
        <v>0</v>
      </c>
      <c r="M235" s="144">
        <f t="shared" si="40"/>
        <v>0</v>
      </c>
      <c r="N235" s="144">
        <f t="shared" si="40"/>
        <v>0</v>
      </c>
      <c r="O235" s="144">
        <f t="shared" si="40"/>
        <v>0</v>
      </c>
      <c r="P235" s="144">
        <f t="shared" si="40"/>
        <v>0</v>
      </c>
      <c r="Q235" s="124">
        <f>SUM(E235:P235)</f>
        <v>0</v>
      </c>
    </row>
    <row r="236" spans="3:17" x14ac:dyDescent="0.25">
      <c r="C236" s="335" t="s">
        <v>357</v>
      </c>
      <c r="D236" s="336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6"/>
      <c r="D237" s="101" t="s">
        <v>686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6"/>
      <c r="D238" s="101" t="s">
        <v>687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1" t="s">
        <v>688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689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338" t="s">
        <v>356</v>
      </c>
      <c r="D241" s="339"/>
      <c r="E241" s="144">
        <f>SUM(E237:E240)</f>
        <v>0</v>
      </c>
      <c r="F241" s="144">
        <f t="shared" ref="F241:P241" si="41">SUM(F237:F240)</f>
        <v>0</v>
      </c>
      <c r="G241" s="144">
        <f t="shared" si="41"/>
        <v>0</v>
      </c>
      <c r="H241" s="144">
        <f t="shared" si="41"/>
        <v>0</v>
      </c>
      <c r="I241" s="144">
        <f t="shared" si="41"/>
        <v>0</v>
      </c>
      <c r="J241" s="144">
        <f t="shared" si="41"/>
        <v>0</v>
      </c>
      <c r="K241" s="144">
        <f t="shared" si="41"/>
        <v>0</v>
      </c>
      <c r="L241" s="144">
        <f t="shared" si="41"/>
        <v>0</v>
      </c>
      <c r="M241" s="144">
        <f t="shared" si="41"/>
        <v>0</v>
      </c>
      <c r="N241" s="144">
        <f t="shared" si="41"/>
        <v>0</v>
      </c>
      <c r="O241" s="144">
        <f t="shared" si="41"/>
        <v>0</v>
      </c>
      <c r="P241" s="144">
        <f t="shared" si="41"/>
        <v>0</v>
      </c>
      <c r="Q241" s="124">
        <f>SUM(E241:P241)</f>
        <v>0</v>
      </c>
    </row>
    <row r="242" spans="3:17" x14ac:dyDescent="0.25">
      <c r="C242" s="335" t="s">
        <v>361</v>
      </c>
      <c r="D242" s="336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6"/>
      <c r="D243" s="101" t="s">
        <v>691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6"/>
      <c r="D244" s="101" t="s">
        <v>692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6"/>
      <c r="D245" s="101" t="s">
        <v>693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6"/>
      <c r="D246" s="101" t="s">
        <v>694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6"/>
      <c r="D247" s="101" t="s">
        <v>695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6"/>
      <c r="D248" s="101" t="s">
        <v>664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63" t="s">
        <v>708</v>
      </c>
      <c r="D249" s="101" t="s">
        <v>696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63" t="s">
        <v>708</v>
      </c>
      <c r="D250" s="101" t="s">
        <v>697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63" t="s">
        <v>708</v>
      </c>
      <c r="D251" s="101" t="s">
        <v>698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63" t="s">
        <v>708</v>
      </c>
      <c r="D252" s="101" t="s">
        <v>699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63" t="s">
        <v>708</v>
      </c>
      <c r="D253" s="101" t="s">
        <v>700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63" t="s">
        <v>708</v>
      </c>
      <c r="D254" s="101" t="s">
        <v>701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63" t="s">
        <v>708</v>
      </c>
      <c r="D255" s="18" t="s">
        <v>702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63" t="s">
        <v>708</v>
      </c>
      <c r="D256" s="18" t="s">
        <v>703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338" t="s">
        <v>359</v>
      </c>
      <c r="D257" s="339"/>
      <c r="E257" s="144">
        <f>SUM(E243:E256)</f>
        <v>0</v>
      </c>
      <c r="F257" s="144">
        <f t="shared" ref="F257:P257" si="42">SUM(F243:F256)</f>
        <v>0</v>
      </c>
      <c r="G257" s="144">
        <f t="shared" si="42"/>
        <v>0</v>
      </c>
      <c r="H257" s="144">
        <f t="shared" si="42"/>
        <v>0</v>
      </c>
      <c r="I257" s="144">
        <f t="shared" si="42"/>
        <v>0</v>
      </c>
      <c r="J257" s="144">
        <f t="shared" si="42"/>
        <v>0</v>
      </c>
      <c r="K257" s="144">
        <f t="shared" si="42"/>
        <v>0</v>
      </c>
      <c r="L257" s="144">
        <f t="shared" si="42"/>
        <v>0</v>
      </c>
      <c r="M257" s="144">
        <f t="shared" si="42"/>
        <v>0</v>
      </c>
      <c r="N257" s="144">
        <f t="shared" si="42"/>
        <v>0</v>
      </c>
      <c r="O257" s="144">
        <f t="shared" si="42"/>
        <v>0</v>
      </c>
      <c r="P257" s="144">
        <f t="shared" si="42"/>
        <v>0</v>
      </c>
      <c r="Q257" s="124">
        <f>SUM(E257:P257)</f>
        <v>0</v>
      </c>
    </row>
    <row r="258" spans="3:17" x14ac:dyDescent="0.25">
      <c r="C258" s="335" t="s">
        <v>360</v>
      </c>
      <c r="D258" s="336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66" t="s">
        <v>690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338" t="s">
        <v>362</v>
      </c>
      <c r="D261" s="339"/>
      <c r="E261" s="144">
        <f>SUM(E259:E260)</f>
        <v>0</v>
      </c>
      <c r="F261" s="144">
        <f t="shared" ref="F261:P261" si="43">SUM(F259:F260)</f>
        <v>0</v>
      </c>
      <c r="G261" s="144">
        <f t="shared" si="43"/>
        <v>0</v>
      </c>
      <c r="H261" s="144">
        <f t="shared" si="43"/>
        <v>0</v>
      </c>
      <c r="I261" s="144">
        <f t="shared" si="43"/>
        <v>0</v>
      </c>
      <c r="J261" s="144">
        <f t="shared" si="43"/>
        <v>0</v>
      </c>
      <c r="K261" s="144">
        <f t="shared" si="43"/>
        <v>0</v>
      </c>
      <c r="L261" s="144">
        <f t="shared" si="43"/>
        <v>0</v>
      </c>
      <c r="M261" s="144">
        <f t="shared" si="43"/>
        <v>0</v>
      </c>
      <c r="N261" s="144">
        <f t="shared" si="43"/>
        <v>0</v>
      </c>
      <c r="O261" s="144">
        <f t="shared" si="43"/>
        <v>0</v>
      </c>
      <c r="P261" s="144">
        <f t="shared" si="43"/>
        <v>0</v>
      </c>
      <c r="Q261" s="124">
        <f>SUM(E261:P261)</f>
        <v>0</v>
      </c>
    </row>
    <row r="262" spans="3:17" x14ac:dyDescent="0.25">
      <c r="C262" s="335" t="s">
        <v>363</v>
      </c>
      <c r="D262" s="336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338" t="s">
        <v>364</v>
      </c>
      <c r="D265" s="339"/>
      <c r="E265" s="144">
        <f>E263-E264</f>
        <v>0</v>
      </c>
      <c r="F265" s="144">
        <f t="shared" ref="F265:P265" si="44">F263-F264</f>
        <v>0</v>
      </c>
      <c r="G265" s="144">
        <f t="shared" si="44"/>
        <v>0</v>
      </c>
      <c r="H265" s="144">
        <f t="shared" si="44"/>
        <v>0</v>
      </c>
      <c r="I265" s="144">
        <f t="shared" si="44"/>
        <v>0</v>
      </c>
      <c r="J265" s="144">
        <f t="shared" si="44"/>
        <v>0</v>
      </c>
      <c r="K265" s="144">
        <f t="shared" si="44"/>
        <v>0</v>
      </c>
      <c r="L265" s="144">
        <f t="shared" si="44"/>
        <v>0</v>
      </c>
      <c r="M265" s="144">
        <f t="shared" si="44"/>
        <v>0</v>
      </c>
      <c r="N265" s="144">
        <f t="shared" si="44"/>
        <v>0</v>
      </c>
      <c r="O265" s="144">
        <f t="shared" si="44"/>
        <v>0</v>
      </c>
      <c r="P265" s="144">
        <f t="shared" si="44"/>
        <v>0</v>
      </c>
      <c r="Q265" s="124">
        <f>Q263-Q264</f>
        <v>0</v>
      </c>
    </row>
    <row r="266" spans="3:17" x14ac:dyDescent="0.25">
      <c r="C266" s="338" t="s">
        <v>261</v>
      </c>
      <c r="D266" s="339"/>
      <c r="E266" s="144">
        <f>E265+E261+E257+E241+E235+E231+E206</f>
        <v>0</v>
      </c>
      <c r="F266" s="144">
        <f t="shared" ref="F266:P266" si="45">F265+F261+F257+F241+F235+F231+F206</f>
        <v>0</v>
      </c>
      <c r="G266" s="144">
        <f t="shared" si="45"/>
        <v>0</v>
      </c>
      <c r="H266" s="144">
        <f t="shared" si="45"/>
        <v>0</v>
      </c>
      <c r="I266" s="144">
        <f t="shared" si="45"/>
        <v>0</v>
      </c>
      <c r="J266" s="144">
        <f t="shared" si="45"/>
        <v>0</v>
      </c>
      <c r="K266" s="144">
        <f t="shared" si="45"/>
        <v>0</v>
      </c>
      <c r="L266" s="144">
        <f t="shared" si="45"/>
        <v>0</v>
      </c>
      <c r="M266" s="144">
        <f t="shared" si="45"/>
        <v>0</v>
      </c>
      <c r="N266" s="144">
        <f t="shared" si="45"/>
        <v>0</v>
      </c>
      <c r="O266" s="144">
        <f t="shared" si="45"/>
        <v>0</v>
      </c>
      <c r="P266" s="144">
        <f t="shared" si="45"/>
        <v>0</v>
      </c>
      <c r="Q266" s="124">
        <f>Q206+Q231+Q235+Q241+Q257+Q261+Q265</f>
        <v>0</v>
      </c>
    </row>
    <row r="267" spans="3:17" x14ac:dyDescent="0.25">
      <c r="D267" s="26"/>
      <c r="E267" s="26"/>
    </row>
    <row r="268" spans="3:17" x14ac:dyDescent="0.25">
      <c r="E268" s="26"/>
    </row>
    <row r="269" spans="3:17" x14ac:dyDescent="0.25">
      <c r="E269" s="26"/>
    </row>
  </sheetData>
  <mergeCells count="78">
    <mergeCell ref="C20:D20"/>
    <mergeCell ref="C6:C8"/>
    <mergeCell ref="D6:D8"/>
    <mergeCell ref="E6:Q6"/>
    <mergeCell ref="C9:D9"/>
    <mergeCell ref="C10:D10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  <mergeCell ref="C55:D55"/>
    <mergeCell ref="C56:D56"/>
    <mergeCell ref="C59:D59"/>
    <mergeCell ref="E94:Q94"/>
    <mergeCell ref="C97:D97"/>
    <mergeCell ref="C65:D65"/>
    <mergeCell ref="C66:D66"/>
    <mergeCell ref="C81:D81"/>
    <mergeCell ref="C82:D82"/>
    <mergeCell ref="C85:D85"/>
    <mergeCell ref="C86:D86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73:D173"/>
    <mergeCell ref="C174:D174"/>
    <mergeCell ref="C177:D177"/>
    <mergeCell ref="C178:D178"/>
    <mergeCell ref="C182:C184"/>
    <mergeCell ref="D182:D184"/>
    <mergeCell ref="C230:D230"/>
    <mergeCell ref="E182:Q182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Q269"/>
  <sheetViews>
    <sheetView showGridLines="0" zoomScale="70" zoomScaleNormal="70" workbookViewId="0">
      <selection activeCell="E6" sqref="E6:Q6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418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ht="15" customHeight="1" x14ac:dyDescent="0.25">
      <c r="C6" s="323" t="s">
        <v>343</v>
      </c>
      <c r="D6" s="323" t="s">
        <v>344</v>
      </c>
      <c r="E6" s="306" t="s">
        <v>324</v>
      </c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06"/>
    </row>
    <row r="7" spans="2:17" x14ac:dyDescent="0.25">
      <c r="C7" s="325"/>
      <c r="D7" s="325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ht="14.25" customHeight="1" x14ac:dyDescent="0.25">
      <c r="C8" s="327"/>
      <c r="D8" s="327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</row>
    <row r="9" spans="2:17" x14ac:dyDescent="0.25">
      <c r="B9" s="75"/>
      <c r="C9" s="335" t="s">
        <v>348</v>
      </c>
      <c r="D9" s="336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319" t="s">
        <v>350</v>
      </c>
      <c r="D10" s="320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649</v>
      </c>
      <c r="E11" s="83">
        <f>E99+E187</f>
        <v>0</v>
      </c>
      <c r="F11" s="83">
        <f t="shared" ref="F11:Q11" si="0">F99+F187</f>
        <v>0</v>
      </c>
      <c r="G11" s="83">
        <f t="shared" si="0"/>
        <v>0</v>
      </c>
      <c r="H11" s="83">
        <f t="shared" si="0"/>
        <v>0</v>
      </c>
      <c r="I11" s="83">
        <f t="shared" si="0"/>
        <v>0</v>
      </c>
      <c r="J11" s="83">
        <f t="shared" si="0"/>
        <v>0</v>
      </c>
      <c r="K11" s="83">
        <f t="shared" si="0"/>
        <v>0</v>
      </c>
      <c r="L11" s="83">
        <f t="shared" si="0"/>
        <v>0</v>
      </c>
      <c r="M11" s="83">
        <f t="shared" si="0"/>
        <v>0</v>
      </c>
      <c r="N11" s="83">
        <f t="shared" si="0"/>
        <v>0</v>
      </c>
      <c r="O11" s="83">
        <f t="shared" si="0"/>
        <v>0</v>
      </c>
      <c r="P11" s="83">
        <f t="shared" si="0"/>
        <v>0</v>
      </c>
      <c r="Q11" s="83">
        <f t="shared" si="0"/>
        <v>0</v>
      </c>
    </row>
    <row r="12" spans="2:17" x14ac:dyDescent="0.25">
      <c r="C12" s="163" t="s">
        <v>704</v>
      </c>
      <c r="D12" s="101" t="s">
        <v>650</v>
      </c>
      <c r="E12" s="83">
        <f t="shared" ref="E12:Q19" si="1">E100+E188</f>
        <v>0</v>
      </c>
      <c r="F12" s="83">
        <f t="shared" si="1"/>
        <v>0</v>
      </c>
      <c r="G12" s="83">
        <f t="shared" si="1"/>
        <v>0</v>
      </c>
      <c r="H12" s="83">
        <f t="shared" si="1"/>
        <v>0</v>
      </c>
      <c r="I12" s="83">
        <f t="shared" si="1"/>
        <v>0</v>
      </c>
      <c r="J12" s="83">
        <f t="shared" si="1"/>
        <v>0</v>
      </c>
      <c r="K12" s="83">
        <f t="shared" si="1"/>
        <v>0</v>
      </c>
      <c r="L12" s="83">
        <f t="shared" si="1"/>
        <v>0</v>
      </c>
      <c r="M12" s="83">
        <f t="shared" si="1"/>
        <v>0</v>
      </c>
      <c r="N12" s="83">
        <f t="shared" si="1"/>
        <v>0</v>
      </c>
      <c r="O12" s="83">
        <f t="shared" si="1"/>
        <v>0</v>
      </c>
      <c r="P12" s="83">
        <f t="shared" si="1"/>
        <v>0</v>
      </c>
      <c r="Q12" s="83">
        <f t="shared" si="1"/>
        <v>0</v>
      </c>
    </row>
    <row r="13" spans="2:17" x14ac:dyDescent="0.25">
      <c r="C13" s="163" t="s">
        <v>704</v>
      </c>
      <c r="D13" s="101" t="s">
        <v>651</v>
      </c>
      <c r="E13" s="83">
        <f t="shared" si="1"/>
        <v>0</v>
      </c>
      <c r="F13" s="83">
        <f t="shared" si="1"/>
        <v>0</v>
      </c>
      <c r="G13" s="83">
        <f t="shared" si="1"/>
        <v>0</v>
      </c>
      <c r="H13" s="83">
        <f t="shared" si="1"/>
        <v>0</v>
      </c>
      <c r="I13" s="83">
        <f t="shared" si="1"/>
        <v>0</v>
      </c>
      <c r="J13" s="83">
        <f t="shared" si="1"/>
        <v>0</v>
      </c>
      <c r="K13" s="83">
        <f t="shared" si="1"/>
        <v>0</v>
      </c>
      <c r="L13" s="83">
        <f t="shared" si="1"/>
        <v>0</v>
      </c>
      <c r="M13" s="83">
        <f t="shared" si="1"/>
        <v>0</v>
      </c>
      <c r="N13" s="83">
        <f t="shared" si="1"/>
        <v>0</v>
      </c>
      <c r="O13" s="83">
        <f t="shared" si="1"/>
        <v>0</v>
      </c>
      <c r="P13" s="83">
        <f t="shared" si="1"/>
        <v>0</v>
      </c>
      <c r="Q13" s="83">
        <f t="shared" si="1"/>
        <v>0</v>
      </c>
    </row>
    <row r="14" spans="2:17" x14ac:dyDescent="0.25">
      <c r="C14" s="163" t="s">
        <v>704</v>
      </c>
      <c r="D14" s="101" t="s">
        <v>652</v>
      </c>
      <c r="E14" s="83">
        <f t="shared" si="1"/>
        <v>0</v>
      </c>
      <c r="F14" s="83">
        <f t="shared" si="1"/>
        <v>0</v>
      </c>
      <c r="G14" s="83">
        <f t="shared" si="1"/>
        <v>0</v>
      </c>
      <c r="H14" s="83">
        <f t="shared" si="1"/>
        <v>0</v>
      </c>
      <c r="I14" s="83">
        <f t="shared" si="1"/>
        <v>0</v>
      </c>
      <c r="J14" s="83">
        <f t="shared" si="1"/>
        <v>0</v>
      </c>
      <c r="K14" s="83">
        <f t="shared" si="1"/>
        <v>0</v>
      </c>
      <c r="L14" s="83">
        <f t="shared" si="1"/>
        <v>0</v>
      </c>
      <c r="M14" s="83">
        <f t="shared" si="1"/>
        <v>0</v>
      </c>
      <c r="N14" s="83">
        <f t="shared" si="1"/>
        <v>0</v>
      </c>
      <c r="O14" s="83">
        <f t="shared" si="1"/>
        <v>0</v>
      </c>
      <c r="P14" s="83">
        <f t="shared" si="1"/>
        <v>0</v>
      </c>
      <c r="Q14" s="83">
        <f t="shared" si="1"/>
        <v>0</v>
      </c>
    </row>
    <row r="15" spans="2:17" x14ac:dyDescent="0.25">
      <c r="C15" s="163" t="s">
        <v>704</v>
      </c>
      <c r="D15" s="101" t="s">
        <v>653</v>
      </c>
      <c r="E15" s="83">
        <f t="shared" si="1"/>
        <v>0</v>
      </c>
      <c r="F15" s="83">
        <f t="shared" si="1"/>
        <v>0</v>
      </c>
      <c r="G15" s="83">
        <f t="shared" si="1"/>
        <v>0</v>
      </c>
      <c r="H15" s="83">
        <f t="shared" si="1"/>
        <v>0</v>
      </c>
      <c r="I15" s="83">
        <f t="shared" si="1"/>
        <v>0</v>
      </c>
      <c r="J15" s="83">
        <f t="shared" si="1"/>
        <v>0</v>
      </c>
      <c r="K15" s="83">
        <f t="shared" si="1"/>
        <v>0</v>
      </c>
      <c r="L15" s="83">
        <f t="shared" si="1"/>
        <v>0</v>
      </c>
      <c r="M15" s="83">
        <f t="shared" si="1"/>
        <v>0</v>
      </c>
      <c r="N15" s="83">
        <f t="shared" si="1"/>
        <v>0</v>
      </c>
      <c r="O15" s="83">
        <f t="shared" si="1"/>
        <v>0</v>
      </c>
      <c r="P15" s="83">
        <f t="shared" si="1"/>
        <v>0</v>
      </c>
      <c r="Q15" s="83">
        <f t="shared" si="1"/>
        <v>0</v>
      </c>
    </row>
    <row r="16" spans="2:17" x14ac:dyDescent="0.25">
      <c r="C16" s="163" t="s">
        <v>704</v>
      </c>
      <c r="D16" s="101" t="s">
        <v>654</v>
      </c>
      <c r="E16" s="83">
        <f t="shared" si="1"/>
        <v>0</v>
      </c>
      <c r="F16" s="83">
        <f t="shared" si="1"/>
        <v>0</v>
      </c>
      <c r="G16" s="83">
        <f t="shared" si="1"/>
        <v>0</v>
      </c>
      <c r="H16" s="83">
        <f t="shared" si="1"/>
        <v>0</v>
      </c>
      <c r="I16" s="83">
        <f t="shared" si="1"/>
        <v>0</v>
      </c>
      <c r="J16" s="83">
        <f t="shared" si="1"/>
        <v>0</v>
      </c>
      <c r="K16" s="83">
        <f t="shared" si="1"/>
        <v>0</v>
      </c>
      <c r="L16" s="83">
        <f t="shared" si="1"/>
        <v>0</v>
      </c>
      <c r="M16" s="83">
        <f t="shared" si="1"/>
        <v>0</v>
      </c>
      <c r="N16" s="83">
        <f t="shared" si="1"/>
        <v>0</v>
      </c>
      <c r="O16" s="83">
        <f t="shared" si="1"/>
        <v>0</v>
      </c>
      <c r="P16" s="83">
        <f t="shared" si="1"/>
        <v>0</v>
      </c>
      <c r="Q16" s="83">
        <f t="shared" si="1"/>
        <v>0</v>
      </c>
    </row>
    <row r="17" spans="2:17" x14ac:dyDescent="0.25">
      <c r="C17" s="163" t="s">
        <v>704</v>
      </c>
      <c r="D17" s="101" t="s">
        <v>655</v>
      </c>
      <c r="E17" s="83">
        <f t="shared" si="1"/>
        <v>0</v>
      </c>
      <c r="F17" s="83">
        <f t="shared" si="1"/>
        <v>0</v>
      </c>
      <c r="G17" s="83">
        <f t="shared" si="1"/>
        <v>0</v>
      </c>
      <c r="H17" s="83">
        <f t="shared" si="1"/>
        <v>0</v>
      </c>
      <c r="I17" s="83">
        <f t="shared" si="1"/>
        <v>0</v>
      </c>
      <c r="J17" s="83">
        <f t="shared" si="1"/>
        <v>0</v>
      </c>
      <c r="K17" s="83">
        <f t="shared" si="1"/>
        <v>0</v>
      </c>
      <c r="L17" s="83">
        <f t="shared" si="1"/>
        <v>0</v>
      </c>
      <c r="M17" s="83">
        <f t="shared" si="1"/>
        <v>0</v>
      </c>
      <c r="N17" s="83">
        <f t="shared" si="1"/>
        <v>0</v>
      </c>
      <c r="O17" s="83">
        <f t="shared" si="1"/>
        <v>0</v>
      </c>
      <c r="P17" s="83">
        <f t="shared" si="1"/>
        <v>0</v>
      </c>
      <c r="Q17" s="83">
        <f t="shared" si="1"/>
        <v>0</v>
      </c>
    </row>
    <row r="18" spans="2:17" ht="14.25" customHeight="1" x14ac:dyDescent="0.25">
      <c r="B18" s="75"/>
      <c r="C18" s="163" t="s">
        <v>704</v>
      </c>
      <c r="D18" s="101" t="s">
        <v>656</v>
      </c>
      <c r="E18" s="83">
        <f t="shared" si="1"/>
        <v>0</v>
      </c>
      <c r="F18" s="83">
        <f t="shared" si="1"/>
        <v>0</v>
      </c>
      <c r="G18" s="83">
        <f t="shared" si="1"/>
        <v>0</v>
      </c>
      <c r="H18" s="83">
        <f t="shared" si="1"/>
        <v>0</v>
      </c>
      <c r="I18" s="83">
        <f t="shared" si="1"/>
        <v>0</v>
      </c>
      <c r="J18" s="83">
        <f t="shared" si="1"/>
        <v>0</v>
      </c>
      <c r="K18" s="83">
        <f t="shared" si="1"/>
        <v>0</v>
      </c>
      <c r="L18" s="83">
        <f t="shared" si="1"/>
        <v>0</v>
      </c>
      <c r="M18" s="83">
        <f t="shared" si="1"/>
        <v>0</v>
      </c>
      <c r="N18" s="83">
        <f t="shared" si="1"/>
        <v>0</v>
      </c>
      <c r="O18" s="83">
        <f t="shared" si="1"/>
        <v>0</v>
      </c>
      <c r="P18" s="83">
        <f t="shared" si="1"/>
        <v>0</v>
      </c>
      <c r="Q18" s="83">
        <f t="shared" si="1"/>
        <v>0</v>
      </c>
    </row>
    <row r="19" spans="2:17" x14ac:dyDescent="0.25">
      <c r="C19" s="163" t="s">
        <v>704</v>
      </c>
      <c r="D19" s="20" t="s">
        <v>657</v>
      </c>
      <c r="E19" s="83">
        <f t="shared" si="1"/>
        <v>0</v>
      </c>
      <c r="F19" s="83">
        <f t="shared" si="1"/>
        <v>0</v>
      </c>
      <c r="G19" s="83">
        <f t="shared" si="1"/>
        <v>0</v>
      </c>
      <c r="H19" s="83">
        <f t="shared" si="1"/>
        <v>0</v>
      </c>
      <c r="I19" s="83">
        <f t="shared" si="1"/>
        <v>0</v>
      </c>
      <c r="J19" s="83">
        <f t="shared" si="1"/>
        <v>0</v>
      </c>
      <c r="K19" s="83">
        <f t="shared" si="1"/>
        <v>0</v>
      </c>
      <c r="L19" s="83">
        <f t="shared" si="1"/>
        <v>0</v>
      </c>
      <c r="M19" s="83">
        <f t="shared" si="1"/>
        <v>0</v>
      </c>
      <c r="N19" s="83">
        <f t="shared" si="1"/>
        <v>0</v>
      </c>
      <c r="O19" s="83">
        <f t="shared" si="1"/>
        <v>0</v>
      </c>
      <c r="P19" s="83">
        <f t="shared" si="1"/>
        <v>0</v>
      </c>
      <c r="Q19" s="83">
        <f>Q107+Q195</f>
        <v>0</v>
      </c>
    </row>
    <row r="20" spans="2:17" x14ac:dyDescent="0.25">
      <c r="C20" s="338" t="s">
        <v>225</v>
      </c>
      <c r="D20" s="339"/>
      <c r="E20" s="144">
        <f>SUM(E11:E19)</f>
        <v>0</v>
      </c>
      <c r="F20" s="144">
        <f t="shared" ref="F20:P20" si="2">SUM(F11:F19)</f>
        <v>0</v>
      </c>
      <c r="G20" s="144">
        <f t="shared" si="2"/>
        <v>0</v>
      </c>
      <c r="H20" s="144">
        <f t="shared" si="2"/>
        <v>0</v>
      </c>
      <c r="I20" s="144">
        <f t="shared" si="2"/>
        <v>0</v>
      </c>
      <c r="J20" s="144">
        <f t="shared" si="2"/>
        <v>0</v>
      </c>
      <c r="K20" s="144">
        <f t="shared" si="2"/>
        <v>0</v>
      </c>
      <c r="L20" s="144">
        <f t="shared" si="2"/>
        <v>0</v>
      </c>
      <c r="M20" s="144">
        <f t="shared" si="2"/>
        <v>0</v>
      </c>
      <c r="N20" s="144">
        <f t="shared" si="2"/>
        <v>0</v>
      </c>
      <c r="O20" s="144">
        <f t="shared" si="2"/>
        <v>0</v>
      </c>
      <c r="P20" s="144">
        <f t="shared" si="2"/>
        <v>0</v>
      </c>
      <c r="Q20" s="124">
        <f>Q107+Q208</f>
        <v>0</v>
      </c>
    </row>
    <row r="21" spans="2:17" x14ac:dyDescent="0.25">
      <c r="C21" s="319" t="s">
        <v>351</v>
      </c>
      <c r="D21" s="320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63" t="s">
        <v>704</v>
      </c>
      <c r="D22" s="101" t="s">
        <v>658</v>
      </c>
      <c r="E22" s="83">
        <f t="shared" ref="E22:Q28" si="3">E110+E198</f>
        <v>0</v>
      </c>
      <c r="F22" s="83">
        <f t="shared" si="3"/>
        <v>0</v>
      </c>
      <c r="G22" s="83">
        <f t="shared" si="3"/>
        <v>0</v>
      </c>
      <c r="H22" s="83">
        <f t="shared" si="3"/>
        <v>0</v>
      </c>
      <c r="I22" s="83">
        <f t="shared" si="3"/>
        <v>0</v>
      </c>
      <c r="J22" s="83">
        <f t="shared" si="3"/>
        <v>0</v>
      </c>
      <c r="K22" s="83">
        <f t="shared" si="3"/>
        <v>0</v>
      </c>
      <c r="L22" s="83">
        <f t="shared" si="3"/>
        <v>0</v>
      </c>
      <c r="M22" s="83">
        <f t="shared" si="3"/>
        <v>0</v>
      </c>
      <c r="N22" s="83">
        <f t="shared" si="3"/>
        <v>0</v>
      </c>
      <c r="O22" s="83">
        <f t="shared" si="3"/>
        <v>0</v>
      </c>
      <c r="P22" s="83">
        <f t="shared" si="3"/>
        <v>0</v>
      </c>
      <c r="Q22" s="83">
        <f t="shared" si="3"/>
        <v>0</v>
      </c>
    </row>
    <row r="23" spans="2:17" x14ac:dyDescent="0.25">
      <c r="C23" s="163" t="s">
        <v>704</v>
      </c>
      <c r="D23" s="101" t="s">
        <v>659</v>
      </c>
      <c r="E23" s="83">
        <f t="shared" si="3"/>
        <v>0</v>
      </c>
      <c r="F23" s="83">
        <f t="shared" si="3"/>
        <v>0</v>
      </c>
      <c r="G23" s="83">
        <f t="shared" si="3"/>
        <v>0</v>
      </c>
      <c r="H23" s="83">
        <f t="shared" si="3"/>
        <v>0</v>
      </c>
      <c r="I23" s="83">
        <f t="shared" si="3"/>
        <v>0</v>
      </c>
      <c r="J23" s="83">
        <f t="shared" si="3"/>
        <v>0</v>
      </c>
      <c r="K23" s="83">
        <f t="shared" si="3"/>
        <v>0</v>
      </c>
      <c r="L23" s="83">
        <f t="shared" si="3"/>
        <v>0</v>
      </c>
      <c r="M23" s="83">
        <f t="shared" si="3"/>
        <v>0</v>
      </c>
      <c r="N23" s="83">
        <f t="shared" si="3"/>
        <v>0</v>
      </c>
      <c r="O23" s="83">
        <f t="shared" si="3"/>
        <v>0</v>
      </c>
      <c r="P23" s="83">
        <f t="shared" si="3"/>
        <v>0</v>
      </c>
      <c r="Q23" s="83">
        <f t="shared" si="3"/>
        <v>0</v>
      </c>
    </row>
    <row r="24" spans="2:17" x14ac:dyDescent="0.25">
      <c r="C24" s="163" t="s">
        <v>704</v>
      </c>
      <c r="D24" s="101" t="s">
        <v>660</v>
      </c>
      <c r="E24" s="83">
        <f t="shared" si="3"/>
        <v>0</v>
      </c>
      <c r="F24" s="83">
        <f t="shared" si="3"/>
        <v>0</v>
      </c>
      <c r="G24" s="83">
        <f t="shared" si="3"/>
        <v>0</v>
      </c>
      <c r="H24" s="83">
        <f t="shared" si="3"/>
        <v>0</v>
      </c>
      <c r="I24" s="83">
        <f t="shared" si="3"/>
        <v>0</v>
      </c>
      <c r="J24" s="83">
        <f t="shared" si="3"/>
        <v>0</v>
      </c>
      <c r="K24" s="83">
        <f t="shared" si="3"/>
        <v>0</v>
      </c>
      <c r="L24" s="83">
        <f t="shared" si="3"/>
        <v>0</v>
      </c>
      <c r="M24" s="83">
        <f t="shared" si="3"/>
        <v>0</v>
      </c>
      <c r="N24" s="83">
        <f t="shared" si="3"/>
        <v>0</v>
      </c>
      <c r="O24" s="83">
        <f t="shared" si="3"/>
        <v>0</v>
      </c>
      <c r="P24" s="83">
        <f t="shared" si="3"/>
        <v>0</v>
      </c>
      <c r="Q24" s="83">
        <f t="shared" si="3"/>
        <v>0</v>
      </c>
    </row>
    <row r="25" spans="2:17" x14ac:dyDescent="0.25">
      <c r="C25" s="163" t="s">
        <v>704</v>
      </c>
      <c r="D25" s="101" t="s">
        <v>661</v>
      </c>
      <c r="E25" s="83">
        <f t="shared" si="3"/>
        <v>0</v>
      </c>
      <c r="F25" s="83">
        <f t="shared" si="3"/>
        <v>0</v>
      </c>
      <c r="G25" s="83">
        <f t="shared" si="3"/>
        <v>0</v>
      </c>
      <c r="H25" s="83">
        <f t="shared" si="3"/>
        <v>0</v>
      </c>
      <c r="I25" s="83">
        <f t="shared" si="3"/>
        <v>0</v>
      </c>
      <c r="J25" s="83">
        <f t="shared" si="3"/>
        <v>0</v>
      </c>
      <c r="K25" s="83">
        <f t="shared" si="3"/>
        <v>0</v>
      </c>
      <c r="L25" s="83">
        <f t="shared" si="3"/>
        <v>0</v>
      </c>
      <c r="M25" s="83">
        <f t="shared" si="3"/>
        <v>0</v>
      </c>
      <c r="N25" s="83">
        <f t="shared" si="3"/>
        <v>0</v>
      </c>
      <c r="O25" s="83">
        <f t="shared" si="3"/>
        <v>0</v>
      </c>
      <c r="P25" s="83">
        <f t="shared" si="3"/>
        <v>0</v>
      </c>
      <c r="Q25" s="83">
        <f t="shared" si="3"/>
        <v>0</v>
      </c>
    </row>
    <row r="26" spans="2:17" x14ac:dyDescent="0.25">
      <c r="C26" s="163" t="s">
        <v>704</v>
      </c>
      <c r="D26" s="101" t="s">
        <v>662</v>
      </c>
      <c r="E26" s="83">
        <f t="shared" si="3"/>
        <v>0</v>
      </c>
      <c r="F26" s="83">
        <f t="shared" si="3"/>
        <v>0</v>
      </c>
      <c r="G26" s="83">
        <f t="shared" si="3"/>
        <v>0</v>
      </c>
      <c r="H26" s="83">
        <f t="shared" si="3"/>
        <v>0</v>
      </c>
      <c r="I26" s="83">
        <f t="shared" si="3"/>
        <v>0</v>
      </c>
      <c r="J26" s="83">
        <f t="shared" si="3"/>
        <v>0</v>
      </c>
      <c r="K26" s="83">
        <f t="shared" si="3"/>
        <v>0</v>
      </c>
      <c r="L26" s="83">
        <f t="shared" si="3"/>
        <v>0</v>
      </c>
      <c r="M26" s="83">
        <f t="shared" si="3"/>
        <v>0</v>
      </c>
      <c r="N26" s="83">
        <f t="shared" si="3"/>
        <v>0</v>
      </c>
      <c r="O26" s="83">
        <f t="shared" si="3"/>
        <v>0</v>
      </c>
      <c r="P26" s="83">
        <f t="shared" si="3"/>
        <v>0</v>
      </c>
      <c r="Q26" s="83">
        <f t="shared" si="3"/>
        <v>0</v>
      </c>
    </row>
    <row r="27" spans="2:17" x14ac:dyDescent="0.25">
      <c r="C27" s="163" t="s">
        <v>704</v>
      </c>
      <c r="D27" s="20" t="s">
        <v>663</v>
      </c>
      <c r="E27" s="83">
        <f t="shared" si="3"/>
        <v>0</v>
      </c>
      <c r="F27" s="83">
        <f t="shared" si="3"/>
        <v>0</v>
      </c>
      <c r="G27" s="83">
        <f t="shared" si="3"/>
        <v>0</v>
      </c>
      <c r="H27" s="83">
        <f t="shared" si="3"/>
        <v>0</v>
      </c>
      <c r="I27" s="83">
        <f t="shared" si="3"/>
        <v>0</v>
      </c>
      <c r="J27" s="83">
        <f t="shared" si="3"/>
        <v>0</v>
      </c>
      <c r="K27" s="83">
        <f t="shared" si="3"/>
        <v>0</v>
      </c>
      <c r="L27" s="83">
        <f t="shared" si="3"/>
        <v>0</v>
      </c>
      <c r="M27" s="83">
        <f t="shared" si="3"/>
        <v>0</v>
      </c>
      <c r="N27" s="83">
        <f t="shared" si="3"/>
        <v>0</v>
      </c>
      <c r="O27" s="83">
        <f t="shared" si="3"/>
        <v>0</v>
      </c>
      <c r="P27" s="83">
        <f t="shared" si="3"/>
        <v>0</v>
      </c>
      <c r="Q27" s="83">
        <f t="shared" si="3"/>
        <v>0</v>
      </c>
    </row>
    <row r="28" spans="2:17" x14ac:dyDescent="0.25">
      <c r="C28" s="163" t="s">
        <v>704</v>
      </c>
      <c r="D28" s="20" t="s">
        <v>664</v>
      </c>
      <c r="E28" s="83">
        <f t="shared" si="3"/>
        <v>0</v>
      </c>
      <c r="F28" s="83">
        <f t="shared" si="3"/>
        <v>0</v>
      </c>
      <c r="G28" s="83">
        <f t="shared" si="3"/>
        <v>0</v>
      </c>
      <c r="H28" s="83">
        <f t="shared" si="3"/>
        <v>0</v>
      </c>
      <c r="I28" s="83">
        <f t="shared" si="3"/>
        <v>0</v>
      </c>
      <c r="J28" s="83">
        <f t="shared" si="3"/>
        <v>0</v>
      </c>
      <c r="K28" s="83">
        <f t="shared" si="3"/>
        <v>0</v>
      </c>
      <c r="L28" s="83">
        <f t="shared" si="3"/>
        <v>0</v>
      </c>
      <c r="M28" s="83">
        <f t="shared" si="3"/>
        <v>0</v>
      </c>
      <c r="N28" s="83">
        <f t="shared" si="3"/>
        <v>0</v>
      </c>
      <c r="O28" s="83">
        <f t="shared" si="3"/>
        <v>0</v>
      </c>
      <c r="P28" s="83">
        <f t="shared" si="3"/>
        <v>0</v>
      </c>
      <c r="Q28" s="83">
        <f t="shared" si="3"/>
        <v>0</v>
      </c>
    </row>
    <row r="29" spans="2:17" x14ac:dyDescent="0.25">
      <c r="C29" s="338" t="s">
        <v>225</v>
      </c>
      <c r="D29" s="339"/>
      <c r="E29" s="144">
        <f>SUM(E22:E28)</f>
        <v>0</v>
      </c>
      <c r="F29" s="144">
        <f t="shared" ref="F29:P29" si="4">SUM(F22:F28)</f>
        <v>0</v>
      </c>
      <c r="G29" s="144">
        <f t="shared" si="4"/>
        <v>0</v>
      </c>
      <c r="H29" s="144">
        <f t="shared" si="4"/>
        <v>0</v>
      </c>
      <c r="I29" s="144">
        <f t="shared" si="4"/>
        <v>0</v>
      </c>
      <c r="J29" s="144">
        <f t="shared" si="4"/>
        <v>0</v>
      </c>
      <c r="K29" s="144">
        <f t="shared" si="4"/>
        <v>0</v>
      </c>
      <c r="L29" s="144">
        <f t="shared" si="4"/>
        <v>0</v>
      </c>
      <c r="M29" s="144">
        <f t="shared" si="4"/>
        <v>0</v>
      </c>
      <c r="N29" s="144">
        <f t="shared" si="4"/>
        <v>0</v>
      </c>
      <c r="O29" s="144">
        <f t="shared" si="4"/>
        <v>0</v>
      </c>
      <c r="P29" s="144">
        <f t="shared" si="4"/>
        <v>0</v>
      </c>
      <c r="Q29" s="124">
        <f>Q116+Q217</f>
        <v>0</v>
      </c>
    </row>
    <row r="30" spans="2:17" x14ac:dyDescent="0.25">
      <c r="C30" s="338" t="s">
        <v>349</v>
      </c>
      <c r="D30" s="339"/>
      <c r="E30" s="144">
        <f>E29+E20</f>
        <v>0</v>
      </c>
      <c r="F30" s="144">
        <f t="shared" ref="F30:P30" si="5">F29+F20</f>
        <v>0</v>
      </c>
      <c r="G30" s="144">
        <f t="shared" si="5"/>
        <v>0</v>
      </c>
      <c r="H30" s="144">
        <f t="shared" si="5"/>
        <v>0</v>
      </c>
      <c r="I30" s="144">
        <f t="shared" si="5"/>
        <v>0</v>
      </c>
      <c r="J30" s="144">
        <f t="shared" si="5"/>
        <v>0</v>
      </c>
      <c r="K30" s="144">
        <f t="shared" si="5"/>
        <v>0</v>
      </c>
      <c r="L30" s="144">
        <f t="shared" si="5"/>
        <v>0</v>
      </c>
      <c r="M30" s="144">
        <f t="shared" si="5"/>
        <v>0</v>
      </c>
      <c r="N30" s="144">
        <f t="shared" si="5"/>
        <v>0</v>
      </c>
      <c r="O30" s="144">
        <f t="shared" si="5"/>
        <v>0</v>
      </c>
      <c r="P30" s="144">
        <f t="shared" si="5"/>
        <v>0</v>
      </c>
      <c r="Q30" s="124">
        <f>Q117+Q218</f>
        <v>0</v>
      </c>
    </row>
    <row r="31" spans="2:17" x14ac:dyDescent="0.25">
      <c r="C31" s="335" t="s">
        <v>352</v>
      </c>
      <c r="D31" s="336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319" t="s">
        <v>350</v>
      </c>
      <c r="D32" s="320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665</v>
      </c>
      <c r="E33" s="83">
        <f t="shared" ref="E33:Q46" si="6">E121+E209</f>
        <v>0</v>
      </c>
      <c r="F33" s="83">
        <f t="shared" si="6"/>
        <v>0</v>
      </c>
      <c r="G33" s="83">
        <f t="shared" si="6"/>
        <v>0</v>
      </c>
      <c r="H33" s="83">
        <f t="shared" si="6"/>
        <v>0</v>
      </c>
      <c r="I33" s="83">
        <f t="shared" si="6"/>
        <v>0</v>
      </c>
      <c r="J33" s="83">
        <f t="shared" si="6"/>
        <v>0</v>
      </c>
      <c r="K33" s="83">
        <f t="shared" si="6"/>
        <v>0</v>
      </c>
      <c r="L33" s="83">
        <f t="shared" si="6"/>
        <v>0</v>
      </c>
      <c r="M33" s="83">
        <f t="shared" si="6"/>
        <v>0</v>
      </c>
      <c r="N33" s="83">
        <f t="shared" si="6"/>
        <v>0</v>
      </c>
      <c r="O33" s="83">
        <f t="shared" si="6"/>
        <v>0</v>
      </c>
      <c r="P33" s="83">
        <f t="shared" si="6"/>
        <v>0</v>
      </c>
      <c r="Q33" s="83">
        <f t="shared" si="6"/>
        <v>0</v>
      </c>
    </row>
    <row r="34" spans="3:17" x14ac:dyDescent="0.25">
      <c r="C34" s="163" t="s">
        <v>705</v>
      </c>
      <c r="D34" s="101" t="s">
        <v>666</v>
      </c>
      <c r="E34" s="83">
        <f t="shared" si="6"/>
        <v>0</v>
      </c>
      <c r="F34" s="83">
        <f t="shared" si="6"/>
        <v>0</v>
      </c>
      <c r="G34" s="83">
        <f t="shared" si="6"/>
        <v>0</v>
      </c>
      <c r="H34" s="83">
        <f t="shared" si="6"/>
        <v>0</v>
      </c>
      <c r="I34" s="83">
        <f t="shared" si="6"/>
        <v>0</v>
      </c>
      <c r="J34" s="83">
        <f t="shared" si="6"/>
        <v>0</v>
      </c>
      <c r="K34" s="83">
        <f t="shared" si="6"/>
        <v>0</v>
      </c>
      <c r="L34" s="83">
        <f t="shared" si="6"/>
        <v>0</v>
      </c>
      <c r="M34" s="83">
        <f t="shared" si="6"/>
        <v>0</v>
      </c>
      <c r="N34" s="83">
        <f t="shared" si="6"/>
        <v>0</v>
      </c>
      <c r="O34" s="83">
        <f t="shared" si="6"/>
        <v>0</v>
      </c>
      <c r="P34" s="83">
        <f t="shared" si="6"/>
        <v>0</v>
      </c>
      <c r="Q34" s="83">
        <f t="shared" si="6"/>
        <v>0</v>
      </c>
    </row>
    <row r="35" spans="3:17" x14ac:dyDescent="0.25">
      <c r="C35" s="163" t="s">
        <v>705</v>
      </c>
      <c r="D35" s="101" t="s">
        <v>667</v>
      </c>
      <c r="E35" s="83">
        <f t="shared" si="6"/>
        <v>0</v>
      </c>
      <c r="F35" s="83">
        <f t="shared" si="6"/>
        <v>0</v>
      </c>
      <c r="G35" s="83">
        <f t="shared" si="6"/>
        <v>0</v>
      </c>
      <c r="H35" s="83">
        <f t="shared" si="6"/>
        <v>0</v>
      </c>
      <c r="I35" s="83">
        <f t="shared" si="6"/>
        <v>0</v>
      </c>
      <c r="J35" s="83">
        <f t="shared" si="6"/>
        <v>0</v>
      </c>
      <c r="K35" s="83">
        <f t="shared" si="6"/>
        <v>0</v>
      </c>
      <c r="L35" s="83">
        <f t="shared" si="6"/>
        <v>0</v>
      </c>
      <c r="M35" s="83">
        <f t="shared" si="6"/>
        <v>0</v>
      </c>
      <c r="N35" s="83">
        <f t="shared" si="6"/>
        <v>0</v>
      </c>
      <c r="O35" s="83">
        <f t="shared" si="6"/>
        <v>0</v>
      </c>
      <c r="P35" s="83">
        <f t="shared" si="6"/>
        <v>0</v>
      </c>
      <c r="Q35" s="83">
        <f t="shared" si="6"/>
        <v>0</v>
      </c>
    </row>
    <row r="36" spans="3:17" x14ac:dyDescent="0.25">
      <c r="C36" s="163" t="s">
        <v>705</v>
      </c>
      <c r="D36" s="101" t="s">
        <v>668</v>
      </c>
      <c r="E36" s="83">
        <f t="shared" si="6"/>
        <v>0</v>
      </c>
      <c r="F36" s="83">
        <f t="shared" si="6"/>
        <v>0</v>
      </c>
      <c r="G36" s="83">
        <f t="shared" si="6"/>
        <v>0</v>
      </c>
      <c r="H36" s="83">
        <f t="shared" si="6"/>
        <v>0</v>
      </c>
      <c r="I36" s="83">
        <f t="shared" si="6"/>
        <v>0</v>
      </c>
      <c r="J36" s="83">
        <f t="shared" si="6"/>
        <v>0</v>
      </c>
      <c r="K36" s="83">
        <f t="shared" si="6"/>
        <v>0</v>
      </c>
      <c r="L36" s="83">
        <f t="shared" si="6"/>
        <v>0</v>
      </c>
      <c r="M36" s="83">
        <f t="shared" si="6"/>
        <v>0</v>
      </c>
      <c r="N36" s="83">
        <f t="shared" si="6"/>
        <v>0</v>
      </c>
      <c r="O36" s="83">
        <f t="shared" si="6"/>
        <v>0</v>
      </c>
      <c r="P36" s="83">
        <f t="shared" si="6"/>
        <v>0</v>
      </c>
      <c r="Q36" s="83">
        <f t="shared" si="6"/>
        <v>0</v>
      </c>
    </row>
    <row r="37" spans="3:17" x14ac:dyDescent="0.25">
      <c r="C37" s="163" t="s">
        <v>705</v>
      </c>
      <c r="D37" s="101" t="s">
        <v>669</v>
      </c>
      <c r="E37" s="83">
        <f t="shared" si="6"/>
        <v>0</v>
      </c>
      <c r="F37" s="83">
        <f t="shared" si="6"/>
        <v>0</v>
      </c>
      <c r="G37" s="83">
        <f t="shared" si="6"/>
        <v>0</v>
      </c>
      <c r="H37" s="83">
        <f t="shared" si="6"/>
        <v>0</v>
      </c>
      <c r="I37" s="83">
        <f t="shared" si="6"/>
        <v>0</v>
      </c>
      <c r="J37" s="83">
        <f t="shared" si="6"/>
        <v>0</v>
      </c>
      <c r="K37" s="83">
        <f t="shared" si="6"/>
        <v>0</v>
      </c>
      <c r="L37" s="83">
        <f t="shared" si="6"/>
        <v>0</v>
      </c>
      <c r="M37" s="83">
        <f t="shared" si="6"/>
        <v>0</v>
      </c>
      <c r="N37" s="83">
        <f t="shared" si="6"/>
        <v>0</v>
      </c>
      <c r="O37" s="83">
        <f t="shared" si="6"/>
        <v>0</v>
      </c>
      <c r="P37" s="83">
        <f t="shared" si="6"/>
        <v>0</v>
      </c>
      <c r="Q37" s="83">
        <f t="shared" si="6"/>
        <v>0</v>
      </c>
    </row>
    <row r="38" spans="3:17" x14ac:dyDescent="0.25">
      <c r="C38" s="163" t="s">
        <v>705</v>
      </c>
      <c r="D38" s="101" t="s">
        <v>670</v>
      </c>
      <c r="E38" s="83">
        <f t="shared" si="6"/>
        <v>0</v>
      </c>
      <c r="F38" s="83">
        <f t="shared" si="6"/>
        <v>0</v>
      </c>
      <c r="G38" s="83">
        <f t="shared" si="6"/>
        <v>0</v>
      </c>
      <c r="H38" s="83">
        <f t="shared" si="6"/>
        <v>0</v>
      </c>
      <c r="I38" s="83">
        <f t="shared" si="6"/>
        <v>0</v>
      </c>
      <c r="J38" s="83">
        <f t="shared" si="6"/>
        <v>0</v>
      </c>
      <c r="K38" s="83">
        <f t="shared" si="6"/>
        <v>0</v>
      </c>
      <c r="L38" s="83">
        <f t="shared" si="6"/>
        <v>0</v>
      </c>
      <c r="M38" s="83">
        <f t="shared" si="6"/>
        <v>0</v>
      </c>
      <c r="N38" s="83">
        <f t="shared" si="6"/>
        <v>0</v>
      </c>
      <c r="O38" s="83">
        <f t="shared" si="6"/>
        <v>0</v>
      </c>
      <c r="P38" s="83">
        <f t="shared" si="6"/>
        <v>0</v>
      </c>
      <c r="Q38" s="83">
        <f t="shared" si="6"/>
        <v>0</v>
      </c>
    </row>
    <row r="39" spans="3:17" x14ac:dyDescent="0.25">
      <c r="C39" s="163" t="s">
        <v>706</v>
      </c>
      <c r="D39" s="101" t="s">
        <v>671</v>
      </c>
      <c r="E39" s="83">
        <f t="shared" si="6"/>
        <v>0</v>
      </c>
      <c r="F39" s="83">
        <f t="shared" si="6"/>
        <v>0</v>
      </c>
      <c r="G39" s="83">
        <f t="shared" si="6"/>
        <v>0</v>
      </c>
      <c r="H39" s="83">
        <f t="shared" si="6"/>
        <v>0</v>
      </c>
      <c r="I39" s="83">
        <f t="shared" si="6"/>
        <v>0</v>
      </c>
      <c r="J39" s="83">
        <f t="shared" si="6"/>
        <v>0</v>
      </c>
      <c r="K39" s="83">
        <f t="shared" si="6"/>
        <v>0</v>
      </c>
      <c r="L39" s="83">
        <f t="shared" si="6"/>
        <v>0</v>
      </c>
      <c r="M39" s="83">
        <f t="shared" si="6"/>
        <v>0</v>
      </c>
      <c r="N39" s="83">
        <f t="shared" si="6"/>
        <v>0</v>
      </c>
      <c r="O39" s="83">
        <f t="shared" si="6"/>
        <v>0</v>
      </c>
      <c r="P39" s="83">
        <f t="shared" si="6"/>
        <v>0</v>
      </c>
      <c r="Q39" s="83">
        <f t="shared" si="6"/>
        <v>0</v>
      </c>
    </row>
    <row r="40" spans="3:17" x14ac:dyDescent="0.25">
      <c r="C40" s="163" t="s">
        <v>706</v>
      </c>
      <c r="D40" s="101" t="s">
        <v>672</v>
      </c>
      <c r="E40" s="83">
        <f t="shared" si="6"/>
        <v>0</v>
      </c>
      <c r="F40" s="83">
        <f t="shared" si="6"/>
        <v>0</v>
      </c>
      <c r="G40" s="83">
        <f t="shared" si="6"/>
        <v>0</v>
      </c>
      <c r="H40" s="83">
        <f t="shared" si="6"/>
        <v>0</v>
      </c>
      <c r="I40" s="83">
        <f t="shared" si="6"/>
        <v>0</v>
      </c>
      <c r="J40" s="83">
        <f t="shared" si="6"/>
        <v>0</v>
      </c>
      <c r="K40" s="83">
        <f t="shared" si="6"/>
        <v>0</v>
      </c>
      <c r="L40" s="83">
        <f t="shared" si="6"/>
        <v>0</v>
      </c>
      <c r="M40" s="83">
        <f t="shared" si="6"/>
        <v>0</v>
      </c>
      <c r="N40" s="83">
        <f t="shared" si="6"/>
        <v>0</v>
      </c>
      <c r="O40" s="83">
        <f t="shared" si="6"/>
        <v>0</v>
      </c>
      <c r="P40" s="83">
        <f t="shared" si="6"/>
        <v>0</v>
      </c>
      <c r="Q40" s="83">
        <f t="shared" si="6"/>
        <v>0</v>
      </c>
    </row>
    <row r="41" spans="3:17" x14ac:dyDescent="0.25">
      <c r="C41" s="163"/>
      <c r="D41" s="101" t="s">
        <v>673</v>
      </c>
      <c r="E41" s="83">
        <f t="shared" si="6"/>
        <v>0</v>
      </c>
      <c r="F41" s="83">
        <f t="shared" si="6"/>
        <v>0</v>
      </c>
      <c r="G41" s="83">
        <f t="shared" si="6"/>
        <v>0</v>
      </c>
      <c r="H41" s="83">
        <f t="shared" si="6"/>
        <v>0</v>
      </c>
      <c r="I41" s="83">
        <f t="shared" si="6"/>
        <v>0</v>
      </c>
      <c r="J41" s="83">
        <f t="shared" si="6"/>
        <v>0</v>
      </c>
      <c r="K41" s="83">
        <f t="shared" si="6"/>
        <v>0</v>
      </c>
      <c r="L41" s="83">
        <f t="shared" si="6"/>
        <v>0</v>
      </c>
      <c r="M41" s="83">
        <f t="shared" si="6"/>
        <v>0</v>
      </c>
      <c r="N41" s="83">
        <f t="shared" si="6"/>
        <v>0</v>
      </c>
      <c r="O41" s="83">
        <f t="shared" si="6"/>
        <v>0</v>
      </c>
      <c r="P41" s="83">
        <f t="shared" si="6"/>
        <v>0</v>
      </c>
      <c r="Q41" s="83">
        <f t="shared" si="6"/>
        <v>0</v>
      </c>
    </row>
    <row r="42" spans="3:17" x14ac:dyDescent="0.25">
      <c r="C42" s="163"/>
      <c r="D42" s="101" t="s">
        <v>674</v>
      </c>
      <c r="E42" s="83">
        <f t="shared" si="6"/>
        <v>0</v>
      </c>
      <c r="F42" s="83">
        <f t="shared" si="6"/>
        <v>0</v>
      </c>
      <c r="G42" s="83">
        <f t="shared" si="6"/>
        <v>0</v>
      </c>
      <c r="H42" s="83">
        <f t="shared" si="6"/>
        <v>0</v>
      </c>
      <c r="I42" s="83">
        <f t="shared" si="6"/>
        <v>0</v>
      </c>
      <c r="J42" s="83">
        <f t="shared" si="6"/>
        <v>0</v>
      </c>
      <c r="K42" s="83">
        <f t="shared" si="6"/>
        <v>0</v>
      </c>
      <c r="L42" s="83">
        <f t="shared" si="6"/>
        <v>0</v>
      </c>
      <c r="M42" s="83">
        <f t="shared" si="6"/>
        <v>0</v>
      </c>
      <c r="N42" s="83">
        <f t="shared" si="6"/>
        <v>0</v>
      </c>
      <c r="O42" s="83">
        <f t="shared" si="6"/>
        <v>0</v>
      </c>
      <c r="P42" s="83">
        <f t="shared" si="6"/>
        <v>0</v>
      </c>
      <c r="Q42" s="83">
        <f t="shared" si="6"/>
        <v>0</v>
      </c>
    </row>
    <row r="43" spans="3:17" x14ac:dyDescent="0.25">
      <c r="C43" s="163"/>
      <c r="D43" s="101" t="s">
        <v>675</v>
      </c>
      <c r="E43" s="83">
        <f t="shared" si="6"/>
        <v>0</v>
      </c>
      <c r="F43" s="83">
        <f t="shared" si="6"/>
        <v>0</v>
      </c>
      <c r="G43" s="83">
        <f t="shared" si="6"/>
        <v>0</v>
      </c>
      <c r="H43" s="83">
        <f t="shared" si="6"/>
        <v>0</v>
      </c>
      <c r="I43" s="83">
        <f t="shared" si="6"/>
        <v>0</v>
      </c>
      <c r="J43" s="83">
        <f t="shared" si="6"/>
        <v>0</v>
      </c>
      <c r="K43" s="83">
        <f t="shared" si="6"/>
        <v>0</v>
      </c>
      <c r="L43" s="83">
        <f t="shared" si="6"/>
        <v>0</v>
      </c>
      <c r="M43" s="83">
        <f t="shared" si="6"/>
        <v>0</v>
      </c>
      <c r="N43" s="83">
        <f t="shared" si="6"/>
        <v>0</v>
      </c>
      <c r="O43" s="83">
        <f t="shared" si="6"/>
        <v>0</v>
      </c>
      <c r="P43" s="83">
        <f t="shared" si="6"/>
        <v>0</v>
      </c>
      <c r="Q43" s="83">
        <f t="shared" si="6"/>
        <v>0</v>
      </c>
    </row>
    <row r="44" spans="3:17" x14ac:dyDescent="0.25">
      <c r="C44" s="163"/>
      <c r="D44" s="101" t="s">
        <v>676</v>
      </c>
      <c r="E44" s="83">
        <f t="shared" si="6"/>
        <v>0</v>
      </c>
      <c r="F44" s="83">
        <f t="shared" si="6"/>
        <v>0</v>
      </c>
      <c r="G44" s="83">
        <f t="shared" si="6"/>
        <v>0</v>
      </c>
      <c r="H44" s="83">
        <f t="shared" si="6"/>
        <v>0</v>
      </c>
      <c r="I44" s="83">
        <f t="shared" si="6"/>
        <v>0</v>
      </c>
      <c r="J44" s="83">
        <f t="shared" si="6"/>
        <v>0</v>
      </c>
      <c r="K44" s="83">
        <f t="shared" si="6"/>
        <v>0</v>
      </c>
      <c r="L44" s="83">
        <f t="shared" si="6"/>
        <v>0</v>
      </c>
      <c r="M44" s="83">
        <f t="shared" si="6"/>
        <v>0</v>
      </c>
      <c r="N44" s="83">
        <f t="shared" si="6"/>
        <v>0</v>
      </c>
      <c r="O44" s="83">
        <f t="shared" si="6"/>
        <v>0</v>
      </c>
      <c r="P44" s="83">
        <f t="shared" si="6"/>
        <v>0</v>
      </c>
      <c r="Q44" s="83">
        <f t="shared" si="6"/>
        <v>0</v>
      </c>
    </row>
    <row r="45" spans="3:17" x14ac:dyDescent="0.25">
      <c r="C45" s="163"/>
      <c r="D45" s="101" t="s">
        <v>677</v>
      </c>
      <c r="E45" s="83">
        <f t="shared" si="6"/>
        <v>0</v>
      </c>
      <c r="F45" s="83">
        <f t="shared" si="6"/>
        <v>0</v>
      </c>
      <c r="G45" s="83">
        <f t="shared" si="6"/>
        <v>0</v>
      </c>
      <c r="H45" s="83">
        <f t="shared" si="6"/>
        <v>0</v>
      </c>
      <c r="I45" s="83">
        <f t="shared" si="6"/>
        <v>0</v>
      </c>
      <c r="J45" s="83">
        <f t="shared" si="6"/>
        <v>0</v>
      </c>
      <c r="K45" s="83">
        <f t="shared" si="6"/>
        <v>0</v>
      </c>
      <c r="L45" s="83">
        <f t="shared" si="6"/>
        <v>0</v>
      </c>
      <c r="M45" s="83">
        <f t="shared" si="6"/>
        <v>0</v>
      </c>
      <c r="N45" s="83">
        <f t="shared" si="6"/>
        <v>0</v>
      </c>
      <c r="O45" s="83">
        <f t="shared" si="6"/>
        <v>0</v>
      </c>
      <c r="P45" s="83">
        <f t="shared" si="6"/>
        <v>0</v>
      </c>
      <c r="Q45" s="83">
        <f t="shared" si="6"/>
        <v>0</v>
      </c>
    </row>
    <row r="46" spans="3:17" x14ac:dyDescent="0.25">
      <c r="C46" s="163" t="s">
        <v>706</v>
      </c>
      <c r="D46" s="101" t="s">
        <v>678</v>
      </c>
      <c r="E46" s="83">
        <f t="shared" si="6"/>
        <v>0</v>
      </c>
      <c r="F46" s="83">
        <f t="shared" si="6"/>
        <v>0</v>
      </c>
      <c r="G46" s="83">
        <f t="shared" si="6"/>
        <v>0</v>
      </c>
      <c r="H46" s="83">
        <f t="shared" si="6"/>
        <v>0</v>
      </c>
      <c r="I46" s="83">
        <f t="shared" si="6"/>
        <v>0</v>
      </c>
      <c r="J46" s="83">
        <f t="shared" si="6"/>
        <v>0</v>
      </c>
      <c r="K46" s="83">
        <f t="shared" si="6"/>
        <v>0</v>
      </c>
      <c r="L46" s="83">
        <f t="shared" si="6"/>
        <v>0</v>
      </c>
      <c r="M46" s="83">
        <f t="shared" si="6"/>
        <v>0</v>
      </c>
      <c r="N46" s="83">
        <f t="shared" si="6"/>
        <v>0</v>
      </c>
      <c r="O46" s="83">
        <f t="shared" si="6"/>
        <v>0</v>
      </c>
      <c r="P46" s="83">
        <f t="shared" si="6"/>
        <v>0</v>
      </c>
      <c r="Q46" s="83">
        <f t="shared" si="6"/>
        <v>0</v>
      </c>
    </row>
    <row r="47" spans="3:17" x14ac:dyDescent="0.25">
      <c r="C47" s="338" t="s">
        <v>225</v>
      </c>
      <c r="D47" s="339"/>
      <c r="E47" s="144">
        <f>SUM(E33:E46)</f>
        <v>0</v>
      </c>
      <c r="F47" s="144">
        <f t="shared" ref="F47:P47" si="7">SUM(F33:F46)</f>
        <v>0</v>
      </c>
      <c r="G47" s="144">
        <f t="shared" si="7"/>
        <v>0</v>
      </c>
      <c r="H47" s="144">
        <f t="shared" si="7"/>
        <v>0</v>
      </c>
      <c r="I47" s="144">
        <f t="shared" si="7"/>
        <v>0</v>
      </c>
      <c r="J47" s="144">
        <f t="shared" si="7"/>
        <v>0</v>
      </c>
      <c r="K47" s="144">
        <f t="shared" si="7"/>
        <v>0</v>
      </c>
      <c r="L47" s="144">
        <f t="shared" si="7"/>
        <v>0</v>
      </c>
      <c r="M47" s="144">
        <f t="shared" si="7"/>
        <v>0</v>
      </c>
      <c r="N47" s="144">
        <f t="shared" si="7"/>
        <v>0</v>
      </c>
      <c r="O47" s="144">
        <f t="shared" si="7"/>
        <v>0</v>
      </c>
      <c r="P47" s="144">
        <f t="shared" si="7"/>
        <v>0</v>
      </c>
      <c r="Q47" s="124">
        <f>Q134+Q235</f>
        <v>0</v>
      </c>
    </row>
    <row r="48" spans="3:17" x14ac:dyDescent="0.25">
      <c r="C48" s="319" t="s">
        <v>354</v>
      </c>
      <c r="D48" s="320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679</v>
      </c>
      <c r="E49" s="83">
        <f t="shared" ref="E49:Q53" si="8">E137+E225</f>
        <v>0</v>
      </c>
      <c r="F49" s="83">
        <f t="shared" si="8"/>
        <v>0</v>
      </c>
      <c r="G49" s="83">
        <f t="shared" si="8"/>
        <v>0</v>
      </c>
      <c r="H49" s="83">
        <f t="shared" si="8"/>
        <v>0</v>
      </c>
      <c r="I49" s="83">
        <f t="shared" si="8"/>
        <v>0</v>
      </c>
      <c r="J49" s="83">
        <f t="shared" si="8"/>
        <v>0</v>
      </c>
      <c r="K49" s="83">
        <f t="shared" si="8"/>
        <v>0</v>
      </c>
      <c r="L49" s="83">
        <f t="shared" si="8"/>
        <v>0</v>
      </c>
      <c r="M49" s="83">
        <f t="shared" si="8"/>
        <v>0</v>
      </c>
      <c r="N49" s="83">
        <f t="shared" si="8"/>
        <v>0</v>
      </c>
      <c r="O49" s="83">
        <f t="shared" si="8"/>
        <v>0</v>
      </c>
      <c r="P49" s="83">
        <f t="shared" si="8"/>
        <v>0</v>
      </c>
      <c r="Q49" s="83">
        <f t="shared" si="8"/>
        <v>0</v>
      </c>
    </row>
    <row r="50" spans="3:17" x14ac:dyDescent="0.25">
      <c r="C50" s="163" t="s">
        <v>707</v>
      </c>
      <c r="D50" s="101" t="s">
        <v>680</v>
      </c>
      <c r="E50" s="83">
        <f t="shared" si="8"/>
        <v>0</v>
      </c>
      <c r="F50" s="83">
        <f t="shared" si="8"/>
        <v>0</v>
      </c>
      <c r="G50" s="83">
        <f t="shared" si="8"/>
        <v>0</v>
      </c>
      <c r="H50" s="83">
        <f t="shared" si="8"/>
        <v>0</v>
      </c>
      <c r="I50" s="83">
        <f t="shared" si="8"/>
        <v>0</v>
      </c>
      <c r="J50" s="83">
        <f t="shared" si="8"/>
        <v>0</v>
      </c>
      <c r="K50" s="83">
        <f t="shared" si="8"/>
        <v>0</v>
      </c>
      <c r="L50" s="83">
        <f t="shared" si="8"/>
        <v>0</v>
      </c>
      <c r="M50" s="83">
        <f t="shared" si="8"/>
        <v>0</v>
      </c>
      <c r="N50" s="83">
        <f t="shared" si="8"/>
        <v>0</v>
      </c>
      <c r="O50" s="83">
        <f t="shared" si="8"/>
        <v>0</v>
      </c>
      <c r="P50" s="83">
        <f t="shared" si="8"/>
        <v>0</v>
      </c>
      <c r="Q50" s="83">
        <f t="shared" si="8"/>
        <v>0</v>
      </c>
    </row>
    <row r="51" spans="3:17" x14ac:dyDescent="0.25">
      <c r="C51" s="163" t="s">
        <v>707</v>
      </c>
      <c r="D51" s="101" t="s">
        <v>681</v>
      </c>
      <c r="E51" s="83">
        <f t="shared" si="8"/>
        <v>0</v>
      </c>
      <c r="F51" s="83">
        <f t="shared" si="8"/>
        <v>0</v>
      </c>
      <c r="G51" s="83">
        <f t="shared" si="8"/>
        <v>0</v>
      </c>
      <c r="H51" s="83">
        <f t="shared" si="8"/>
        <v>0</v>
      </c>
      <c r="I51" s="83">
        <f t="shared" si="8"/>
        <v>0</v>
      </c>
      <c r="J51" s="83">
        <f t="shared" si="8"/>
        <v>0</v>
      </c>
      <c r="K51" s="83">
        <f t="shared" si="8"/>
        <v>0</v>
      </c>
      <c r="L51" s="83">
        <f t="shared" si="8"/>
        <v>0</v>
      </c>
      <c r="M51" s="83">
        <f t="shared" si="8"/>
        <v>0</v>
      </c>
      <c r="N51" s="83">
        <f t="shared" si="8"/>
        <v>0</v>
      </c>
      <c r="O51" s="83">
        <f t="shared" si="8"/>
        <v>0</v>
      </c>
      <c r="P51" s="83">
        <f t="shared" si="8"/>
        <v>0</v>
      </c>
      <c r="Q51" s="83">
        <f t="shared" si="8"/>
        <v>0</v>
      </c>
    </row>
    <row r="52" spans="3:17" x14ac:dyDescent="0.25">
      <c r="C52" s="163" t="s">
        <v>707</v>
      </c>
      <c r="D52" s="20" t="s">
        <v>682</v>
      </c>
      <c r="E52" s="83">
        <f t="shared" si="8"/>
        <v>0</v>
      </c>
      <c r="F52" s="83">
        <f t="shared" si="8"/>
        <v>0</v>
      </c>
      <c r="G52" s="83">
        <f t="shared" si="8"/>
        <v>0</v>
      </c>
      <c r="H52" s="83">
        <f t="shared" si="8"/>
        <v>0</v>
      </c>
      <c r="I52" s="83">
        <f t="shared" si="8"/>
        <v>0</v>
      </c>
      <c r="J52" s="83">
        <f t="shared" si="8"/>
        <v>0</v>
      </c>
      <c r="K52" s="83">
        <f t="shared" si="8"/>
        <v>0</v>
      </c>
      <c r="L52" s="83">
        <f t="shared" si="8"/>
        <v>0</v>
      </c>
      <c r="M52" s="83">
        <f t="shared" si="8"/>
        <v>0</v>
      </c>
      <c r="N52" s="83">
        <f t="shared" si="8"/>
        <v>0</v>
      </c>
      <c r="O52" s="83">
        <f t="shared" si="8"/>
        <v>0</v>
      </c>
      <c r="P52" s="83">
        <f t="shared" si="8"/>
        <v>0</v>
      </c>
      <c r="Q52" s="83">
        <f t="shared" si="8"/>
        <v>0</v>
      </c>
    </row>
    <row r="53" spans="3:17" x14ac:dyDescent="0.25">
      <c r="C53" s="163" t="s">
        <v>707</v>
      </c>
      <c r="D53" s="20" t="s">
        <v>683</v>
      </c>
      <c r="E53" s="83">
        <f t="shared" si="8"/>
        <v>0</v>
      </c>
      <c r="F53" s="83">
        <f t="shared" si="8"/>
        <v>0</v>
      </c>
      <c r="G53" s="83">
        <f t="shared" si="8"/>
        <v>0</v>
      </c>
      <c r="H53" s="83">
        <f t="shared" si="8"/>
        <v>0</v>
      </c>
      <c r="I53" s="83">
        <f t="shared" si="8"/>
        <v>0</v>
      </c>
      <c r="J53" s="83">
        <f t="shared" si="8"/>
        <v>0</v>
      </c>
      <c r="K53" s="83">
        <f t="shared" si="8"/>
        <v>0</v>
      </c>
      <c r="L53" s="83">
        <f t="shared" si="8"/>
        <v>0</v>
      </c>
      <c r="M53" s="83">
        <f t="shared" si="8"/>
        <v>0</v>
      </c>
      <c r="N53" s="83">
        <f t="shared" si="8"/>
        <v>0</v>
      </c>
      <c r="O53" s="83">
        <f t="shared" si="8"/>
        <v>0</v>
      </c>
      <c r="P53" s="83">
        <f t="shared" si="8"/>
        <v>0</v>
      </c>
      <c r="Q53" s="83">
        <f t="shared" si="8"/>
        <v>0</v>
      </c>
    </row>
    <row r="54" spans="3:17" x14ac:dyDescent="0.25">
      <c r="C54" s="338" t="s">
        <v>225</v>
      </c>
      <c r="D54" s="339"/>
      <c r="E54" s="144">
        <f>SUM(E49:E53)</f>
        <v>0</v>
      </c>
      <c r="F54" s="144">
        <f t="shared" ref="F54:P54" si="9">SUM(F49:F53)</f>
        <v>0</v>
      </c>
      <c r="G54" s="144">
        <f t="shared" si="9"/>
        <v>0</v>
      </c>
      <c r="H54" s="144">
        <f t="shared" si="9"/>
        <v>0</v>
      </c>
      <c r="I54" s="144">
        <f t="shared" si="9"/>
        <v>0</v>
      </c>
      <c r="J54" s="144">
        <f t="shared" si="9"/>
        <v>0</v>
      </c>
      <c r="K54" s="144">
        <f t="shared" si="9"/>
        <v>0</v>
      </c>
      <c r="L54" s="144">
        <f t="shared" si="9"/>
        <v>0</v>
      </c>
      <c r="M54" s="144">
        <f t="shared" si="9"/>
        <v>0</v>
      </c>
      <c r="N54" s="144">
        <f t="shared" si="9"/>
        <v>0</v>
      </c>
      <c r="O54" s="144">
        <f t="shared" si="9"/>
        <v>0</v>
      </c>
      <c r="P54" s="144">
        <f t="shared" si="9"/>
        <v>0</v>
      </c>
      <c r="Q54" s="124">
        <f>Q141+Q256</f>
        <v>0</v>
      </c>
    </row>
    <row r="55" spans="3:17" x14ac:dyDescent="0.25">
      <c r="C55" s="338" t="s">
        <v>353</v>
      </c>
      <c r="D55" s="339"/>
      <c r="E55" s="144">
        <f>E54+E47</f>
        <v>0</v>
      </c>
      <c r="F55" s="144">
        <f t="shared" ref="F55:P55" si="10">F54+F47</f>
        <v>0</v>
      </c>
      <c r="G55" s="144">
        <f t="shared" si="10"/>
        <v>0</v>
      </c>
      <c r="H55" s="144">
        <f t="shared" si="10"/>
        <v>0</v>
      </c>
      <c r="I55" s="144">
        <f t="shared" si="10"/>
        <v>0</v>
      </c>
      <c r="J55" s="144">
        <f t="shared" si="10"/>
        <v>0</v>
      </c>
      <c r="K55" s="144">
        <f t="shared" si="10"/>
        <v>0</v>
      </c>
      <c r="L55" s="144">
        <f t="shared" si="10"/>
        <v>0</v>
      </c>
      <c r="M55" s="144">
        <f t="shared" si="10"/>
        <v>0</v>
      </c>
      <c r="N55" s="144">
        <f t="shared" si="10"/>
        <v>0</v>
      </c>
      <c r="O55" s="144">
        <f t="shared" si="10"/>
        <v>0</v>
      </c>
      <c r="P55" s="144">
        <f t="shared" si="10"/>
        <v>0</v>
      </c>
      <c r="Q55" s="124">
        <f>Q142+Q257</f>
        <v>0</v>
      </c>
    </row>
    <row r="56" spans="3:17" x14ac:dyDescent="0.25">
      <c r="C56" s="335" t="s">
        <v>358</v>
      </c>
      <c r="D56" s="336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83">
        <f t="shared" ref="E57:Q58" si="11">E145+E233</f>
        <v>0</v>
      </c>
      <c r="F57" s="83">
        <f t="shared" si="11"/>
        <v>0</v>
      </c>
      <c r="G57" s="83">
        <f t="shared" si="11"/>
        <v>0</v>
      </c>
      <c r="H57" s="83">
        <f t="shared" si="11"/>
        <v>0</v>
      </c>
      <c r="I57" s="83">
        <f t="shared" si="11"/>
        <v>0</v>
      </c>
      <c r="J57" s="83">
        <f t="shared" si="11"/>
        <v>0</v>
      </c>
      <c r="K57" s="83">
        <f t="shared" si="11"/>
        <v>0</v>
      </c>
      <c r="L57" s="83">
        <f t="shared" si="11"/>
        <v>0</v>
      </c>
      <c r="M57" s="83">
        <f t="shared" si="11"/>
        <v>0</v>
      </c>
      <c r="N57" s="83">
        <f t="shared" si="11"/>
        <v>0</v>
      </c>
      <c r="O57" s="83">
        <f t="shared" si="11"/>
        <v>0</v>
      </c>
      <c r="P57" s="83">
        <f t="shared" si="11"/>
        <v>0</v>
      </c>
      <c r="Q57" s="83">
        <f t="shared" si="11"/>
        <v>0</v>
      </c>
    </row>
    <row r="58" spans="3:17" x14ac:dyDescent="0.25">
      <c r="C58" s="18"/>
      <c r="D58" s="18" t="s">
        <v>685</v>
      </c>
      <c r="E58" s="83">
        <f t="shared" si="11"/>
        <v>0</v>
      </c>
      <c r="F58" s="83">
        <f t="shared" si="11"/>
        <v>0</v>
      </c>
      <c r="G58" s="83">
        <f t="shared" si="11"/>
        <v>0</v>
      </c>
      <c r="H58" s="83">
        <f t="shared" si="11"/>
        <v>0</v>
      </c>
      <c r="I58" s="83">
        <f t="shared" si="11"/>
        <v>0</v>
      </c>
      <c r="J58" s="83">
        <f t="shared" si="11"/>
        <v>0</v>
      </c>
      <c r="K58" s="83">
        <f t="shared" si="11"/>
        <v>0</v>
      </c>
      <c r="L58" s="83">
        <f t="shared" si="11"/>
        <v>0</v>
      </c>
      <c r="M58" s="83">
        <f t="shared" si="11"/>
        <v>0</v>
      </c>
      <c r="N58" s="83">
        <f t="shared" si="11"/>
        <v>0</v>
      </c>
      <c r="O58" s="83">
        <f t="shared" si="11"/>
        <v>0</v>
      </c>
      <c r="P58" s="83">
        <f t="shared" si="11"/>
        <v>0</v>
      </c>
      <c r="Q58" s="83">
        <f t="shared" si="11"/>
        <v>0</v>
      </c>
    </row>
    <row r="59" spans="3:17" x14ac:dyDescent="0.25">
      <c r="C59" s="338" t="s">
        <v>355</v>
      </c>
      <c r="D59" s="339"/>
      <c r="E59" s="144">
        <f>SUM(E57:E58)</f>
        <v>0</v>
      </c>
      <c r="F59" s="144">
        <f t="shared" ref="F59:P59" si="12">SUM(F57:F58)</f>
        <v>0</v>
      </c>
      <c r="G59" s="144">
        <f t="shared" si="12"/>
        <v>0</v>
      </c>
      <c r="H59" s="144">
        <f t="shared" si="12"/>
        <v>0</v>
      </c>
      <c r="I59" s="144">
        <f t="shared" si="12"/>
        <v>0</v>
      </c>
      <c r="J59" s="144">
        <f t="shared" si="12"/>
        <v>0</v>
      </c>
      <c r="K59" s="144">
        <f t="shared" si="12"/>
        <v>0</v>
      </c>
      <c r="L59" s="144">
        <f t="shared" si="12"/>
        <v>0</v>
      </c>
      <c r="M59" s="144">
        <f t="shared" si="12"/>
        <v>0</v>
      </c>
      <c r="N59" s="144">
        <f t="shared" si="12"/>
        <v>0</v>
      </c>
      <c r="O59" s="144">
        <f t="shared" si="12"/>
        <v>0</v>
      </c>
      <c r="P59" s="144">
        <f t="shared" si="12"/>
        <v>0</v>
      </c>
      <c r="Q59" s="124">
        <f>Q146+Q261</f>
        <v>0</v>
      </c>
    </row>
    <row r="60" spans="3:17" x14ac:dyDescent="0.25">
      <c r="C60" s="335" t="s">
        <v>357</v>
      </c>
      <c r="D60" s="336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6"/>
      <c r="D61" s="101" t="s">
        <v>686</v>
      </c>
      <c r="E61" s="83">
        <f t="shared" ref="E61:Q64" si="13">E149+E237</f>
        <v>0</v>
      </c>
      <c r="F61" s="83">
        <f t="shared" si="13"/>
        <v>0</v>
      </c>
      <c r="G61" s="83">
        <f t="shared" si="13"/>
        <v>0</v>
      </c>
      <c r="H61" s="83">
        <f t="shared" si="13"/>
        <v>0</v>
      </c>
      <c r="I61" s="83">
        <f t="shared" si="13"/>
        <v>0</v>
      </c>
      <c r="J61" s="83">
        <f t="shared" si="13"/>
        <v>0</v>
      </c>
      <c r="K61" s="83">
        <f t="shared" si="13"/>
        <v>0</v>
      </c>
      <c r="L61" s="83">
        <f t="shared" si="13"/>
        <v>0</v>
      </c>
      <c r="M61" s="83">
        <f t="shared" si="13"/>
        <v>0</v>
      </c>
      <c r="N61" s="83">
        <f t="shared" si="13"/>
        <v>0</v>
      </c>
      <c r="O61" s="83">
        <f t="shared" si="13"/>
        <v>0</v>
      </c>
      <c r="P61" s="83">
        <f t="shared" si="13"/>
        <v>0</v>
      </c>
      <c r="Q61" s="83">
        <f t="shared" si="13"/>
        <v>0</v>
      </c>
    </row>
    <row r="62" spans="3:17" x14ac:dyDescent="0.25">
      <c r="C62" s="96"/>
      <c r="D62" s="101" t="s">
        <v>687</v>
      </c>
      <c r="E62" s="83">
        <f t="shared" si="13"/>
        <v>0</v>
      </c>
      <c r="F62" s="83">
        <f t="shared" si="13"/>
        <v>0</v>
      </c>
      <c r="G62" s="83">
        <f t="shared" si="13"/>
        <v>0</v>
      </c>
      <c r="H62" s="83">
        <f t="shared" si="13"/>
        <v>0</v>
      </c>
      <c r="I62" s="83">
        <f t="shared" si="13"/>
        <v>0</v>
      </c>
      <c r="J62" s="83">
        <f t="shared" si="13"/>
        <v>0</v>
      </c>
      <c r="K62" s="83">
        <f t="shared" si="13"/>
        <v>0</v>
      </c>
      <c r="L62" s="83">
        <f t="shared" si="13"/>
        <v>0</v>
      </c>
      <c r="M62" s="83">
        <f t="shared" si="13"/>
        <v>0</v>
      </c>
      <c r="N62" s="83">
        <f t="shared" si="13"/>
        <v>0</v>
      </c>
      <c r="O62" s="83">
        <f t="shared" si="13"/>
        <v>0</v>
      </c>
      <c r="P62" s="83">
        <f t="shared" si="13"/>
        <v>0</v>
      </c>
      <c r="Q62" s="83">
        <f t="shared" si="13"/>
        <v>0</v>
      </c>
    </row>
    <row r="63" spans="3:17" x14ac:dyDescent="0.25">
      <c r="C63" s="18"/>
      <c r="D63" s="101" t="s">
        <v>688</v>
      </c>
      <c r="E63" s="83">
        <f t="shared" si="13"/>
        <v>0</v>
      </c>
      <c r="F63" s="83">
        <f t="shared" si="13"/>
        <v>0</v>
      </c>
      <c r="G63" s="83">
        <f t="shared" si="13"/>
        <v>0</v>
      </c>
      <c r="H63" s="83">
        <f t="shared" si="13"/>
        <v>0</v>
      </c>
      <c r="I63" s="83">
        <f t="shared" si="13"/>
        <v>0</v>
      </c>
      <c r="J63" s="83">
        <f t="shared" si="13"/>
        <v>0</v>
      </c>
      <c r="K63" s="83">
        <f t="shared" si="13"/>
        <v>0</v>
      </c>
      <c r="L63" s="83">
        <f t="shared" si="13"/>
        <v>0</v>
      </c>
      <c r="M63" s="83">
        <f t="shared" si="13"/>
        <v>0</v>
      </c>
      <c r="N63" s="83">
        <f t="shared" si="13"/>
        <v>0</v>
      </c>
      <c r="O63" s="83">
        <f t="shared" si="13"/>
        <v>0</v>
      </c>
      <c r="P63" s="83">
        <f t="shared" si="13"/>
        <v>0</v>
      </c>
      <c r="Q63" s="83">
        <f t="shared" si="13"/>
        <v>0</v>
      </c>
    </row>
    <row r="64" spans="3:17" x14ac:dyDescent="0.25">
      <c r="C64" s="18"/>
      <c r="D64" s="18" t="s">
        <v>689</v>
      </c>
      <c r="E64" s="83">
        <f t="shared" si="13"/>
        <v>0</v>
      </c>
      <c r="F64" s="83">
        <f t="shared" si="13"/>
        <v>0</v>
      </c>
      <c r="G64" s="83">
        <f t="shared" si="13"/>
        <v>0</v>
      </c>
      <c r="H64" s="83">
        <f t="shared" si="13"/>
        <v>0</v>
      </c>
      <c r="I64" s="83">
        <f t="shared" si="13"/>
        <v>0</v>
      </c>
      <c r="J64" s="83">
        <f t="shared" si="13"/>
        <v>0</v>
      </c>
      <c r="K64" s="83">
        <f t="shared" si="13"/>
        <v>0</v>
      </c>
      <c r="L64" s="83">
        <f t="shared" si="13"/>
        <v>0</v>
      </c>
      <c r="M64" s="83">
        <f t="shared" si="13"/>
        <v>0</v>
      </c>
      <c r="N64" s="83">
        <f t="shared" si="13"/>
        <v>0</v>
      </c>
      <c r="O64" s="83">
        <f t="shared" si="13"/>
        <v>0</v>
      </c>
      <c r="P64" s="83">
        <f t="shared" si="13"/>
        <v>0</v>
      </c>
      <c r="Q64" s="83">
        <f t="shared" si="13"/>
        <v>0</v>
      </c>
    </row>
    <row r="65" spans="3:17" x14ac:dyDescent="0.25">
      <c r="C65" s="338" t="s">
        <v>356</v>
      </c>
      <c r="D65" s="339"/>
      <c r="E65" s="144">
        <f>SUM(E61:E64)</f>
        <v>0</v>
      </c>
      <c r="F65" s="144">
        <f t="shared" ref="F65:P65" si="14">SUM(F61:F64)</f>
        <v>0</v>
      </c>
      <c r="G65" s="144">
        <f t="shared" si="14"/>
        <v>0</v>
      </c>
      <c r="H65" s="144">
        <f t="shared" si="14"/>
        <v>0</v>
      </c>
      <c r="I65" s="144">
        <f t="shared" si="14"/>
        <v>0</v>
      </c>
      <c r="J65" s="144">
        <f t="shared" si="14"/>
        <v>0</v>
      </c>
      <c r="K65" s="144">
        <f t="shared" si="14"/>
        <v>0</v>
      </c>
      <c r="L65" s="144">
        <f t="shared" si="14"/>
        <v>0</v>
      </c>
      <c r="M65" s="144">
        <f t="shared" si="14"/>
        <v>0</v>
      </c>
      <c r="N65" s="144">
        <f t="shared" si="14"/>
        <v>0</v>
      </c>
      <c r="O65" s="144">
        <f t="shared" si="14"/>
        <v>0</v>
      </c>
      <c r="P65" s="144">
        <f t="shared" si="14"/>
        <v>0</v>
      </c>
      <c r="Q65" s="124">
        <f>Q154+Q267</f>
        <v>0</v>
      </c>
    </row>
    <row r="66" spans="3:17" x14ac:dyDescent="0.25">
      <c r="C66" s="335" t="s">
        <v>361</v>
      </c>
      <c r="D66" s="336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691</v>
      </c>
      <c r="E67" s="83">
        <f t="shared" ref="E67:Q80" si="15">E155+E243</f>
        <v>0</v>
      </c>
      <c r="F67" s="83">
        <f t="shared" si="15"/>
        <v>0</v>
      </c>
      <c r="G67" s="83">
        <f t="shared" si="15"/>
        <v>0</v>
      </c>
      <c r="H67" s="83">
        <f t="shared" si="15"/>
        <v>0</v>
      </c>
      <c r="I67" s="83">
        <f t="shared" si="15"/>
        <v>0</v>
      </c>
      <c r="J67" s="83">
        <f t="shared" si="15"/>
        <v>0</v>
      </c>
      <c r="K67" s="83">
        <f t="shared" si="15"/>
        <v>0</v>
      </c>
      <c r="L67" s="83">
        <f t="shared" si="15"/>
        <v>0</v>
      </c>
      <c r="M67" s="83">
        <f t="shared" si="15"/>
        <v>0</v>
      </c>
      <c r="N67" s="83">
        <f t="shared" si="15"/>
        <v>0</v>
      </c>
      <c r="O67" s="83">
        <f t="shared" si="15"/>
        <v>0</v>
      </c>
      <c r="P67" s="83">
        <f t="shared" si="15"/>
        <v>0</v>
      </c>
      <c r="Q67" s="83">
        <f t="shared" si="15"/>
        <v>0</v>
      </c>
    </row>
    <row r="68" spans="3:17" x14ac:dyDescent="0.25">
      <c r="C68" s="96"/>
      <c r="D68" s="101" t="s">
        <v>692</v>
      </c>
      <c r="E68" s="83">
        <f t="shared" si="15"/>
        <v>0</v>
      </c>
      <c r="F68" s="83">
        <f t="shared" si="15"/>
        <v>0</v>
      </c>
      <c r="G68" s="83">
        <f t="shared" si="15"/>
        <v>0</v>
      </c>
      <c r="H68" s="83">
        <f t="shared" si="15"/>
        <v>0</v>
      </c>
      <c r="I68" s="83">
        <f t="shared" si="15"/>
        <v>0</v>
      </c>
      <c r="J68" s="83">
        <f t="shared" si="15"/>
        <v>0</v>
      </c>
      <c r="K68" s="83">
        <f t="shared" si="15"/>
        <v>0</v>
      </c>
      <c r="L68" s="83">
        <f t="shared" si="15"/>
        <v>0</v>
      </c>
      <c r="M68" s="83">
        <f t="shared" si="15"/>
        <v>0</v>
      </c>
      <c r="N68" s="83">
        <f t="shared" si="15"/>
        <v>0</v>
      </c>
      <c r="O68" s="83">
        <f t="shared" si="15"/>
        <v>0</v>
      </c>
      <c r="P68" s="83">
        <f t="shared" si="15"/>
        <v>0</v>
      </c>
      <c r="Q68" s="83">
        <f t="shared" si="15"/>
        <v>0</v>
      </c>
    </row>
    <row r="69" spans="3:17" x14ac:dyDescent="0.25">
      <c r="C69" s="96"/>
      <c r="D69" s="101" t="s">
        <v>693</v>
      </c>
      <c r="E69" s="83">
        <f t="shared" si="15"/>
        <v>0</v>
      </c>
      <c r="F69" s="83">
        <f t="shared" si="15"/>
        <v>0</v>
      </c>
      <c r="G69" s="83">
        <f t="shared" si="15"/>
        <v>0</v>
      </c>
      <c r="H69" s="83">
        <f t="shared" si="15"/>
        <v>0</v>
      </c>
      <c r="I69" s="83">
        <f t="shared" si="15"/>
        <v>0</v>
      </c>
      <c r="J69" s="83">
        <f t="shared" si="15"/>
        <v>0</v>
      </c>
      <c r="K69" s="83">
        <f t="shared" si="15"/>
        <v>0</v>
      </c>
      <c r="L69" s="83">
        <f t="shared" si="15"/>
        <v>0</v>
      </c>
      <c r="M69" s="83">
        <f t="shared" si="15"/>
        <v>0</v>
      </c>
      <c r="N69" s="83">
        <f t="shared" si="15"/>
        <v>0</v>
      </c>
      <c r="O69" s="83">
        <f t="shared" si="15"/>
        <v>0</v>
      </c>
      <c r="P69" s="83">
        <f t="shared" si="15"/>
        <v>0</v>
      </c>
      <c r="Q69" s="83">
        <f t="shared" si="15"/>
        <v>0</v>
      </c>
    </row>
    <row r="70" spans="3:17" x14ac:dyDescent="0.25">
      <c r="C70" s="96"/>
      <c r="D70" s="101" t="s">
        <v>694</v>
      </c>
      <c r="E70" s="83">
        <f t="shared" si="15"/>
        <v>0</v>
      </c>
      <c r="F70" s="83">
        <f t="shared" si="15"/>
        <v>0</v>
      </c>
      <c r="G70" s="83">
        <f t="shared" si="15"/>
        <v>0</v>
      </c>
      <c r="H70" s="83">
        <f t="shared" si="15"/>
        <v>0</v>
      </c>
      <c r="I70" s="83">
        <f t="shared" si="15"/>
        <v>0</v>
      </c>
      <c r="J70" s="83">
        <f t="shared" si="15"/>
        <v>0</v>
      </c>
      <c r="K70" s="83">
        <f t="shared" si="15"/>
        <v>0</v>
      </c>
      <c r="L70" s="83">
        <f t="shared" si="15"/>
        <v>0</v>
      </c>
      <c r="M70" s="83">
        <f t="shared" si="15"/>
        <v>0</v>
      </c>
      <c r="N70" s="83">
        <f t="shared" si="15"/>
        <v>0</v>
      </c>
      <c r="O70" s="83">
        <f t="shared" si="15"/>
        <v>0</v>
      </c>
      <c r="P70" s="83">
        <f t="shared" si="15"/>
        <v>0</v>
      </c>
      <c r="Q70" s="83">
        <f t="shared" si="15"/>
        <v>0</v>
      </c>
    </row>
    <row r="71" spans="3:17" x14ac:dyDescent="0.25">
      <c r="C71" s="96"/>
      <c r="D71" s="101" t="s">
        <v>695</v>
      </c>
      <c r="E71" s="83">
        <f t="shared" si="15"/>
        <v>0</v>
      </c>
      <c r="F71" s="83">
        <f t="shared" si="15"/>
        <v>0</v>
      </c>
      <c r="G71" s="83">
        <f t="shared" si="15"/>
        <v>0</v>
      </c>
      <c r="H71" s="83">
        <f t="shared" si="15"/>
        <v>0</v>
      </c>
      <c r="I71" s="83">
        <f t="shared" si="15"/>
        <v>0</v>
      </c>
      <c r="J71" s="83">
        <f t="shared" si="15"/>
        <v>0</v>
      </c>
      <c r="K71" s="83">
        <f t="shared" si="15"/>
        <v>0</v>
      </c>
      <c r="L71" s="83">
        <f t="shared" si="15"/>
        <v>0</v>
      </c>
      <c r="M71" s="83">
        <f t="shared" si="15"/>
        <v>0</v>
      </c>
      <c r="N71" s="83">
        <f t="shared" si="15"/>
        <v>0</v>
      </c>
      <c r="O71" s="83">
        <f t="shared" si="15"/>
        <v>0</v>
      </c>
      <c r="P71" s="83">
        <f t="shared" si="15"/>
        <v>0</v>
      </c>
      <c r="Q71" s="83">
        <f t="shared" si="15"/>
        <v>0</v>
      </c>
    </row>
    <row r="72" spans="3:17" x14ac:dyDescent="0.25">
      <c r="C72" s="96"/>
      <c r="D72" s="101" t="s">
        <v>664</v>
      </c>
      <c r="E72" s="83">
        <f t="shared" si="15"/>
        <v>0</v>
      </c>
      <c r="F72" s="83">
        <f t="shared" si="15"/>
        <v>0</v>
      </c>
      <c r="G72" s="83">
        <f t="shared" si="15"/>
        <v>0</v>
      </c>
      <c r="H72" s="83">
        <f t="shared" si="15"/>
        <v>0</v>
      </c>
      <c r="I72" s="83">
        <f t="shared" si="15"/>
        <v>0</v>
      </c>
      <c r="J72" s="83">
        <f t="shared" si="15"/>
        <v>0</v>
      </c>
      <c r="K72" s="83">
        <f t="shared" si="15"/>
        <v>0</v>
      </c>
      <c r="L72" s="83">
        <f t="shared" si="15"/>
        <v>0</v>
      </c>
      <c r="M72" s="83">
        <f t="shared" si="15"/>
        <v>0</v>
      </c>
      <c r="N72" s="83">
        <f t="shared" si="15"/>
        <v>0</v>
      </c>
      <c r="O72" s="83">
        <f t="shared" si="15"/>
        <v>0</v>
      </c>
      <c r="P72" s="83">
        <f t="shared" si="15"/>
        <v>0</v>
      </c>
      <c r="Q72" s="83">
        <f t="shared" si="15"/>
        <v>0</v>
      </c>
    </row>
    <row r="73" spans="3:17" x14ac:dyDescent="0.25">
      <c r="C73" s="163" t="s">
        <v>708</v>
      </c>
      <c r="D73" s="101" t="s">
        <v>696</v>
      </c>
      <c r="E73" s="83">
        <f t="shared" si="15"/>
        <v>0</v>
      </c>
      <c r="F73" s="83">
        <f t="shared" si="15"/>
        <v>0</v>
      </c>
      <c r="G73" s="83">
        <f t="shared" si="15"/>
        <v>0</v>
      </c>
      <c r="H73" s="83">
        <f t="shared" si="15"/>
        <v>0</v>
      </c>
      <c r="I73" s="83">
        <f t="shared" si="15"/>
        <v>0</v>
      </c>
      <c r="J73" s="83">
        <f t="shared" si="15"/>
        <v>0</v>
      </c>
      <c r="K73" s="83">
        <f t="shared" si="15"/>
        <v>0</v>
      </c>
      <c r="L73" s="83">
        <f t="shared" si="15"/>
        <v>0</v>
      </c>
      <c r="M73" s="83">
        <f t="shared" si="15"/>
        <v>0</v>
      </c>
      <c r="N73" s="83">
        <f t="shared" si="15"/>
        <v>0</v>
      </c>
      <c r="O73" s="83">
        <f t="shared" si="15"/>
        <v>0</v>
      </c>
      <c r="P73" s="83">
        <f t="shared" si="15"/>
        <v>0</v>
      </c>
      <c r="Q73" s="83">
        <f t="shared" si="15"/>
        <v>0</v>
      </c>
    </row>
    <row r="74" spans="3:17" x14ac:dyDescent="0.25">
      <c r="C74" s="163" t="s">
        <v>708</v>
      </c>
      <c r="D74" s="101" t="s">
        <v>697</v>
      </c>
      <c r="E74" s="83">
        <f t="shared" si="15"/>
        <v>0</v>
      </c>
      <c r="F74" s="83">
        <f t="shared" si="15"/>
        <v>0</v>
      </c>
      <c r="G74" s="83">
        <f t="shared" si="15"/>
        <v>0</v>
      </c>
      <c r="H74" s="83">
        <f t="shared" si="15"/>
        <v>0</v>
      </c>
      <c r="I74" s="83">
        <f t="shared" si="15"/>
        <v>0</v>
      </c>
      <c r="J74" s="83">
        <f t="shared" si="15"/>
        <v>0</v>
      </c>
      <c r="K74" s="83">
        <f t="shared" si="15"/>
        <v>0</v>
      </c>
      <c r="L74" s="83">
        <f t="shared" si="15"/>
        <v>0</v>
      </c>
      <c r="M74" s="83">
        <f t="shared" si="15"/>
        <v>0</v>
      </c>
      <c r="N74" s="83">
        <f t="shared" si="15"/>
        <v>0</v>
      </c>
      <c r="O74" s="83">
        <f t="shared" si="15"/>
        <v>0</v>
      </c>
      <c r="P74" s="83">
        <f t="shared" si="15"/>
        <v>0</v>
      </c>
      <c r="Q74" s="83">
        <f t="shared" si="15"/>
        <v>0</v>
      </c>
    </row>
    <row r="75" spans="3:17" x14ac:dyDescent="0.25">
      <c r="C75" s="163" t="s">
        <v>708</v>
      </c>
      <c r="D75" s="101" t="s">
        <v>698</v>
      </c>
      <c r="E75" s="83">
        <f t="shared" si="15"/>
        <v>0</v>
      </c>
      <c r="F75" s="83">
        <f t="shared" si="15"/>
        <v>0</v>
      </c>
      <c r="G75" s="83">
        <f t="shared" si="15"/>
        <v>0</v>
      </c>
      <c r="H75" s="83">
        <f t="shared" si="15"/>
        <v>0</v>
      </c>
      <c r="I75" s="83">
        <f t="shared" si="15"/>
        <v>0</v>
      </c>
      <c r="J75" s="83">
        <f t="shared" si="15"/>
        <v>0</v>
      </c>
      <c r="K75" s="83">
        <f t="shared" si="15"/>
        <v>0</v>
      </c>
      <c r="L75" s="83">
        <f t="shared" si="15"/>
        <v>0</v>
      </c>
      <c r="M75" s="83">
        <f t="shared" si="15"/>
        <v>0</v>
      </c>
      <c r="N75" s="83">
        <f t="shared" si="15"/>
        <v>0</v>
      </c>
      <c r="O75" s="83">
        <f t="shared" si="15"/>
        <v>0</v>
      </c>
      <c r="P75" s="83">
        <f t="shared" si="15"/>
        <v>0</v>
      </c>
      <c r="Q75" s="83">
        <f t="shared" si="15"/>
        <v>0</v>
      </c>
    </row>
    <row r="76" spans="3:17" x14ac:dyDescent="0.25">
      <c r="C76" s="163" t="s">
        <v>708</v>
      </c>
      <c r="D76" s="101" t="s">
        <v>699</v>
      </c>
      <c r="E76" s="83">
        <f t="shared" si="15"/>
        <v>0</v>
      </c>
      <c r="F76" s="83">
        <f t="shared" si="15"/>
        <v>0</v>
      </c>
      <c r="G76" s="83">
        <f t="shared" si="15"/>
        <v>0</v>
      </c>
      <c r="H76" s="83">
        <f t="shared" si="15"/>
        <v>0</v>
      </c>
      <c r="I76" s="83">
        <f t="shared" si="15"/>
        <v>0</v>
      </c>
      <c r="J76" s="83">
        <f t="shared" si="15"/>
        <v>0</v>
      </c>
      <c r="K76" s="83">
        <f t="shared" si="15"/>
        <v>0</v>
      </c>
      <c r="L76" s="83">
        <f t="shared" si="15"/>
        <v>0</v>
      </c>
      <c r="M76" s="83">
        <f t="shared" si="15"/>
        <v>0</v>
      </c>
      <c r="N76" s="83">
        <f t="shared" si="15"/>
        <v>0</v>
      </c>
      <c r="O76" s="83">
        <f t="shared" si="15"/>
        <v>0</v>
      </c>
      <c r="P76" s="83">
        <f t="shared" si="15"/>
        <v>0</v>
      </c>
      <c r="Q76" s="83">
        <f t="shared" si="15"/>
        <v>0</v>
      </c>
    </row>
    <row r="77" spans="3:17" x14ac:dyDescent="0.25">
      <c r="C77" s="163" t="s">
        <v>708</v>
      </c>
      <c r="D77" s="101" t="s">
        <v>700</v>
      </c>
      <c r="E77" s="83">
        <f t="shared" si="15"/>
        <v>0</v>
      </c>
      <c r="F77" s="83">
        <f t="shared" si="15"/>
        <v>0</v>
      </c>
      <c r="G77" s="83">
        <f t="shared" si="15"/>
        <v>0</v>
      </c>
      <c r="H77" s="83">
        <f t="shared" si="15"/>
        <v>0</v>
      </c>
      <c r="I77" s="83">
        <f t="shared" si="15"/>
        <v>0</v>
      </c>
      <c r="J77" s="83">
        <f t="shared" si="15"/>
        <v>0</v>
      </c>
      <c r="K77" s="83">
        <f t="shared" si="15"/>
        <v>0</v>
      </c>
      <c r="L77" s="83">
        <f t="shared" si="15"/>
        <v>0</v>
      </c>
      <c r="M77" s="83">
        <f t="shared" si="15"/>
        <v>0</v>
      </c>
      <c r="N77" s="83">
        <f t="shared" si="15"/>
        <v>0</v>
      </c>
      <c r="O77" s="83">
        <f t="shared" si="15"/>
        <v>0</v>
      </c>
      <c r="P77" s="83">
        <f t="shared" si="15"/>
        <v>0</v>
      </c>
      <c r="Q77" s="83">
        <f t="shared" si="15"/>
        <v>0</v>
      </c>
    </row>
    <row r="78" spans="3:17" x14ac:dyDescent="0.25">
      <c r="C78" s="163" t="s">
        <v>708</v>
      </c>
      <c r="D78" s="101" t="s">
        <v>701</v>
      </c>
      <c r="E78" s="83">
        <f t="shared" si="15"/>
        <v>0</v>
      </c>
      <c r="F78" s="83">
        <f t="shared" si="15"/>
        <v>0</v>
      </c>
      <c r="G78" s="83">
        <f t="shared" si="15"/>
        <v>0</v>
      </c>
      <c r="H78" s="83">
        <f t="shared" si="15"/>
        <v>0</v>
      </c>
      <c r="I78" s="83">
        <f t="shared" si="15"/>
        <v>0</v>
      </c>
      <c r="J78" s="83">
        <f t="shared" si="15"/>
        <v>0</v>
      </c>
      <c r="K78" s="83">
        <f t="shared" si="15"/>
        <v>0</v>
      </c>
      <c r="L78" s="83">
        <f t="shared" si="15"/>
        <v>0</v>
      </c>
      <c r="M78" s="83">
        <f t="shared" si="15"/>
        <v>0</v>
      </c>
      <c r="N78" s="83">
        <f t="shared" si="15"/>
        <v>0</v>
      </c>
      <c r="O78" s="83">
        <f t="shared" si="15"/>
        <v>0</v>
      </c>
      <c r="P78" s="83">
        <f t="shared" si="15"/>
        <v>0</v>
      </c>
      <c r="Q78" s="83">
        <f t="shared" si="15"/>
        <v>0</v>
      </c>
    </row>
    <row r="79" spans="3:17" x14ac:dyDescent="0.25">
      <c r="C79" s="163" t="s">
        <v>708</v>
      </c>
      <c r="D79" s="18" t="s">
        <v>702</v>
      </c>
      <c r="E79" s="83">
        <f t="shared" si="15"/>
        <v>0</v>
      </c>
      <c r="F79" s="83">
        <f t="shared" si="15"/>
        <v>0</v>
      </c>
      <c r="G79" s="83">
        <f t="shared" si="15"/>
        <v>0</v>
      </c>
      <c r="H79" s="83">
        <f t="shared" si="15"/>
        <v>0</v>
      </c>
      <c r="I79" s="83">
        <f t="shared" si="15"/>
        <v>0</v>
      </c>
      <c r="J79" s="83">
        <f t="shared" si="15"/>
        <v>0</v>
      </c>
      <c r="K79" s="83">
        <f t="shared" si="15"/>
        <v>0</v>
      </c>
      <c r="L79" s="83">
        <f t="shared" si="15"/>
        <v>0</v>
      </c>
      <c r="M79" s="83">
        <f t="shared" si="15"/>
        <v>0</v>
      </c>
      <c r="N79" s="83">
        <f t="shared" si="15"/>
        <v>0</v>
      </c>
      <c r="O79" s="83">
        <f t="shared" si="15"/>
        <v>0</v>
      </c>
      <c r="P79" s="83">
        <f t="shared" si="15"/>
        <v>0</v>
      </c>
      <c r="Q79" s="83">
        <f t="shared" si="15"/>
        <v>0</v>
      </c>
    </row>
    <row r="80" spans="3:17" x14ac:dyDescent="0.25">
      <c r="C80" s="163" t="s">
        <v>708</v>
      </c>
      <c r="D80" s="18" t="s">
        <v>703</v>
      </c>
      <c r="E80" s="83">
        <f t="shared" si="15"/>
        <v>0</v>
      </c>
      <c r="F80" s="83">
        <f t="shared" si="15"/>
        <v>0</v>
      </c>
      <c r="G80" s="83">
        <f t="shared" si="15"/>
        <v>0</v>
      </c>
      <c r="H80" s="83">
        <f t="shared" si="15"/>
        <v>0</v>
      </c>
      <c r="I80" s="83">
        <f t="shared" si="15"/>
        <v>0</v>
      </c>
      <c r="J80" s="83">
        <f t="shared" si="15"/>
        <v>0</v>
      </c>
      <c r="K80" s="83">
        <f t="shared" si="15"/>
        <v>0</v>
      </c>
      <c r="L80" s="83">
        <f t="shared" si="15"/>
        <v>0</v>
      </c>
      <c r="M80" s="83">
        <f t="shared" si="15"/>
        <v>0</v>
      </c>
      <c r="N80" s="83">
        <f t="shared" si="15"/>
        <v>0</v>
      </c>
      <c r="O80" s="83">
        <f t="shared" si="15"/>
        <v>0</v>
      </c>
      <c r="P80" s="83">
        <f t="shared" si="15"/>
        <v>0</v>
      </c>
      <c r="Q80" s="83">
        <f t="shared" si="15"/>
        <v>0</v>
      </c>
    </row>
    <row r="81" spans="3:17" x14ac:dyDescent="0.25">
      <c r="C81" s="338" t="s">
        <v>359</v>
      </c>
      <c r="D81" s="339"/>
      <c r="E81" s="144">
        <f>SUM(E67:E80)</f>
        <v>0</v>
      </c>
      <c r="F81" s="144">
        <f t="shared" ref="F81:P81" si="16">SUM(F67:F80)</f>
        <v>0</v>
      </c>
      <c r="G81" s="144">
        <f t="shared" si="16"/>
        <v>0</v>
      </c>
      <c r="H81" s="144">
        <f t="shared" si="16"/>
        <v>0</v>
      </c>
      <c r="I81" s="144">
        <f t="shared" si="16"/>
        <v>0</v>
      </c>
      <c r="J81" s="144">
        <f t="shared" si="16"/>
        <v>0</v>
      </c>
      <c r="K81" s="144">
        <f t="shared" si="16"/>
        <v>0</v>
      </c>
      <c r="L81" s="144">
        <f t="shared" si="16"/>
        <v>0</v>
      </c>
      <c r="M81" s="144">
        <f t="shared" si="16"/>
        <v>0</v>
      </c>
      <c r="N81" s="144">
        <f t="shared" si="16"/>
        <v>0</v>
      </c>
      <c r="O81" s="144">
        <f t="shared" si="16"/>
        <v>0</v>
      </c>
      <c r="P81" s="144">
        <f t="shared" si="16"/>
        <v>0</v>
      </c>
      <c r="Q81" s="124">
        <f>Q182+Q283</f>
        <v>0</v>
      </c>
    </row>
    <row r="82" spans="3:17" x14ac:dyDescent="0.25">
      <c r="C82" s="335" t="s">
        <v>360</v>
      </c>
      <c r="D82" s="336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66" t="s">
        <v>690</v>
      </c>
      <c r="E83" s="83">
        <f t="shared" ref="E83:P83" si="17">E171+E259</f>
        <v>0</v>
      </c>
      <c r="F83" s="83">
        <f t="shared" si="17"/>
        <v>0</v>
      </c>
      <c r="G83" s="83">
        <f t="shared" si="17"/>
        <v>0</v>
      </c>
      <c r="H83" s="83">
        <f t="shared" si="17"/>
        <v>0</v>
      </c>
      <c r="I83" s="83">
        <f t="shared" si="17"/>
        <v>0</v>
      </c>
      <c r="J83" s="83">
        <f t="shared" si="17"/>
        <v>0</v>
      </c>
      <c r="K83" s="83">
        <f t="shared" si="17"/>
        <v>0</v>
      </c>
      <c r="L83" s="83">
        <f t="shared" si="17"/>
        <v>0</v>
      </c>
      <c r="M83" s="83">
        <f t="shared" si="17"/>
        <v>0</v>
      </c>
      <c r="N83" s="83">
        <f t="shared" si="17"/>
        <v>0</v>
      </c>
      <c r="O83" s="83">
        <f t="shared" si="17"/>
        <v>0</v>
      </c>
      <c r="P83" s="83">
        <f t="shared" si="17"/>
        <v>0</v>
      </c>
      <c r="Q83" s="83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338" t="s">
        <v>362</v>
      </c>
      <c r="D85" s="339"/>
      <c r="E85" s="144">
        <f>SUM(E83:E84)</f>
        <v>0</v>
      </c>
      <c r="F85" s="144">
        <f t="shared" ref="F85:P85" si="18">SUM(F83:F84)</f>
        <v>0</v>
      </c>
      <c r="G85" s="144">
        <f t="shared" si="18"/>
        <v>0</v>
      </c>
      <c r="H85" s="144">
        <f t="shared" si="18"/>
        <v>0</v>
      </c>
      <c r="I85" s="144">
        <f t="shared" si="18"/>
        <v>0</v>
      </c>
      <c r="J85" s="144">
        <f t="shared" si="18"/>
        <v>0</v>
      </c>
      <c r="K85" s="144">
        <f t="shared" si="18"/>
        <v>0</v>
      </c>
      <c r="L85" s="144">
        <f t="shared" si="18"/>
        <v>0</v>
      </c>
      <c r="M85" s="144">
        <f t="shared" si="18"/>
        <v>0</v>
      </c>
      <c r="N85" s="144">
        <f t="shared" si="18"/>
        <v>0</v>
      </c>
      <c r="O85" s="144">
        <f t="shared" si="18"/>
        <v>0</v>
      </c>
      <c r="P85" s="144">
        <f t="shared" si="18"/>
        <v>0</v>
      </c>
      <c r="Q85" s="124">
        <f>Q186+Q287</f>
        <v>0</v>
      </c>
    </row>
    <row r="86" spans="3:17" x14ac:dyDescent="0.25">
      <c r="C86" s="335" t="s">
        <v>363</v>
      </c>
      <c r="D86" s="336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3">
        <f t="shared" ref="E87:P88" si="19">E175+E263</f>
        <v>0</v>
      </c>
      <c r="F87" s="83">
        <f t="shared" si="19"/>
        <v>0</v>
      </c>
      <c r="G87" s="83">
        <f t="shared" si="19"/>
        <v>0</v>
      </c>
      <c r="H87" s="83">
        <f t="shared" si="19"/>
        <v>0</v>
      </c>
      <c r="I87" s="83">
        <f t="shared" si="19"/>
        <v>0</v>
      </c>
      <c r="J87" s="83">
        <f t="shared" si="19"/>
        <v>0</v>
      </c>
      <c r="K87" s="83">
        <f t="shared" si="19"/>
        <v>0</v>
      </c>
      <c r="L87" s="83">
        <f t="shared" si="19"/>
        <v>0</v>
      </c>
      <c r="M87" s="83">
        <f t="shared" si="19"/>
        <v>0</v>
      </c>
      <c r="N87" s="83">
        <f t="shared" si="19"/>
        <v>0</v>
      </c>
      <c r="O87" s="83">
        <f t="shared" si="19"/>
        <v>0</v>
      </c>
      <c r="P87" s="83">
        <f t="shared" si="19"/>
        <v>0</v>
      </c>
      <c r="Q87" s="83">
        <f>Q175+Q263</f>
        <v>0</v>
      </c>
    </row>
    <row r="88" spans="3:17" x14ac:dyDescent="0.25">
      <c r="C88" s="18" t="s">
        <v>365</v>
      </c>
      <c r="D88" s="18" t="s">
        <v>367</v>
      </c>
      <c r="E88" s="83">
        <f t="shared" si="19"/>
        <v>0</v>
      </c>
      <c r="F88" s="83">
        <f t="shared" si="19"/>
        <v>0</v>
      </c>
      <c r="G88" s="83">
        <f t="shared" si="19"/>
        <v>0</v>
      </c>
      <c r="H88" s="83">
        <f t="shared" si="19"/>
        <v>0</v>
      </c>
      <c r="I88" s="83">
        <f t="shared" si="19"/>
        <v>0</v>
      </c>
      <c r="J88" s="83">
        <f t="shared" si="19"/>
        <v>0</v>
      </c>
      <c r="K88" s="83">
        <f t="shared" si="19"/>
        <v>0</v>
      </c>
      <c r="L88" s="83">
        <f t="shared" si="19"/>
        <v>0</v>
      </c>
      <c r="M88" s="83">
        <f t="shared" si="19"/>
        <v>0</v>
      </c>
      <c r="N88" s="83">
        <f t="shared" si="19"/>
        <v>0</v>
      </c>
      <c r="O88" s="83">
        <f t="shared" si="19"/>
        <v>0</v>
      </c>
      <c r="P88" s="83">
        <f t="shared" si="19"/>
        <v>0</v>
      </c>
      <c r="Q88" s="83">
        <f>Q176+Q264</f>
        <v>0</v>
      </c>
    </row>
    <row r="89" spans="3:17" x14ac:dyDescent="0.25">
      <c r="C89" s="338" t="s">
        <v>364</v>
      </c>
      <c r="D89" s="339"/>
      <c r="E89" s="144">
        <f>E87-E88</f>
        <v>0</v>
      </c>
      <c r="F89" s="144">
        <f t="shared" ref="F89:P89" si="20">F87-F88</f>
        <v>0</v>
      </c>
      <c r="G89" s="144">
        <f t="shared" si="20"/>
        <v>0</v>
      </c>
      <c r="H89" s="144">
        <f t="shared" si="20"/>
        <v>0</v>
      </c>
      <c r="I89" s="144">
        <f t="shared" si="20"/>
        <v>0</v>
      </c>
      <c r="J89" s="144">
        <f t="shared" si="20"/>
        <v>0</v>
      </c>
      <c r="K89" s="144">
        <f t="shared" si="20"/>
        <v>0</v>
      </c>
      <c r="L89" s="144">
        <f t="shared" si="20"/>
        <v>0</v>
      </c>
      <c r="M89" s="144">
        <f t="shared" si="20"/>
        <v>0</v>
      </c>
      <c r="N89" s="144">
        <f t="shared" si="20"/>
        <v>0</v>
      </c>
      <c r="O89" s="144">
        <f t="shared" si="20"/>
        <v>0</v>
      </c>
      <c r="P89" s="144">
        <f t="shared" si="20"/>
        <v>0</v>
      </c>
      <c r="Q89" s="124">
        <f>Q190+Q291</f>
        <v>0</v>
      </c>
    </row>
    <row r="90" spans="3:17" x14ac:dyDescent="0.25">
      <c r="C90" s="338" t="s">
        <v>261</v>
      </c>
      <c r="D90" s="339"/>
      <c r="E90" s="144">
        <f>E89+E85+E81+E65+E59+E55+E30</f>
        <v>0</v>
      </c>
      <c r="F90" s="144">
        <f t="shared" ref="F90:P90" si="21">F89+F85+F81+F65+F59+F55+F30</f>
        <v>0</v>
      </c>
      <c r="G90" s="144">
        <f t="shared" si="21"/>
        <v>0</v>
      </c>
      <c r="H90" s="144">
        <f t="shared" si="21"/>
        <v>0</v>
      </c>
      <c r="I90" s="144">
        <f t="shared" si="21"/>
        <v>0</v>
      </c>
      <c r="J90" s="144">
        <f t="shared" si="21"/>
        <v>0</v>
      </c>
      <c r="K90" s="144">
        <f t="shared" si="21"/>
        <v>0</v>
      </c>
      <c r="L90" s="144">
        <f t="shared" si="21"/>
        <v>0</v>
      </c>
      <c r="M90" s="144">
        <f t="shared" si="21"/>
        <v>0</v>
      </c>
      <c r="N90" s="144">
        <f t="shared" si="21"/>
        <v>0</v>
      </c>
      <c r="O90" s="144">
        <f t="shared" si="21"/>
        <v>0</v>
      </c>
      <c r="P90" s="144">
        <f t="shared" si="21"/>
        <v>0</v>
      </c>
      <c r="Q90" s="124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ht="15" customHeight="1" x14ac:dyDescent="0.25">
      <c r="C94" s="323" t="s">
        <v>343</v>
      </c>
      <c r="D94" s="323" t="s">
        <v>344</v>
      </c>
      <c r="E94" s="306" t="s">
        <v>324</v>
      </c>
      <c r="F94" s="306"/>
      <c r="G94" s="306"/>
      <c r="H94" s="306"/>
      <c r="I94" s="306"/>
      <c r="J94" s="306"/>
      <c r="K94" s="306"/>
      <c r="L94" s="306"/>
      <c r="M94" s="306"/>
      <c r="N94" s="306"/>
      <c r="O94" s="306"/>
      <c r="P94" s="306"/>
      <c r="Q94" s="306"/>
    </row>
    <row r="95" spans="3:17" x14ac:dyDescent="0.25">
      <c r="C95" s="325"/>
      <c r="D95" s="325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ht="14.25" customHeight="1" x14ac:dyDescent="0.25">
      <c r="C96" s="327"/>
      <c r="D96" s="327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5"/>
      <c r="C97" s="335" t="s">
        <v>348</v>
      </c>
      <c r="D97" s="336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319" t="s">
        <v>350</v>
      </c>
      <c r="D98" s="320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63" t="s">
        <v>704</v>
      </c>
      <c r="D99" s="101" t="s">
        <v>649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63" t="s">
        <v>704</v>
      </c>
      <c r="D100" s="101" t="s">
        <v>650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63" t="s">
        <v>704</v>
      </c>
      <c r="D101" s="101" t="s">
        <v>651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63" t="s">
        <v>704</v>
      </c>
      <c r="D102" s="101" t="s">
        <v>652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63" t="s">
        <v>704</v>
      </c>
      <c r="D103" s="101" t="s">
        <v>653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63" t="s">
        <v>704</v>
      </c>
      <c r="D104" s="101" t="s">
        <v>654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63" t="s">
        <v>704</v>
      </c>
      <c r="D105" s="101" t="s">
        <v>655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ht="14.25" customHeight="1" x14ac:dyDescent="0.25">
      <c r="B106" s="75"/>
      <c r="C106" s="163" t="s">
        <v>704</v>
      </c>
      <c r="D106" s="101" t="s">
        <v>656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63" t="s">
        <v>704</v>
      </c>
      <c r="D107" s="20" t="s">
        <v>657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338" t="s">
        <v>225</v>
      </c>
      <c r="D108" s="339"/>
      <c r="E108" s="144">
        <f>SUM(E99:E107)</f>
        <v>0</v>
      </c>
      <c r="F108" s="144">
        <f t="shared" ref="F108:P108" si="22">SUM(F99:F107)</f>
        <v>0</v>
      </c>
      <c r="G108" s="144">
        <f t="shared" si="22"/>
        <v>0</v>
      </c>
      <c r="H108" s="144">
        <f t="shared" si="22"/>
        <v>0</v>
      </c>
      <c r="I108" s="144">
        <f t="shared" si="22"/>
        <v>0</v>
      </c>
      <c r="J108" s="144">
        <f t="shared" si="22"/>
        <v>0</v>
      </c>
      <c r="K108" s="144">
        <f t="shared" si="22"/>
        <v>0</v>
      </c>
      <c r="L108" s="144">
        <f t="shared" si="22"/>
        <v>0</v>
      </c>
      <c r="M108" s="144">
        <f t="shared" si="22"/>
        <v>0</v>
      </c>
      <c r="N108" s="144">
        <f t="shared" si="22"/>
        <v>0</v>
      </c>
      <c r="O108" s="144">
        <f t="shared" si="22"/>
        <v>0</v>
      </c>
      <c r="P108" s="144">
        <f t="shared" si="22"/>
        <v>0</v>
      </c>
      <c r="Q108" s="124">
        <f>SUM(E108:P108)</f>
        <v>0</v>
      </c>
    </row>
    <row r="109" spans="2:17" x14ac:dyDescent="0.25">
      <c r="C109" s="319" t="s">
        <v>351</v>
      </c>
      <c r="D109" s="320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63" t="s">
        <v>704</v>
      </c>
      <c r="D110" s="101" t="s">
        <v>658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63" t="s">
        <v>704</v>
      </c>
      <c r="D111" s="101" t="s">
        <v>659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63" t="s">
        <v>704</v>
      </c>
      <c r="D112" s="101" t="s">
        <v>660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63" t="s">
        <v>704</v>
      </c>
      <c r="D113" s="101" t="s">
        <v>661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63" t="s">
        <v>704</v>
      </c>
      <c r="D114" s="101" t="s">
        <v>662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63" t="s">
        <v>704</v>
      </c>
      <c r="D115" s="20" t="s">
        <v>663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63" t="s">
        <v>704</v>
      </c>
      <c r="D116" s="20" t="s">
        <v>664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338" t="s">
        <v>225</v>
      </c>
      <c r="D117" s="339"/>
      <c r="E117" s="144">
        <f>SUM(E110:E116)</f>
        <v>0</v>
      </c>
      <c r="F117" s="144">
        <f t="shared" ref="F117:P117" si="23">SUM(F110:F116)</f>
        <v>0</v>
      </c>
      <c r="G117" s="144">
        <f t="shared" si="23"/>
        <v>0</v>
      </c>
      <c r="H117" s="144">
        <f t="shared" si="23"/>
        <v>0</v>
      </c>
      <c r="I117" s="144">
        <f t="shared" si="23"/>
        <v>0</v>
      </c>
      <c r="J117" s="144">
        <f t="shared" si="23"/>
        <v>0</v>
      </c>
      <c r="K117" s="144">
        <f t="shared" si="23"/>
        <v>0</v>
      </c>
      <c r="L117" s="144">
        <f t="shared" si="23"/>
        <v>0</v>
      </c>
      <c r="M117" s="144">
        <f t="shared" si="23"/>
        <v>0</v>
      </c>
      <c r="N117" s="144">
        <f t="shared" si="23"/>
        <v>0</v>
      </c>
      <c r="O117" s="144">
        <f t="shared" si="23"/>
        <v>0</v>
      </c>
      <c r="P117" s="144">
        <f t="shared" si="23"/>
        <v>0</v>
      </c>
      <c r="Q117" s="124">
        <f>SUM(E117:P117)</f>
        <v>0</v>
      </c>
    </row>
    <row r="118" spans="3:17" x14ac:dyDescent="0.25">
      <c r="C118" s="338" t="s">
        <v>349</v>
      </c>
      <c r="D118" s="339"/>
      <c r="E118" s="144">
        <f>E117+E108</f>
        <v>0</v>
      </c>
      <c r="F118" s="144">
        <f t="shared" ref="F118:P118" si="24">F117+F108</f>
        <v>0</v>
      </c>
      <c r="G118" s="144">
        <f t="shared" si="24"/>
        <v>0</v>
      </c>
      <c r="H118" s="144">
        <f t="shared" si="24"/>
        <v>0</v>
      </c>
      <c r="I118" s="144">
        <f t="shared" si="24"/>
        <v>0</v>
      </c>
      <c r="J118" s="144">
        <f t="shared" si="24"/>
        <v>0</v>
      </c>
      <c r="K118" s="144">
        <f t="shared" si="24"/>
        <v>0</v>
      </c>
      <c r="L118" s="144">
        <f t="shared" si="24"/>
        <v>0</v>
      </c>
      <c r="M118" s="144">
        <f t="shared" si="24"/>
        <v>0</v>
      </c>
      <c r="N118" s="144">
        <f t="shared" si="24"/>
        <v>0</v>
      </c>
      <c r="O118" s="144">
        <f t="shared" si="24"/>
        <v>0</v>
      </c>
      <c r="P118" s="144">
        <f t="shared" si="24"/>
        <v>0</v>
      </c>
      <c r="Q118" s="124">
        <f>Q108+Q117</f>
        <v>0</v>
      </c>
    </row>
    <row r="119" spans="3:17" x14ac:dyDescent="0.25">
      <c r="C119" s="335" t="s">
        <v>352</v>
      </c>
      <c r="D119" s="336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319" t="s">
        <v>350</v>
      </c>
      <c r="D120" s="320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63" t="s">
        <v>705</v>
      </c>
      <c r="D121" s="101" t="s">
        <v>665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63" t="s">
        <v>705</v>
      </c>
      <c r="D122" s="101" t="s">
        <v>666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63" t="s">
        <v>705</v>
      </c>
      <c r="D123" s="101" t="s">
        <v>667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63" t="s">
        <v>705</v>
      </c>
      <c r="D124" s="101" t="s">
        <v>668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63" t="s">
        <v>705</v>
      </c>
      <c r="D125" s="101" t="s">
        <v>669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63" t="s">
        <v>705</v>
      </c>
      <c r="D126" s="101" t="s">
        <v>670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63" t="s">
        <v>706</v>
      </c>
      <c r="D127" s="101" t="s">
        <v>671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63" t="s">
        <v>706</v>
      </c>
      <c r="D128" s="101" t="s">
        <v>672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63"/>
      <c r="D129" s="101" t="s">
        <v>673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63"/>
      <c r="D130" s="101" t="s">
        <v>674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63"/>
      <c r="D131" s="101" t="s">
        <v>675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63"/>
      <c r="D132" s="101" t="s">
        <v>676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63"/>
      <c r="D133" s="101" t="s">
        <v>677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63" t="s">
        <v>706</v>
      </c>
      <c r="D134" s="101" t="s">
        <v>678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338" t="s">
        <v>225</v>
      </c>
      <c r="D135" s="339"/>
      <c r="E135" s="144">
        <f>SUM(E121:E134)</f>
        <v>0</v>
      </c>
      <c r="F135" s="144">
        <f t="shared" ref="F135:P135" si="25">SUM(F121:F134)</f>
        <v>0</v>
      </c>
      <c r="G135" s="144">
        <f t="shared" si="25"/>
        <v>0</v>
      </c>
      <c r="H135" s="144">
        <f t="shared" si="25"/>
        <v>0</v>
      </c>
      <c r="I135" s="144">
        <f t="shared" si="25"/>
        <v>0</v>
      </c>
      <c r="J135" s="144">
        <f t="shared" si="25"/>
        <v>0</v>
      </c>
      <c r="K135" s="144">
        <f t="shared" si="25"/>
        <v>0</v>
      </c>
      <c r="L135" s="144">
        <f t="shared" si="25"/>
        <v>0</v>
      </c>
      <c r="M135" s="144">
        <f t="shared" si="25"/>
        <v>0</v>
      </c>
      <c r="N135" s="144">
        <f t="shared" si="25"/>
        <v>0</v>
      </c>
      <c r="O135" s="144">
        <f t="shared" si="25"/>
        <v>0</v>
      </c>
      <c r="P135" s="144">
        <f t="shared" si="25"/>
        <v>0</v>
      </c>
      <c r="Q135" s="124">
        <f>SUM(E135:P135)</f>
        <v>0</v>
      </c>
    </row>
    <row r="136" spans="3:17" x14ac:dyDescent="0.25">
      <c r="C136" s="319" t="s">
        <v>354</v>
      </c>
      <c r="D136" s="320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63" t="s">
        <v>707</v>
      </c>
      <c r="D137" s="101" t="s">
        <v>679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63" t="s">
        <v>707</v>
      </c>
      <c r="D138" s="101" t="s">
        <v>680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63" t="s">
        <v>707</v>
      </c>
      <c r="D139" s="101" t="s">
        <v>681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63" t="s">
        <v>707</v>
      </c>
      <c r="D140" s="20" t="s">
        <v>682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63" t="s">
        <v>707</v>
      </c>
      <c r="D141" s="20" t="s">
        <v>683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338" t="s">
        <v>225</v>
      </c>
      <c r="D142" s="339"/>
      <c r="E142" s="144">
        <f>SUM(E137:E141)</f>
        <v>0</v>
      </c>
      <c r="F142" s="144">
        <f t="shared" ref="F142:P142" si="26">SUM(F137:F141)</f>
        <v>0</v>
      </c>
      <c r="G142" s="144">
        <f t="shared" si="26"/>
        <v>0</v>
      </c>
      <c r="H142" s="144">
        <f t="shared" si="26"/>
        <v>0</v>
      </c>
      <c r="I142" s="144">
        <f t="shared" si="26"/>
        <v>0</v>
      </c>
      <c r="J142" s="144">
        <f t="shared" si="26"/>
        <v>0</v>
      </c>
      <c r="K142" s="144">
        <f t="shared" si="26"/>
        <v>0</v>
      </c>
      <c r="L142" s="144">
        <f t="shared" si="26"/>
        <v>0</v>
      </c>
      <c r="M142" s="144">
        <f t="shared" si="26"/>
        <v>0</v>
      </c>
      <c r="N142" s="144">
        <f t="shared" si="26"/>
        <v>0</v>
      </c>
      <c r="O142" s="144">
        <f t="shared" si="26"/>
        <v>0</v>
      </c>
      <c r="P142" s="144">
        <f t="shared" si="26"/>
        <v>0</v>
      </c>
      <c r="Q142" s="124">
        <f>SUM(E142:P142)</f>
        <v>0</v>
      </c>
    </row>
    <row r="143" spans="3:17" x14ac:dyDescent="0.25">
      <c r="C143" s="338" t="s">
        <v>353</v>
      </c>
      <c r="D143" s="339"/>
      <c r="E143" s="144">
        <f>E142+E135</f>
        <v>0</v>
      </c>
      <c r="F143" s="144">
        <f t="shared" ref="F143:P143" si="27">F142+F135</f>
        <v>0</v>
      </c>
      <c r="G143" s="144">
        <f t="shared" si="27"/>
        <v>0</v>
      </c>
      <c r="H143" s="144">
        <f t="shared" si="27"/>
        <v>0</v>
      </c>
      <c r="I143" s="144">
        <f t="shared" si="27"/>
        <v>0</v>
      </c>
      <c r="J143" s="144">
        <f t="shared" si="27"/>
        <v>0</v>
      </c>
      <c r="K143" s="144">
        <f t="shared" si="27"/>
        <v>0</v>
      </c>
      <c r="L143" s="144">
        <f t="shared" si="27"/>
        <v>0</v>
      </c>
      <c r="M143" s="144">
        <f t="shared" si="27"/>
        <v>0</v>
      </c>
      <c r="N143" s="144">
        <f t="shared" si="27"/>
        <v>0</v>
      </c>
      <c r="O143" s="144">
        <f t="shared" si="27"/>
        <v>0</v>
      </c>
      <c r="P143" s="144">
        <f t="shared" si="27"/>
        <v>0</v>
      </c>
      <c r="Q143" s="124">
        <f>Q135+Q142</f>
        <v>0</v>
      </c>
    </row>
    <row r="144" spans="3:17" x14ac:dyDescent="0.25">
      <c r="C144" s="335" t="s">
        <v>358</v>
      </c>
      <c r="D144" s="336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684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685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338" t="s">
        <v>355</v>
      </c>
      <c r="D147" s="339"/>
      <c r="E147" s="144">
        <f>SUM(E145:E146)</f>
        <v>0</v>
      </c>
      <c r="F147" s="144">
        <f t="shared" ref="F147:P147" si="28">SUM(F145:F146)</f>
        <v>0</v>
      </c>
      <c r="G147" s="144">
        <f t="shared" si="28"/>
        <v>0</v>
      </c>
      <c r="H147" s="144">
        <f t="shared" si="28"/>
        <v>0</v>
      </c>
      <c r="I147" s="144">
        <f t="shared" si="28"/>
        <v>0</v>
      </c>
      <c r="J147" s="144">
        <f t="shared" si="28"/>
        <v>0</v>
      </c>
      <c r="K147" s="144">
        <f t="shared" si="28"/>
        <v>0</v>
      </c>
      <c r="L147" s="144">
        <f t="shared" si="28"/>
        <v>0</v>
      </c>
      <c r="M147" s="144">
        <f t="shared" si="28"/>
        <v>0</v>
      </c>
      <c r="N147" s="144">
        <f t="shared" si="28"/>
        <v>0</v>
      </c>
      <c r="O147" s="144">
        <f t="shared" si="28"/>
        <v>0</v>
      </c>
      <c r="P147" s="144">
        <f t="shared" si="28"/>
        <v>0</v>
      </c>
      <c r="Q147" s="124">
        <f>SUM(E147:P147)</f>
        <v>0</v>
      </c>
    </row>
    <row r="148" spans="3:17" x14ac:dyDescent="0.25">
      <c r="C148" s="335" t="s">
        <v>357</v>
      </c>
      <c r="D148" s="336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6"/>
      <c r="D149" s="101" t="s">
        <v>686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6"/>
      <c r="D150" s="101" t="s">
        <v>687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1" t="s">
        <v>688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689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338" t="s">
        <v>356</v>
      </c>
      <c r="D153" s="339"/>
      <c r="E153" s="144">
        <f>SUM(E149:E152)</f>
        <v>0</v>
      </c>
      <c r="F153" s="144">
        <f t="shared" ref="F153:P153" si="29">SUM(F149:F152)</f>
        <v>0</v>
      </c>
      <c r="G153" s="144">
        <f t="shared" si="29"/>
        <v>0</v>
      </c>
      <c r="H153" s="144">
        <f t="shared" si="29"/>
        <v>0</v>
      </c>
      <c r="I153" s="144">
        <f t="shared" si="29"/>
        <v>0</v>
      </c>
      <c r="J153" s="144">
        <f t="shared" si="29"/>
        <v>0</v>
      </c>
      <c r="K153" s="144">
        <f t="shared" si="29"/>
        <v>0</v>
      </c>
      <c r="L153" s="144">
        <f t="shared" si="29"/>
        <v>0</v>
      </c>
      <c r="M153" s="144">
        <f t="shared" si="29"/>
        <v>0</v>
      </c>
      <c r="N153" s="144">
        <f t="shared" si="29"/>
        <v>0</v>
      </c>
      <c r="O153" s="144">
        <f t="shared" si="29"/>
        <v>0</v>
      </c>
      <c r="P153" s="144">
        <f t="shared" si="29"/>
        <v>0</v>
      </c>
      <c r="Q153" s="124">
        <f>SUM(E153:P153)</f>
        <v>0</v>
      </c>
    </row>
    <row r="154" spans="3:17" x14ac:dyDescent="0.25">
      <c r="C154" s="335" t="s">
        <v>361</v>
      </c>
      <c r="D154" s="336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6"/>
      <c r="D155" s="101" t="s">
        <v>691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6"/>
      <c r="D156" s="101" t="s">
        <v>692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6"/>
      <c r="D157" s="101" t="s">
        <v>693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6"/>
      <c r="D158" s="101" t="s">
        <v>694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6"/>
      <c r="D159" s="101" t="s">
        <v>695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6"/>
      <c r="D160" s="101" t="s">
        <v>664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63" t="s">
        <v>708</v>
      </c>
      <c r="D161" s="101" t="s">
        <v>696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63" t="s">
        <v>708</v>
      </c>
      <c r="D162" s="101" t="s">
        <v>697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63" t="s">
        <v>708</v>
      </c>
      <c r="D163" s="101" t="s">
        <v>698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63" t="s">
        <v>708</v>
      </c>
      <c r="D164" s="101" t="s">
        <v>699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63" t="s">
        <v>708</v>
      </c>
      <c r="D165" s="101" t="s">
        <v>700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63" t="s">
        <v>708</v>
      </c>
      <c r="D166" s="101" t="s">
        <v>701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63" t="s">
        <v>708</v>
      </c>
      <c r="D167" s="18" t="s">
        <v>702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63" t="s">
        <v>708</v>
      </c>
      <c r="D168" s="18" t="s">
        <v>703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338" t="s">
        <v>359</v>
      </c>
      <c r="D169" s="339"/>
      <c r="E169" s="144">
        <f>SUM(E155:E168)</f>
        <v>0</v>
      </c>
      <c r="F169" s="144">
        <f t="shared" ref="F169:P169" si="30">SUM(F155:F168)</f>
        <v>0</v>
      </c>
      <c r="G169" s="144">
        <f t="shared" si="30"/>
        <v>0</v>
      </c>
      <c r="H169" s="144">
        <f t="shared" si="30"/>
        <v>0</v>
      </c>
      <c r="I169" s="144">
        <f t="shared" si="30"/>
        <v>0</v>
      </c>
      <c r="J169" s="144">
        <f t="shared" si="30"/>
        <v>0</v>
      </c>
      <c r="K169" s="144">
        <f t="shared" si="30"/>
        <v>0</v>
      </c>
      <c r="L169" s="144">
        <f t="shared" si="30"/>
        <v>0</v>
      </c>
      <c r="M169" s="144">
        <f t="shared" si="30"/>
        <v>0</v>
      </c>
      <c r="N169" s="144">
        <f t="shared" si="30"/>
        <v>0</v>
      </c>
      <c r="O169" s="144">
        <f t="shared" si="30"/>
        <v>0</v>
      </c>
      <c r="P169" s="144">
        <f t="shared" si="30"/>
        <v>0</v>
      </c>
      <c r="Q169" s="124">
        <f>SUM(E169:P169)</f>
        <v>0</v>
      </c>
    </row>
    <row r="170" spans="3:17" x14ac:dyDescent="0.25">
      <c r="C170" s="335" t="s">
        <v>360</v>
      </c>
      <c r="D170" s="336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66" t="s">
        <v>690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338" t="s">
        <v>362</v>
      </c>
      <c r="D173" s="339"/>
      <c r="E173" s="144">
        <f>SUM(E171:E172)</f>
        <v>0</v>
      </c>
      <c r="F173" s="144">
        <f t="shared" ref="F173:P173" si="31">SUM(F171:F172)</f>
        <v>0</v>
      </c>
      <c r="G173" s="144">
        <f t="shared" si="31"/>
        <v>0</v>
      </c>
      <c r="H173" s="144">
        <f t="shared" si="31"/>
        <v>0</v>
      </c>
      <c r="I173" s="144">
        <f t="shared" si="31"/>
        <v>0</v>
      </c>
      <c r="J173" s="144">
        <f t="shared" si="31"/>
        <v>0</v>
      </c>
      <c r="K173" s="144">
        <f t="shared" si="31"/>
        <v>0</v>
      </c>
      <c r="L173" s="144">
        <f t="shared" si="31"/>
        <v>0</v>
      </c>
      <c r="M173" s="144">
        <f t="shared" si="31"/>
        <v>0</v>
      </c>
      <c r="N173" s="144">
        <f t="shared" si="31"/>
        <v>0</v>
      </c>
      <c r="O173" s="144">
        <f t="shared" si="31"/>
        <v>0</v>
      </c>
      <c r="P173" s="144">
        <f t="shared" si="31"/>
        <v>0</v>
      </c>
      <c r="Q173" s="124">
        <f>SUM(E173:P173)</f>
        <v>0</v>
      </c>
    </row>
    <row r="174" spans="3:17" x14ac:dyDescent="0.25">
      <c r="C174" s="335" t="s">
        <v>363</v>
      </c>
      <c r="D174" s="336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338" t="s">
        <v>364</v>
      </c>
      <c r="D177" s="339"/>
      <c r="E177" s="144">
        <f>E175-E176</f>
        <v>0</v>
      </c>
      <c r="F177" s="144">
        <f t="shared" ref="F177:P177" si="32">F175-F176</f>
        <v>0</v>
      </c>
      <c r="G177" s="144">
        <f t="shared" si="32"/>
        <v>0</v>
      </c>
      <c r="H177" s="144">
        <f t="shared" si="32"/>
        <v>0</v>
      </c>
      <c r="I177" s="144">
        <f t="shared" si="32"/>
        <v>0</v>
      </c>
      <c r="J177" s="144">
        <f t="shared" si="32"/>
        <v>0</v>
      </c>
      <c r="K177" s="144">
        <f t="shared" si="32"/>
        <v>0</v>
      </c>
      <c r="L177" s="144">
        <f t="shared" si="32"/>
        <v>0</v>
      </c>
      <c r="M177" s="144">
        <f t="shared" si="32"/>
        <v>0</v>
      </c>
      <c r="N177" s="144">
        <f t="shared" si="32"/>
        <v>0</v>
      </c>
      <c r="O177" s="144">
        <f t="shared" si="32"/>
        <v>0</v>
      </c>
      <c r="P177" s="144">
        <f t="shared" si="32"/>
        <v>0</v>
      </c>
      <c r="Q177" s="124">
        <f>Q175-Q176</f>
        <v>0</v>
      </c>
    </row>
    <row r="178" spans="2:17" x14ac:dyDescent="0.25">
      <c r="C178" s="338" t="s">
        <v>261</v>
      </c>
      <c r="D178" s="339"/>
      <c r="E178" s="144">
        <f>E177+E173+E169+E153+E147+E143+E118</f>
        <v>0</v>
      </c>
      <c r="F178" s="144">
        <f t="shared" ref="F178:P178" si="33">F177+F173+F169+F153+F147+F143+F118</f>
        <v>0</v>
      </c>
      <c r="G178" s="144">
        <f t="shared" si="33"/>
        <v>0</v>
      </c>
      <c r="H178" s="144">
        <f t="shared" si="33"/>
        <v>0</v>
      </c>
      <c r="I178" s="144">
        <f t="shared" si="33"/>
        <v>0</v>
      </c>
      <c r="J178" s="144">
        <f t="shared" si="33"/>
        <v>0</v>
      </c>
      <c r="K178" s="144">
        <f t="shared" si="33"/>
        <v>0</v>
      </c>
      <c r="L178" s="144">
        <f t="shared" si="33"/>
        <v>0</v>
      </c>
      <c r="M178" s="144">
        <f t="shared" si="33"/>
        <v>0</v>
      </c>
      <c r="N178" s="144">
        <f t="shared" si="33"/>
        <v>0</v>
      </c>
      <c r="O178" s="144">
        <f t="shared" si="33"/>
        <v>0</v>
      </c>
      <c r="P178" s="144">
        <f t="shared" si="33"/>
        <v>0</v>
      </c>
      <c r="Q178" s="124">
        <f>Q118+Q143+Q147+Q153+Q169+Q173+Q177</f>
        <v>0</v>
      </c>
    </row>
    <row r="179" spans="2:17" x14ac:dyDescent="0.25">
      <c r="D179" s="24"/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ht="15" customHeight="1" x14ac:dyDescent="0.25">
      <c r="C182" s="323" t="s">
        <v>343</v>
      </c>
      <c r="D182" s="323" t="s">
        <v>344</v>
      </c>
      <c r="E182" s="306" t="s">
        <v>324</v>
      </c>
      <c r="F182" s="306"/>
      <c r="G182" s="306"/>
      <c r="H182" s="306"/>
      <c r="I182" s="306"/>
      <c r="J182" s="306"/>
      <c r="K182" s="306"/>
      <c r="L182" s="306"/>
      <c r="M182" s="306"/>
      <c r="N182" s="306"/>
      <c r="O182" s="306"/>
      <c r="P182" s="306"/>
      <c r="Q182" s="306"/>
    </row>
    <row r="183" spans="2:17" x14ac:dyDescent="0.25">
      <c r="C183" s="325"/>
      <c r="D183" s="325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ht="14.25" customHeight="1" x14ac:dyDescent="0.25">
      <c r="C184" s="327"/>
      <c r="D184" s="327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5"/>
      <c r="C185" s="335" t="s">
        <v>348</v>
      </c>
      <c r="D185" s="336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319" t="s">
        <v>350</v>
      </c>
      <c r="D186" s="320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63" t="s">
        <v>704</v>
      </c>
      <c r="D187" s="101" t="s">
        <v>649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63" t="s">
        <v>704</v>
      </c>
      <c r="D188" s="101" t="s">
        <v>650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63" t="s">
        <v>704</v>
      </c>
      <c r="D189" s="101" t="s">
        <v>651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63" t="s">
        <v>704</v>
      </c>
      <c r="D190" s="101" t="s">
        <v>652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63" t="s">
        <v>704</v>
      </c>
      <c r="D191" s="101" t="s">
        <v>653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63" t="s">
        <v>704</v>
      </c>
      <c r="D192" s="101" t="s">
        <v>654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2:17" x14ac:dyDescent="0.25">
      <c r="C193" s="163" t="s">
        <v>704</v>
      </c>
      <c r="D193" s="101" t="s">
        <v>655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2:17" ht="14.25" customHeight="1" x14ac:dyDescent="0.25">
      <c r="B194" s="75"/>
      <c r="C194" s="163" t="s">
        <v>704</v>
      </c>
      <c r="D194" s="101" t="s">
        <v>656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2:17" x14ac:dyDescent="0.25">
      <c r="C195" s="163" t="s">
        <v>704</v>
      </c>
      <c r="D195" s="20" t="s">
        <v>657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2:17" x14ac:dyDescent="0.25">
      <c r="C196" s="338" t="s">
        <v>225</v>
      </c>
      <c r="D196" s="339"/>
      <c r="E196" s="144">
        <f>SUM(E187:E195)</f>
        <v>0</v>
      </c>
      <c r="F196" s="144">
        <f t="shared" ref="F196:P196" si="34">SUM(F187:F195)</f>
        <v>0</v>
      </c>
      <c r="G196" s="144">
        <f t="shared" si="34"/>
        <v>0</v>
      </c>
      <c r="H196" s="144">
        <f t="shared" si="34"/>
        <v>0</v>
      </c>
      <c r="I196" s="144">
        <f t="shared" si="34"/>
        <v>0</v>
      </c>
      <c r="J196" s="144">
        <f t="shared" si="34"/>
        <v>0</v>
      </c>
      <c r="K196" s="144">
        <f t="shared" si="34"/>
        <v>0</v>
      </c>
      <c r="L196" s="144">
        <f t="shared" si="34"/>
        <v>0</v>
      </c>
      <c r="M196" s="144">
        <f t="shared" si="34"/>
        <v>0</v>
      </c>
      <c r="N196" s="144">
        <f t="shared" si="34"/>
        <v>0</v>
      </c>
      <c r="O196" s="144">
        <f t="shared" si="34"/>
        <v>0</v>
      </c>
      <c r="P196" s="144">
        <f t="shared" si="34"/>
        <v>0</v>
      </c>
      <c r="Q196" s="124">
        <f>SUM(E196:P196)</f>
        <v>0</v>
      </c>
    </row>
    <row r="197" spans="2:17" x14ac:dyDescent="0.25">
      <c r="C197" s="319" t="s">
        <v>351</v>
      </c>
      <c r="D197" s="320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2:17" x14ac:dyDescent="0.25">
      <c r="C198" s="163" t="s">
        <v>704</v>
      </c>
      <c r="D198" s="101" t="s">
        <v>658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2:17" x14ac:dyDescent="0.25">
      <c r="C199" s="163" t="s">
        <v>704</v>
      </c>
      <c r="D199" s="101" t="s">
        <v>659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2:17" x14ac:dyDescent="0.25">
      <c r="C200" s="163" t="s">
        <v>704</v>
      </c>
      <c r="D200" s="101" t="s">
        <v>660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2:17" x14ac:dyDescent="0.25">
      <c r="C201" s="163" t="s">
        <v>704</v>
      </c>
      <c r="D201" s="101" t="s">
        <v>661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2:17" x14ac:dyDescent="0.25">
      <c r="C202" s="163" t="s">
        <v>704</v>
      </c>
      <c r="D202" s="101" t="s">
        <v>662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2:17" x14ac:dyDescent="0.25">
      <c r="C203" s="163" t="s">
        <v>704</v>
      </c>
      <c r="D203" s="20" t="s">
        <v>663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2:17" x14ac:dyDescent="0.25">
      <c r="C204" s="163" t="s">
        <v>704</v>
      </c>
      <c r="D204" s="20" t="s">
        <v>664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2:17" x14ac:dyDescent="0.25">
      <c r="C205" s="338" t="s">
        <v>225</v>
      </c>
      <c r="D205" s="339"/>
      <c r="E205" s="144">
        <f>SUM(E198:E204)</f>
        <v>0</v>
      </c>
      <c r="F205" s="144">
        <f t="shared" ref="F205:P205" si="35">SUM(F198:F204)</f>
        <v>0</v>
      </c>
      <c r="G205" s="144">
        <f t="shared" si="35"/>
        <v>0</v>
      </c>
      <c r="H205" s="144">
        <f t="shared" si="35"/>
        <v>0</v>
      </c>
      <c r="I205" s="144">
        <f t="shared" si="35"/>
        <v>0</v>
      </c>
      <c r="J205" s="144">
        <f t="shared" si="35"/>
        <v>0</v>
      </c>
      <c r="K205" s="144">
        <f t="shared" si="35"/>
        <v>0</v>
      </c>
      <c r="L205" s="144">
        <f t="shared" si="35"/>
        <v>0</v>
      </c>
      <c r="M205" s="144">
        <f t="shared" si="35"/>
        <v>0</v>
      </c>
      <c r="N205" s="144">
        <f t="shared" si="35"/>
        <v>0</v>
      </c>
      <c r="O205" s="144">
        <f t="shared" si="35"/>
        <v>0</v>
      </c>
      <c r="P205" s="144">
        <f t="shared" si="35"/>
        <v>0</v>
      </c>
      <c r="Q205" s="124">
        <f>SUM(E205:P205)</f>
        <v>0</v>
      </c>
    </row>
    <row r="206" spans="2:17" x14ac:dyDescent="0.25">
      <c r="C206" s="338" t="s">
        <v>349</v>
      </c>
      <c r="D206" s="339"/>
      <c r="E206" s="144">
        <f>E205+E196</f>
        <v>0</v>
      </c>
      <c r="F206" s="144">
        <f t="shared" ref="F206:P206" si="36">F205+F196</f>
        <v>0</v>
      </c>
      <c r="G206" s="144">
        <f t="shared" si="36"/>
        <v>0</v>
      </c>
      <c r="H206" s="144">
        <f t="shared" si="36"/>
        <v>0</v>
      </c>
      <c r="I206" s="144">
        <f t="shared" si="36"/>
        <v>0</v>
      </c>
      <c r="J206" s="144">
        <f t="shared" si="36"/>
        <v>0</v>
      </c>
      <c r="K206" s="144">
        <f t="shared" si="36"/>
        <v>0</v>
      </c>
      <c r="L206" s="144">
        <f t="shared" si="36"/>
        <v>0</v>
      </c>
      <c r="M206" s="144">
        <f t="shared" si="36"/>
        <v>0</v>
      </c>
      <c r="N206" s="144">
        <f t="shared" si="36"/>
        <v>0</v>
      </c>
      <c r="O206" s="144">
        <f t="shared" si="36"/>
        <v>0</v>
      </c>
      <c r="P206" s="144">
        <f t="shared" si="36"/>
        <v>0</v>
      </c>
      <c r="Q206" s="124">
        <f>Q196+Q205</f>
        <v>0</v>
      </c>
    </row>
    <row r="207" spans="2:17" x14ac:dyDescent="0.25">
      <c r="C207" s="335" t="s">
        <v>352</v>
      </c>
      <c r="D207" s="336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2:17" x14ac:dyDescent="0.25">
      <c r="C208" s="319" t="s">
        <v>350</v>
      </c>
      <c r="D208" s="320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63" t="s">
        <v>705</v>
      </c>
      <c r="D209" s="101" t="s">
        <v>665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63" t="s">
        <v>705</v>
      </c>
      <c r="D210" s="101" t="s">
        <v>666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63" t="s">
        <v>705</v>
      </c>
      <c r="D211" s="101" t="s">
        <v>667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63" t="s">
        <v>705</v>
      </c>
      <c r="D212" s="101" t="s">
        <v>668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63" t="s">
        <v>705</v>
      </c>
      <c r="D213" s="101" t="s">
        <v>669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63" t="s">
        <v>705</v>
      </c>
      <c r="D214" s="101" t="s">
        <v>670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63" t="s">
        <v>706</v>
      </c>
      <c r="D215" s="101" t="s">
        <v>671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63" t="s">
        <v>706</v>
      </c>
      <c r="D216" s="101" t="s">
        <v>672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63"/>
      <c r="D217" s="101" t="s">
        <v>673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63"/>
      <c r="D218" s="101" t="s">
        <v>674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63"/>
      <c r="D219" s="101" t="s">
        <v>675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63"/>
      <c r="D220" s="101" t="s">
        <v>676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63"/>
      <c r="D221" s="101" t="s">
        <v>677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63" t="s">
        <v>706</v>
      </c>
      <c r="D222" s="101" t="s">
        <v>678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338" t="s">
        <v>225</v>
      </c>
      <c r="D223" s="339"/>
      <c r="E223" s="144">
        <f>SUM(E209:E222)</f>
        <v>0</v>
      </c>
      <c r="F223" s="144">
        <f t="shared" ref="F223:P223" si="37">SUM(F209:F222)</f>
        <v>0</v>
      </c>
      <c r="G223" s="144">
        <f t="shared" si="37"/>
        <v>0</v>
      </c>
      <c r="H223" s="144">
        <f t="shared" si="37"/>
        <v>0</v>
      </c>
      <c r="I223" s="144">
        <f t="shared" si="37"/>
        <v>0</v>
      </c>
      <c r="J223" s="144">
        <f t="shared" si="37"/>
        <v>0</v>
      </c>
      <c r="K223" s="144">
        <f t="shared" si="37"/>
        <v>0</v>
      </c>
      <c r="L223" s="144">
        <f t="shared" si="37"/>
        <v>0</v>
      </c>
      <c r="M223" s="144">
        <f t="shared" si="37"/>
        <v>0</v>
      </c>
      <c r="N223" s="144">
        <f t="shared" si="37"/>
        <v>0</v>
      </c>
      <c r="O223" s="144">
        <f t="shared" si="37"/>
        <v>0</v>
      </c>
      <c r="P223" s="144">
        <f t="shared" si="37"/>
        <v>0</v>
      </c>
      <c r="Q223" s="124">
        <f>SUM(E223:P223)</f>
        <v>0</v>
      </c>
    </row>
    <row r="224" spans="3:17" x14ac:dyDescent="0.25">
      <c r="C224" s="319" t="s">
        <v>354</v>
      </c>
      <c r="D224" s="320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63" t="s">
        <v>707</v>
      </c>
      <c r="D225" s="101" t="s">
        <v>679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63" t="s">
        <v>707</v>
      </c>
      <c r="D226" s="101" t="s">
        <v>680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63" t="s">
        <v>707</v>
      </c>
      <c r="D227" s="101" t="s">
        <v>681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63" t="s">
        <v>707</v>
      </c>
      <c r="D228" s="20" t="s">
        <v>682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63" t="s">
        <v>707</v>
      </c>
      <c r="D229" s="20" t="s">
        <v>683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338" t="s">
        <v>225</v>
      </c>
      <c r="D230" s="339"/>
      <c r="E230" s="144">
        <f>SUM(E225:E229)</f>
        <v>0</v>
      </c>
      <c r="F230" s="144">
        <f t="shared" ref="F230:P230" si="38">SUM(F225:F229)</f>
        <v>0</v>
      </c>
      <c r="G230" s="144">
        <f t="shared" si="38"/>
        <v>0</v>
      </c>
      <c r="H230" s="144">
        <f t="shared" si="38"/>
        <v>0</v>
      </c>
      <c r="I230" s="144">
        <f t="shared" si="38"/>
        <v>0</v>
      </c>
      <c r="J230" s="144">
        <f t="shared" si="38"/>
        <v>0</v>
      </c>
      <c r="K230" s="144">
        <f t="shared" si="38"/>
        <v>0</v>
      </c>
      <c r="L230" s="144">
        <f t="shared" si="38"/>
        <v>0</v>
      </c>
      <c r="M230" s="144">
        <f t="shared" si="38"/>
        <v>0</v>
      </c>
      <c r="N230" s="144">
        <f t="shared" si="38"/>
        <v>0</v>
      </c>
      <c r="O230" s="144">
        <f t="shared" si="38"/>
        <v>0</v>
      </c>
      <c r="P230" s="144">
        <f t="shared" si="38"/>
        <v>0</v>
      </c>
      <c r="Q230" s="124">
        <f>SUM(E230:P230)</f>
        <v>0</v>
      </c>
    </row>
    <row r="231" spans="3:17" x14ac:dyDescent="0.25">
      <c r="C231" s="338" t="s">
        <v>353</v>
      </c>
      <c r="D231" s="339"/>
      <c r="E231" s="144">
        <f>E230+E223</f>
        <v>0</v>
      </c>
      <c r="F231" s="144">
        <f t="shared" ref="F231:P231" si="39">F230+F223</f>
        <v>0</v>
      </c>
      <c r="G231" s="144">
        <f t="shared" si="39"/>
        <v>0</v>
      </c>
      <c r="H231" s="144">
        <f t="shared" si="39"/>
        <v>0</v>
      </c>
      <c r="I231" s="144">
        <f t="shared" si="39"/>
        <v>0</v>
      </c>
      <c r="J231" s="144">
        <f t="shared" si="39"/>
        <v>0</v>
      </c>
      <c r="K231" s="144">
        <f t="shared" si="39"/>
        <v>0</v>
      </c>
      <c r="L231" s="144">
        <f t="shared" si="39"/>
        <v>0</v>
      </c>
      <c r="M231" s="144">
        <f t="shared" si="39"/>
        <v>0</v>
      </c>
      <c r="N231" s="144">
        <f t="shared" si="39"/>
        <v>0</v>
      </c>
      <c r="O231" s="144">
        <f t="shared" si="39"/>
        <v>0</v>
      </c>
      <c r="P231" s="144">
        <f t="shared" si="39"/>
        <v>0</v>
      </c>
      <c r="Q231" s="124">
        <f>Q223+Q230</f>
        <v>0</v>
      </c>
    </row>
    <row r="232" spans="3:17" x14ac:dyDescent="0.25">
      <c r="C232" s="335" t="s">
        <v>358</v>
      </c>
      <c r="D232" s="336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684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685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338" t="s">
        <v>355</v>
      </c>
      <c r="D235" s="339"/>
      <c r="E235" s="144">
        <f>SUM(E233:E234)</f>
        <v>0</v>
      </c>
      <c r="F235" s="144">
        <f t="shared" ref="F235:P235" si="40">SUM(F233:F234)</f>
        <v>0</v>
      </c>
      <c r="G235" s="144">
        <f t="shared" si="40"/>
        <v>0</v>
      </c>
      <c r="H235" s="144">
        <f t="shared" si="40"/>
        <v>0</v>
      </c>
      <c r="I235" s="144">
        <f t="shared" si="40"/>
        <v>0</v>
      </c>
      <c r="J235" s="144">
        <f t="shared" si="40"/>
        <v>0</v>
      </c>
      <c r="K235" s="144">
        <f t="shared" si="40"/>
        <v>0</v>
      </c>
      <c r="L235" s="144">
        <f t="shared" si="40"/>
        <v>0</v>
      </c>
      <c r="M235" s="144">
        <f t="shared" si="40"/>
        <v>0</v>
      </c>
      <c r="N235" s="144">
        <f t="shared" si="40"/>
        <v>0</v>
      </c>
      <c r="O235" s="144">
        <f t="shared" si="40"/>
        <v>0</v>
      </c>
      <c r="P235" s="144">
        <f t="shared" si="40"/>
        <v>0</v>
      </c>
      <c r="Q235" s="124">
        <f>SUM(E235:P235)</f>
        <v>0</v>
      </c>
    </row>
    <row r="236" spans="3:17" x14ac:dyDescent="0.25">
      <c r="C236" s="335" t="s">
        <v>357</v>
      </c>
      <c r="D236" s="336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6"/>
      <c r="D237" s="101" t="s">
        <v>686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6"/>
      <c r="D238" s="101" t="s">
        <v>687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1" t="s">
        <v>688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689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338" t="s">
        <v>356</v>
      </c>
      <c r="D241" s="339"/>
      <c r="E241" s="144">
        <f>SUM(E237:E240)</f>
        <v>0</v>
      </c>
      <c r="F241" s="144">
        <f t="shared" ref="F241:P241" si="41">SUM(F237:F240)</f>
        <v>0</v>
      </c>
      <c r="G241" s="144">
        <f t="shared" si="41"/>
        <v>0</v>
      </c>
      <c r="H241" s="144">
        <f t="shared" si="41"/>
        <v>0</v>
      </c>
      <c r="I241" s="144">
        <f t="shared" si="41"/>
        <v>0</v>
      </c>
      <c r="J241" s="144">
        <f t="shared" si="41"/>
        <v>0</v>
      </c>
      <c r="K241" s="144">
        <f t="shared" si="41"/>
        <v>0</v>
      </c>
      <c r="L241" s="144">
        <f t="shared" si="41"/>
        <v>0</v>
      </c>
      <c r="M241" s="144">
        <f t="shared" si="41"/>
        <v>0</v>
      </c>
      <c r="N241" s="144">
        <f t="shared" si="41"/>
        <v>0</v>
      </c>
      <c r="O241" s="144">
        <f t="shared" si="41"/>
        <v>0</v>
      </c>
      <c r="P241" s="144">
        <f t="shared" si="41"/>
        <v>0</v>
      </c>
      <c r="Q241" s="124">
        <f>SUM(E241:P241)</f>
        <v>0</v>
      </c>
    </row>
    <row r="242" spans="3:17" x14ac:dyDescent="0.25">
      <c r="C242" s="335" t="s">
        <v>361</v>
      </c>
      <c r="D242" s="336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6"/>
      <c r="D243" s="101" t="s">
        <v>691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6"/>
      <c r="D244" s="101" t="s">
        <v>692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6"/>
      <c r="D245" s="101" t="s">
        <v>693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6"/>
      <c r="D246" s="101" t="s">
        <v>694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6"/>
      <c r="D247" s="101" t="s">
        <v>695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6"/>
      <c r="D248" s="101" t="s">
        <v>664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63" t="s">
        <v>708</v>
      </c>
      <c r="D249" s="101" t="s">
        <v>696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63" t="s">
        <v>708</v>
      </c>
      <c r="D250" s="101" t="s">
        <v>697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63" t="s">
        <v>708</v>
      </c>
      <c r="D251" s="101" t="s">
        <v>698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63" t="s">
        <v>708</v>
      </c>
      <c r="D252" s="101" t="s">
        <v>699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63" t="s">
        <v>708</v>
      </c>
      <c r="D253" s="101" t="s">
        <v>700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63" t="s">
        <v>708</v>
      </c>
      <c r="D254" s="101" t="s">
        <v>701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63" t="s">
        <v>708</v>
      </c>
      <c r="D255" s="18" t="s">
        <v>702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63" t="s">
        <v>708</v>
      </c>
      <c r="D256" s="18" t="s">
        <v>703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338" t="s">
        <v>359</v>
      </c>
      <c r="D257" s="339"/>
      <c r="E257" s="144">
        <f>SUM(E243:E256)</f>
        <v>0</v>
      </c>
      <c r="F257" s="144">
        <f t="shared" ref="F257:P257" si="42">SUM(F243:F256)</f>
        <v>0</v>
      </c>
      <c r="G257" s="144">
        <f t="shared" si="42"/>
        <v>0</v>
      </c>
      <c r="H257" s="144">
        <f t="shared" si="42"/>
        <v>0</v>
      </c>
      <c r="I257" s="144">
        <f t="shared" si="42"/>
        <v>0</v>
      </c>
      <c r="J257" s="144">
        <f t="shared" si="42"/>
        <v>0</v>
      </c>
      <c r="K257" s="144">
        <f t="shared" si="42"/>
        <v>0</v>
      </c>
      <c r="L257" s="144">
        <f t="shared" si="42"/>
        <v>0</v>
      </c>
      <c r="M257" s="144">
        <f t="shared" si="42"/>
        <v>0</v>
      </c>
      <c r="N257" s="144">
        <f t="shared" si="42"/>
        <v>0</v>
      </c>
      <c r="O257" s="144">
        <f t="shared" si="42"/>
        <v>0</v>
      </c>
      <c r="P257" s="144">
        <f t="shared" si="42"/>
        <v>0</v>
      </c>
      <c r="Q257" s="124">
        <f>SUM(E257:P257)</f>
        <v>0</v>
      </c>
    </row>
    <row r="258" spans="3:17" x14ac:dyDescent="0.25">
      <c r="C258" s="335" t="s">
        <v>360</v>
      </c>
      <c r="D258" s="336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66" t="s">
        <v>690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338" t="s">
        <v>362</v>
      </c>
      <c r="D261" s="339"/>
      <c r="E261" s="144">
        <f>SUM(E259:E260)</f>
        <v>0</v>
      </c>
      <c r="F261" s="144">
        <f t="shared" ref="F261:P261" si="43">SUM(F259:F260)</f>
        <v>0</v>
      </c>
      <c r="G261" s="144">
        <f t="shared" si="43"/>
        <v>0</v>
      </c>
      <c r="H261" s="144">
        <f t="shared" si="43"/>
        <v>0</v>
      </c>
      <c r="I261" s="144">
        <f t="shared" si="43"/>
        <v>0</v>
      </c>
      <c r="J261" s="144">
        <f t="shared" si="43"/>
        <v>0</v>
      </c>
      <c r="K261" s="144">
        <f t="shared" si="43"/>
        <v>0</v>
      </c>
      <c r="L261" s="144">
        <f t="shared" si="43"/>
        <v>0</v>
      </c>
      <c r="M261" s="144">
        <f t="shared" si="43"/>
        <v>0</v>
      </c>
      <c r="N261" s="144">
        <f t="shared" si="43"/>
        <v>0</v>
      </c>
      <c r="O261" s="144">
        <f t="shared" si="43"/>
        <v>0</v>
      </c>
      <c r="P261" s="144">
        <f t="shared" si="43"/>
        <v>0</v>
      </c>
      <c r="Q261" s="124">
        <f>SUM(E261:P261)</f>
        <v>0</v>
      </c>
    </row>
    <row r="262" spans="3:17" x14ac:dyDescent="0.25">
      <c r="C262" s="335" t="s">
        <v>363</v>
      </c>
      <c r="D262" s="336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338" t="s">
        <v>364</v>
      </c>
      <c r="D265" s="339"/>
      <c r="E265" s="144">
        <f>E263-E264</f>
        <v>0</v>
      </c>
      <c r="F265" s="144">
        <f t="shared" ref="F265:P265" si="44">F263-F264</f>
        <v>0</v>
      </c>
      <c r="G265" s="144">
        <f t="shared" si="44"/>
        <v>0</v>
      </c>
      <c r="H265" s="144">
        <f t="shared" si="44"/>
        <v>0</v>
      </c>
      <c r="I265" s="144">
        <f t="shared" si="44"/>
        <v>0</v>
      </c>
      <c r="J265" s="144">
        <f t="shared" si="44"/>
        <v>0</v>
      </c>
      <c r="K265" s="144">
        <f t="shared" si="44"/>
        <v>0</v>
      </c>
      <c r="L265" s="144">
        <f t="shared" si="44"/>
        <v>0</v>
      </c>
      <c r="M265" s="144">
        <f t="shared" si="44"/>
        <v>0</v>
      </c>
      <c r="N265" s="144">
        <f t="shared" si="44"/>
        <v>0</v>
      </c>
      <c r="O265" s="144">
        <f t="shared" si="44"/>
        <v>0</v>
      </c>
      <c r="P265" s="144">
        <f t="shared" si="44"/>
        <v>0</v>
      </c>
      <c r="Q265" s="124">
        <f>Q263-Q264</f>
        <v>0</v>
      </c>
    </row>
    <row r="266" spans="3:17" x14ac:dyDescent="0.25">
      <c r="C266" s="338" t="s">
        <v>261</v>
      </c>
      <c r="D266" s="339"/>
      <c r="E266" s="144">
        <f>E265+E261+E257+E241+E235+E231+E206</f>
        <v>0</v>
      </c>
      <c r="F266" s="144">
        <f t="shared" ref="F266:P266" si="45">F265+F261+F257+F241+F235+F231+F206</f>
        <v>0</v>
      </c>
      <c r="G266" s="144">
        <f t="shared" si="45"/>
        <v>0</v>
      </c>
      <c r="H266" s="144">
        <f t="shared" si="45"/>
        <v>0</v>
      </c>
      <c r="I266" s="144">
        <f t="shared" si="45"/>
        <v>0</v>
      </c>
      <c r="J266" s="144">
        <f t="shared" si="45"/>
        <v>0</v>
      </c>
      <c r="K266" s="144">
        <f t="shared" si="45"/>
        <v>0</v>
      </c>
      <c r="L266" s="144">
        <f t="shared" si="45"/>
        <v>0</v>
      </c>
      <c r="M266" s="144">
        <f t="shared" si="45"/>
        <v>0</v>
      </c>
      <c r="N266" s="144">
        <f t="shared" si="45"/>
        <v>0</v>
      </c>
      <c r="O266" s="144">
        <f t="shared" si="45"/>
        <v>0</v>
      </c>
      <c r="P266" s="144">
        <f t="shared" si="45"/>
        <v>0</v>
      </c>
      <c r="Q266" s="124">
        <f>Q206+Q231+Q235+Q241+Q257+Q261+Q265</f>
        <v>0</v>
      </c>
    </row>
    <row r="267" spans="3:17" x14ac:dyDescent="0.25">
      <c r="D267" s="26"/>
      <c r="E267" s="26"/>
    </row>
    <row r="268" spans="3:17" x14ac:dyDescent="0.25">
      <c r="E268" s="26"/>
    </row>
    <row r="269" spans="3:17" x14ac:dyDescent="0.25">
      <c r="E269" s="26"/>
    </row>
  </sheetData>
  <mergeCells count="78">
    <mergeCell ref="E182:Q182"/>
    <mergeCell ref="C20:D20"/>
    <mergeCell ref="C6:C8"/>
    <mergeCell ref="D6:D8"/>
    <mergeCell ref="E6:Q6"/>
    <mergeCell ref="C9:D9"/>
    <mergeCell ref="C10:D10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  <mergeCell ref="C55:D55"/>
    <mergeCell ref="C56:D56"/>
    <mergeCell ref="C59:D59"/>
    <mergeCell ref="E94:Q94"/>
    <mergeCell ref="C97:D97"/>
    <mergeCell ref="C65:D65"/>
    <mergeCell ref="C66:D66"/>
    <mergeCell ref="C81:D81"/>
    <mergeCell ref="C82:D82"/>
    <mergeCell ref="C85:D85"/>
    <mergeCell ref="C86:D86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73:D173"/>
    <mergeCell ref="C174:D174"/>
    <mergeCell ref="C177:D177"/>
    <mergeCell ref="C178:D178"/>
    <mergeCell ref="C182:C184"/>
    <mergeCell ref="D182:D184"/>
    <mergeCell ref="C230:D230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Q269"/>
  <sheetViews>
    <sheetView showGridLines="0" zoomScale="70" zoomScaleNormal="70" workbookViewId="0">
      <selection activeCell="E21" sqref="E21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419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ht="15" customHeight="1" x14ac:dyDescent="0.25">
      <c r="C6" s="323" t="s">
        <v>343</v>
      </c>
      <c r="D6" s="323" t="s">
        <v>344</v>
      </c>
      <c r="E6" s="306" t="s">
        <v>325</v>
      </c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06"/>
    </row>
    <row r="7" spans="2:17" x14ac:dyDescent="0.25">
      <c r="C7" s="325"/>
      <c r="D7" s="325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ht="14.25" customHeight="1" x14ac:dyDescent="0.25">
      <c r="C8" s="327"/>
      <c r="D8" s="327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</row>
    <row r="9" spans="2:17" x14ac:dyDescent="0.25">
      <c r="B9" s="75"/>
      <c r="C9" s="335" t="s">
        <v>348</v>
      </c>
      <c r="D9" s="336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319" t="s">
        <v>350</v>
      </c>
      <c r="D10" s="320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649</v>
      </c>
      <c r="E11" s="83">
        <f>E99+E187</f>
        <v>0</v>
      </c>
      <c r="F11" s="83">
        <f t="shared" ref="F11:Q11" si="0">F99+F187</f>
        <v>0</v>
      </c>
      <c r="G11" s="83">
        <f t="shared" si="0"/>
        <v>0</v>
      </c>
      <c r="H11" s="83">
        <f t="shared" si="0"/>
        <v>0</v>
      </c>
      <c r="I11" s="83">
        <f t="shared" si="0"/>
        <v>0</v>
      </c>
      <c r="J11" s="83">
        <f t="shared" si="0"/>
        <v>0</v>
      </c>
      <c r="K11" s="83">
        <f t="shared" si="0"/>
        <v>0</v>
      </c>
      <c r="L11" s="83">
        <f t="shared" si="0"/>
        <v>0</v>
      </c>
      <c r="M11" s="83">
        <f t="shared" si="0"/>
        <v>0</v>
      </c>
      <c r="N11" s="83">
        <f t="shared" si="0"/>
        <v>0</v>
      </c>
      <c r="O11" s="83">
        <f t="shared" si="0"/>
        <v>0</v>
      </c>
      <c r="P11" s="83">
        <f t="shared" si="0"/>
        <v>0</v>
      </c>
      <c r="Q11" s="83">
        <f t="shared" si="0"/>
        <v>0</v>
      </c>
    </row>
    <row r="12" spans="2:17" x14ac:dyDescent="0.25">
      <c r="C12" s="163" t="s">
        <v>704</v>
      </c>
      <c r="D12" s="101" t="s">
        <v>650</v>
      </c>
      <c r="E12" s="83">
        <f t="shared" ref="E12:Q19" si="1">E100+E188</f>
        <v>0</v>
      </c>
      <c r="F12" s="83">
        <f t="shared" si="1"/>
        <v>0</v>
      </c>
      <c r="G12" s="83">
        <f t="shared" si="1"/>
        <v>0</v>
      </c>
      <c r="H12" s="83">
        <f t="shared" si="1"/>
        <v>0</v>
      </c>
      <c r="I12" s="83">
        <f t="shared" si="1"/>
        <v>0</v>
      </c>
      <c r="J12" s="83">
        <f t="shared" si="1"/>
        <v>0</v>
      </c>
      <c r="K12" s="83">
        <f t="shared" si="1"/>
        <v>0</v>
      </c>
      <c r="L12" s="83">
        <f t="shared" si="1"/>
        <v>0</v>
      </c>
      <c r="M12" s="83">
        <f t="shared" si="1"/>
        <v>0</v>
      </c>
      <c r="N12" s="83">
        <f t="shared" si="1"/>
        <v>0</v>
      </c>
      <c r="O12" s="83">
        <f t="shared" si="1"/>
        <v>0</v>
      </c>
      <c r="P12" s="83">
        <f t="shared" si="1"/>
        <v>0</v>
      </c>
      <c r="Q12" s="83">
        <f t="shared" si="1"/>
        <v>0</v>
      </c>
    </row>
    <row r="13" spans="2:17" x14ac:dyDescent="0.25">
      <c r="C13" s="163" t="s">
        <v>704</v>
      </c>
      <c r="D13" s="101" t="s">
        <v>651</v>
      </c>
      <c r="E13" s="83">
        <f t="shared" si="1"/>
        <v>0</v>
      </c>
      <c r="F13" s="83">
        <f t="shared" si="1"/>
        <v>0</v>
      </c>
      <c r="G13" s="83">
        <f t="shared" si="1"/>
        <v>0</v>
      </c>
      <c r="H13" s="83">
        <f t="shared" si="1"/>
        <v>0</v>
      </c>
      <c r="I13" s="83">
        <f t="shared" si="1"/>
        <v>0</v>
      </c>
      <c r="J13" s="83">
        <f t="shared" si="1"/>
        <v>0</v>
      </c>
      <c r="K13" s="83">
        <f t="shared" si="1"/>
        <v>0</v>
      </c>
      <c r="L13" s="83">
        <f t="shared" si="1"/>
        <v>0</v>
      </c>
      <c r="M13" s="83">
        <f t="shared" si="1"/>
        <v>0</v>
      </c>
      <c r="N13" s="83">
        <f t="shared" si="1"/>
        <v>0</v>
      </c>
      <c r="O13" s="83">
        <f t="shared" si="1"/>
        <v>0</v>
      </c>
      <c r="P13" s="83">
        <f t="shared" si="1"/>
        <v>0</v>
      </c>
      <c r="Q13" s="83">
        <f t="shared" si="1"/>
        <v>0</v>
      </c>
    </row>
    <row r="14" spans="2:17" x14ac:dyDescent="0.25">
      <c r="C14" s="163" t="s">
        <v>704</v>
      </c>
      <c r="D14" s="101" t="s">
        <v>652</v>
      </c>
      <c r="E14" s="83">
        <f t="shared" si="1"/>
        <v>0</v>
      </c>
      <c r="F14" s="83">
        <f t="shared" si="1"/>
        <v>0</v>
      </c>
      <c r="G14" s="83">
        <f t="shared" si="1"/>
        <v>0</v>
      </c>
      <c r="H14" s="83">
        <f t="shared" si="1"/>
        <v>0</v>
      </c>
      <c r="I14" s="83">
        <f t="shared" si="1"/>
        <v>0</v>
      </c>
      <c r="J14" s="83">
        <f t="shared" si="1"/>
        <v>0</v>
      </c>
      <c r="K14" s="83">
        <f t="shared" si="1"/>
        <v>0</v>
      </c>
      <c r="L14" s="83">
        <f t="shared" si="1"/>
        <v>0</v>
      </c>
      <c r="M14" s="83">
        <f t="shared" si="1"/>
        <v>0</v>
      </c>
      <c r="N14" s="83">
        <f t="shared" si="1"/>
        <v>0</v>
      </c>
      <c r="O14" s="83">
        <f t="shared" si="1"/>
        <v>0</v>
      </c>
      <c r="P14" s="83">
        <f t="shared" si="1"/>
        <v>0</v>
      </c>
      <c r="Q14" s="83">
        <f t="shared" si="1"/>
        <v>0</v>
      </c>
    </row>
    <row r="15" spans="2:17" x14ac:dyDescent="0.25">
      <c r="C15" s="163" t="s">
        <v>704</v>
      </c>
      <c r="D15" s="101" t="s">
        <v>653</v>
      </c>
      <c r="E15" s="83">
        <f t="shared" si="1"/>
        <v>0</v>
      </c>
      <c r="F15" s="83">
        <f t="shared" si="1"/>
        <v>0</v>
      </c>
      <c r="G15" s="83">
        <f t="shared" si="1"/>
        <v>0</v>
      </c>
      <c r="H15" s="83">
        <f t="shared" si="1"/>
        <v>0</v>
      </c>
      <c r="I15" s="83">
        <f t="shared" si="1"/>
        <v>0</v>
      </c>
      <c r="J15" s="83">
        <f t="shared" si="1"/>
        <v>0</v>
      </c>
      <c r="K15" s="83">
        <f t="shared" si="1"/>
        <v>0</v>
      </c>
      <c r="L15" s="83">
        <f t="shared" si="1"/>
        <v>0</v>
      </c>
      <c r="M15" s="83">
        <f t="shared" si="1"/>
        <v>0</v>
      </c>
      <c r="N15" s="83">
        <f t="shared" si="1"/>
        <v>0</v>
      </c>
      <c r="O15" s="83">
        <f t="shared" si="1"/>
        <v>0</v>
      </c>
      <c r="P15" s="83">
        <f t="shared" si="1"/>
        <v>0</v>
      </c>
      <c r="Q15" s="83">
        <f t="shared" si="1"/>
        <v>0</v>
      </c>
    </row>
    <row r="16" spans="2:17" x14ac:dyDescent="0.25">
      <c r="C16" s="163" t="s">
        <v>704</v>
      </c>
      <c r="D16" s="101" t="s">
        <v>654</v>
      </c>
      <c r="E16" s="83">
        <f t="shared" si="1"/>
        <v>0</v>
      </c>
      <c r="F16" s="83">
        <f t="shared" si="1"/>
        <v>0</v>
      </c>
      <c r="G16" s="83">
        <f t="shared" si="1"/>
        <v>0</v>
      </c>
      <c r="H16" s="83">
        <f t="shared" si="1"/>
        <v>0</v>
      </c>
      <c r="I16" s="83">
        <f t="shared" si="1"/>
        <v>0</v>
      </c>
      <c r="J16" s="83">
        <f t="shared" si="1"/>
        <v>0</v>
      </c>
      <c r="K16" s="83">
        <f t="shared" si="1"/>
        <v>0</v>
      </c>
      <c r="L16" s="83">
        <f t="shared" si="1"/>
        <v>0</v>
      </c>
      <c r="M16" s="83">
        <f t="shared" si="1"/>
        <v>0</v>
      </c>
      <c r="N16" s="83">
        <f t="shared" si="1"/>
        <v>0</v>
      </c>
      <c r="O16" s="83">
        <f t="shared" si="1"/>
        <v>0</v>
      </c>
      <c r="P16" s="83">
        <f t="shared" si="1"/>
        <v>0</v>
      </c>
      <c r="Q16" s="83">
        <f t="shared" si="1"/>
        <v>0</v>
      </c>
    </row>
    <row r="17" spans="2:17" x14ac:dyDescent="0.25">
      <c r="C17" s="163" t="s">
        <v>704</v>
      </c>
      <c r="D17" s="101" t="s">
        <v>655</v>
      </c>
      <c r="E17" s="83">
        <f t="shared" si="1"/>
        <v>0</v>
      </c>
      <c r="F17" s="83">
        <f t="shared" si="1"/>
        <v>0</v>
      </c>
      <c r="G17" s="83">
        <f t="shared" si="1"/>
        <v>0</v>
      </c>
      <c r="H17" s="83">
        <f t="shared" si="1"/>
        <v>0</v>
      </c>
      <c r="I17" s="83">
        <f t="shared" si="1"/>
        <v>0</v>
      </c>
      <c r="J17" s="83">
        <f t="shared" si="1"/>
        <v>0</v>
      </c>
      <c r="K17" s="83">
        <f t="shared" si="1"/>
        <v>0</v>
      </c>
      <c r="L17" s="83">
        <f t="shared" si="1"/>
        <v>0</v>
      </c>
      <c r="M17" s="83">
        <f t="shared" si="1"/>
        <v>0</v>
      </c>
      <c r="N17" s="83">
        <f t="shared" si="1"/>
        <v>0</v>
      </c>
      <c r="O17" s="83">
        <f t="shared" si="1"/>
        <v>0</v>
      </c>
      <c r="P17" s="83">
        <f t="shared" si="1"/>
        <v>0</v>
      </c>
      <c r="Q17" s="83">
        <f t="shared" si="1"/>
        <v>0</v>
      </c>
    </row>
    <row r="18" spans="2:17" ht="14.25" customHeight="1" x14ac:dyDescent="0.25">
      <c r="B18" s="75"/>
      <c r="C18" s="163" t="s">
        <v>704</v>
      </c>
      <c r="D18" s="101" t="s">
        <v>656</v>
      </c>
      <c r="E18" s="83">
        <f t="shared" si="1"/>
        <v>0</v>
      </c>
      <c r="F18" s="83">
        <f t="shared" si="1"/>
        <v>0</v>
      </c>
      <c r="G18" s="83">
        <f t="shared" si="1"/>
        <v>0</v>
      </c>
      <c r="H18" s="83">
        <f t="shared" si="1"/>
        <v>0</v>
      </c>
      <c r="I18" s="83">
        <f t="shared" si="1"/>
        <v>0</v>
      </c>
      <c r="J18" s="83">
        <f t="shared" si="1"/>
        <v>0</v>
      </c>
      <c r="K18" s="83">
        <f t="shared" si="1"/>
        <v>0</v>
      </c>
      <c r="L18" s="83">
        <f t="shared" si="1"/>
        <v>0</v>
      </c>
      <c r="M18" s="83">
        <f t="shared" si="1"/>
        <v>0</v>
      </c>
      <c r="N18" s="83">
        <f t="shared" si="1"/>
        <v>0</v>
      </c>
      <c r="O18" s="83">
        <f t="shared" si="1"/>
        <v>0</v>
      </c>
      <c r="P18" s="83">
        <f t="shared" si="1"/>
        <v>0</v>
      </c>
      <c r="Q18" s="83">
        <f t="shared" si="1"/>
        <v>0</v>
      </c>
    </row>
    <row r="19" spans="2:17" x14ac:dyDescent="0.25">
      <c r="C19" s="163" t="s">
        <v>704</v>
      </c>
      <c r="D19" s="20" t="s">
        <v>657</v>
      </c>
      <c r="E19" s="83">
        <f t="shared" si="1"/>
        <v>0</v>
      </c>
      <c r="F19" s="83">
        <f t="shared" si="1"/>
        <v>0</v>
      </c>
      <c r="G19" s="83">
        <f t="shared" si="1"/>
        <v>0</v>
      </c>
      <c r="H19" s="83">
        <f t="shared" si="1"/>
        <v>0</v>
      </c>
      <c r="I19" s="83">
        <f t="shared" si="1"/>
        <v>0</v>
      </c>
      <c r="J19" s="83">
        <f t="shared" si="1"/>
        <v>0</v>
      </c>
      <c r="K19" s="83">
        <f t="shared" si="1"/>
        <v>0</v>
      </c>
      <c r="L19" s="83">
        <f t="shared" si="1"/>
        <v>0</v>
      </c>
      <c r="M19" s="83">
        <f t="shared" si="1"/>
        <v>0</v>
      </c>
      <c r="N19" s="83">
        <f t="shared" si="1"/>
        <v>0</v>
      </c>
      <c r="O19" s="83">
        <f t="shared" si="1"/>
        <v>0</v>
      </c>
      <c r="P19" s="83">
        <f t="shared" si="1"/>
        <v>0</v>
      </c>
      <c r="Q19" s="83">
        <f>Q107+Q195</f>
        <v>0</v>
      </c>
    </row>
    <row r="20" spans="2:17" x14ac:dyDescent="0.25">
      <c r="C20" s="338" t="s">
        <v>225</v>
      </c>
      <c r="D20" s="339"/>
      <c r="E20" s="144">
        <f>SUM(E11:E19)</f>
        <v>0</v>
      </c>
      <c r="F20" s="144">
        <f t="shared" ref="F20:P20" si="2">SUM(F11:F19)</f>
        <v>0</v>
      </c>
      <c r="G20" s="144">
        <f t="shared" si="2"/>
        <v>0</v>
      </c>
      <c r="H20" s="144">
        <f t="shared" si="2"/>
        <v>0</v>
      </c>
      <c r="I20" s="144">
        <f t="shared" si="2"/>
        <v>0</v>
      </c>
      <c r="J20" s="144">
        <f t="shared" si="2"/>
        <v>0</v>
      </c>
      <c r="K20" s="144">
        <f t="shared" si="2"/>
        <v>0</v>
      </c>
      <c r="L20" s="144">
        <f t="shared" si="2"/>
        <v>0</v>
      </c>
      <c r="M20" s="144">
        <f t="shared" si="2"/>
        <v>0</v>
      </c>
      <c r="N20" s="144">
        <f t="shared" si="2"/>
        <v>0</v>
      </c>
      <c r="O20" s="144">
        <f t="shared" si="2"/>
        <v>0</v>
      </c>
      <c r="P20" s="144">
        <f t="shared" si="2"/>
        <v>0</v>
      </c>
      <c r="Q20" s="124">
        <f>Q107+Q208</f>
        <v>0</v>
      </c>
    </row>
    <row r="21" spans="2:17" x14ac:dyDescent="0.25">
      <c r="C21" s="319" t="s">
        <v>351</v>
      </c>
      <c r="D21" s="320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63" t="s">
        <v>704</v>
      </c>
      <c r="D22" s="101" t="s">
        <v>658</v>
      </c>
      <c r="E22" s="83">
        <f t="shared" ref="E22:Q28" si="3">E110+E198</f>
        <v>0</v>
      </c>
      <c r="F22" s="83">
        <f t="shared" si="3"/>
        <v>0</v>
      </c>
      <c r="G22" s="83">
        <f t="shared" si="3"/>
        <v>0</v>
      </c>
      <c r="H22" s="83">
        <f t="shared" si="3"/>
        <v>0</v>
      </c>
      <c r="I22" s="83">
        <f t="shared" si="3"/>
        <v>0</v>
      </c>
      <c r="J22" s="83">
        <f t="shared" si="3"/>
        <v>0</v>
      </c>
      <c r="K22" s="83">
        <f t="shared" si="3"/>
        <v>0</v>
      </c>
      <c r="L22" s="83">
        <f t="shared" si="3"/>
        <v>0</v>
      </c>
      <c r="M22" s="83">
        <f t="shared" si="3"/>
        <v>0</v>
      </c>
      <c r="N22" s="83">
        <f t="shared" si="3"/>
        <v>0</v>
      </c>
      <c r="O22" s="83">
        <f t="shared" si="3"/>
        <v>0</v>
      </c>
      <c r="P22" s="83">
        <f t="shared" si="3"/>
        <v>0</v>
      </c>
      <c r="Q22" s="83">
        <f t="shared" si="3"/>
        <v>0</v>
      </c>
    </row>
    <row r="23" spans="2:17" x14ac:dyDescent="0.25">
      <c r="C23" s="163" t="s">
        <v>704</v>
      </c>
      <c r="D23" s="101" t="s">
        <v>659</v>
      </c>
      <c r="E23" s="83">
        <f t="shared" si="3"/>
        <v>0</v>
      </c>
      <c r="F23" s="83">
        <f t="shared" si="3"/>
        <v>0</v>
      </c>
      <c r="G23" s="83">
        <f t="shared" si="3"/>
        <v>0</v>
      </c>
      <c r="H23" s="83">
        <f t="shared" si="3"/>
        <v>0</v>
      </c>
      <c r="I23" s="83">
        <f t="shared" si="3"/>
        <v>0</v>
      </c>
      <c r="J23" s="83">
        <f t="shared" si="3"/>
        <v>0</v>
      </c>
      <c r="K23" s="83">
        <f t="shared" si="3"/>
        <v>0</v>
      </c>
      <c r="L23" s="83">
        <f t="shared" si="3"/>
        <v>0</v>
      </c>
      <c r="M23" s="83">
        <f t="shared" si="3"/>
        <v>0</v>
      </c>
      <c r="N23" s="83">
        <f t="shared" si="3"/>
        <v>0</v>
      </c>
      <c r="O23" s="83">
        <f t="shared" si="3"/>
        <v>0</v>
      </c>
      <c r="P23" s="83">
        <f t="shared" si="3"/>
        <v>0</v>
      </c>
      <c r="Q23" s="83">
        <f t="shared" si="3"/>
        <v>0</v>
      </c>
    </row>
    <row r="24" spans="2:17" x14ac:dyDescent="0.25">
      <c r="C24" s="163" t="s">
        <v>704</v>
      </c>
      <c r="D24" s="101" t="s">
        <v>660</v>
      </c>
      <c r="E24" s="83">
        <f t="shared" si="3"/>
        <v>0</v>
      </c>
      <c r="F24" s="83">
        <f t="shared" si="3"/>
        <v>0</v>
      </c>
      <c r="G24" s="83">
        <f t="shared" si="3"/>
        <v>0</v>
      </c>
      <c r="H24" s="83">
        <f t="shared" si="3"/>
        <v>0</v>
      </c>
      <c r="I24" s="83">
        <f t="shared" si="3"/>
        <v>0</v>
      </c>
      <c r="J24" s="83">
        <f t="shared" si="3"/>
        <v>0</v>
      </c>
      <c r="K24" s="83">
        <f t="shared" si="3"/>
        <v>0</v>
      </c>
      <c r="L24" s="83">
        <f t="shared" si="3"/>
        <v>0</v>
      </c>
      <c r="M24" s="83">
        <f t="shared" si="3"/>
        <v>0</v>
      </c>
      <c r="N24" s="83">
        <f t="shared" si="3"/>
        <v>0</v>
      </c>
      <c r="O24" s="83">
        <f t="shared" si="3"/>
        <v>0</v>
      </c>
      <c r="P24" s="83">
        <f t="shared" si="3"/>
        <v>0</v>
      </c>
      <c r="Q24" s="83">
        <f t="shared" si="3"/>
        <v>0</v>
      </c>
    </row>
    <row r="25" spans="2:17" x14ac:dyDescent="0.25">
      <c r="C25" s="163" t="s">
        <v>704</v>
      </c>
      <c r="D25" s="101" t="s">
        <v>661</v>
      </c>
      <c r="E25" s="83">
        <f t="shared" si="3"/>
        <v>0</v>
      </c>
      <c r="F25" s="83">
        <f t="shared" si="3"/>
        <v>0</v>
      </c>
      <c r="G25" s="83">
        <f t="shared" si="3"/>
        <v>0</v>
      </c>
      <c r="H25" s="83">
        <f t="shared" si="3"/>
        <v>0</v>
      </c>
      <c r="I25" s="83">
        <f t="shared" si="3"/>
        <v>0</v>
      </c>
      <c r="J25" s="83">
        <f t="shared" si="3"/>
        <v>0</v>
      </c>
      <c r="K25" s="83">
        <f t="shared" si="3"/>
        <v>0</v>
      </c>
      <c r="L25" s="83">
        <f t="shared" si="3"/>
        <v>0</v>
      </c>
      <c r="M25" s="83">
        <f t="shared" si="3"/>
        <v>0</v>
      </c>
      <c r="N25" s="83">
        <f t="shared" si="3"/>
        <v>0</v>
      </c>
      <c r="O25" s="83">
        <f t="shared" si="3"/>
        <v>0</v>
      </c>
      <c r="P25" s="83">
        <f t="shared" si="3"/>
        <v>0</v>
      </c>
      <c r="Q25" s="83">
        <f t="shared" si="3"/>
        <v>0</v>
      </c>
    </row>
    <row r="26" spans="2:17" x14ac:dyDescent="0.25">
      <c r="C26" s="163" t="s">
        <v>704</v>
      </c>
      <c r="D26" s="101" t="s">
        <v>662</v>
      </c>
      <c r="E26" s="83">
        <f t="shared" si="3"/>
        <v>0</v>
      </c>
      <c r="F26" s="83">
        <f t="shared" si="3"/>
        <v>0</v>
      </c>
      <c r="G26" s="83">
        <f t="shared" si="3"/>
        <v>0</v>
      </c>
      <c r="H26" s="83">
        <f t="shared" si="3"/>
        <v>0</v>
      </c>
      <c r="I26" s="83">
        <f t="shared" si="3"/>
        <v>0</v>
      </c>
      <c r="J26" s="83">
        <f t="shared" si="3"/>
        <v>0</v>
      </c>
      <c r="K26" s="83">
        <f t="shared" si="3"/>
        <v>0</v>
      </c>
      <c r="L26" s="83">
        <f t="shared" si="3"/>
        <v>0</v>
      </c>
      <c r="M26" s="83">
        <f t="shared" si="3"/>
        <v>0</v>
      </c>
      <c r="N26" s="83">
        <f t="shared" si="3"/>
        <v>0</v>
      </c>
      <c r="O26" s="83">
        <f t="shared" si="3"/>
        <v>0</v>
      </c>
      <c r="P26" s="83">
        <f t="shared" si="3"/>
        <v>0</v>
      </c>
      <c r="Q26" s="83">
        <f t="shared" si="3"/>
        <v>0</v>
      </c>
    </row>
    <row r="27" spans="2:17" x14ac:dyDescent="0.25">
      <c r="C27" s="163" t="s">
        <v>704</v>
      </c>
      <c r="D27" s="20" t="s">
        <v>663</v>
      </c>
      <c r="E27" s="83">
        <f t="shared" si="3"/>
        <v>0</v>
      </c>
      <c r="F27" s="83">
        <f t="shared" si="3"/>
        <v>0</v>
      </c>
      <c r="G27" s="83">
        <f t="shared" si="3"/>
        <v>0</v>
      </c>
      <c r="H27" s="83">
        <f t="shared" si="3"/>
        <v>0</v>
      </c>
      <c r="I27" s="83">
        <f t="shared" si="3"/>
        <v>0</v>
      </c>
      <c r="J27" s="83">
        <f t="shared" si="3"/>
        <v>0</v>
      </c>
      <c r="K27" s="83">
        <f t="shared" si="3"/>
        <v>0</v>
      </c>
      <c r="L27" s="83">
        <f t="shared" si="3"/>
        <v>0</v>
      </c>
      <c r="M27" s="83">
        <f t="shared" si="3"/>
        <v>0</v>
      </c>
      <c r="N27" s="83">
        <f t="shared" si="3"/>
        <v>0</v>
      </c>
      <c r="O27" s="83">
        <f t="shared" si="3"/>
        <v>0</v>
      </c>
      <c r="P27" s="83">
        <f t="shared" si="3"/>
        <v>0</v>
      </c>
      <c r="Q27" s="83">
        <f t="shared" si="3"/>
        <v>0</v>
      </c>
    </row>
    <row r="28" spans="2:17" x14ac:dyDescent="0.25">
      <c r="C28" s="163" t="s">
        <v>704</v>
      </c>
      <c r="D28" s="20" t="s">
        <v>664</v>
      </c>
      <c r="E28" s="83">
        <f t="shared" si="3"/>
        <v>0</v>
      </c>
      <c r="F28" s="83">
        <f t="shared" si="3"/>
        <v>0</v>
      </c>
      <c r="G28" s="83">
        <f t="shared" si="3"/>
        <v>0</v>
      </c>
      <c r="H28" s="83">
        <f t="shared" si="3"/>
        <v>0</v>
      </c>
      <c r="I28" s="83">
        <f t="shared" si="3"/>
        <v>0</v>
      </c>
      <c r="J28" s="83">
        <f t="shared" si="3"/>
        <v>0</v>
      </c>
      <c r="K28" s="83">
        <f t="shared" si="3"/>
        <v>0</v>
      </c>
      <c r="L28" s="83">
        <f t="shared" si="3"/>
        <v>0</v>
      </c>
      <c r="M28" s="83">
        <f t="shared" si="3"/>
        <v>0</v>
      </c>
      <c r="N28" s="83">
        <f t="shared" si="3"/>
        <v>0</v>
      </c>
      <c r="O28" s="83">
        <f t="shared" si="3"/>
        <v>0</v>
      </c>
      <c r="P28" s="83">
        <f t="shared" si="3"/>
        <v>0</v>
      </c>
      <c r="Q28" s="83">
        <f t="shared" si="3"/>
        <v>0</v>
      </c>
    </row>
    <row r="29" spans="2:17" x14ac:dyDescent="0.25">
      <c r="C29" s="338" t="s">
        <v>225</v>
      </c>
      <c r="D29" s="339"/>
      <c r="E29" s="144">
        <f>SUM(E22:E28)</f>
        <v>0</v>
      </c>
      <c r="F29" s="144">
        <f t="shared" ref="F29:P29" si="4">SUM(F22:F28)</f>
        <v>0</v>
      </c>
      <c r="G29" s="144">
        <f t="shared" si="4"/>
        <v>0</v>
      </c>
      <c r="H29" s="144">
        <f t="shared" si="4"/>
        <v>0</v>
      </c>
      <c r="I29" s="144">
        <f t="shared" si="4"/>
        <v>0</v>
      </c>
      <c r="J29" s="144">
        <f t="shared" si="4"/>
        <v>0</v>
      </c>
      <c r="K29" s="144">
        <f t="shared" si="4"/>
        <v>0</v>
      </c>
      <c r="L29" s="144">
        <f t="shared" si="4"/>
        <v>0</v>
      </c>
      <c r="M29" s="144">
        <f t="shared" si="4"/>
        <v>0</v>
      </c>
      <c r="N29" s="144">
        <f t="shared" si="4"/>
        <v>0</v>
      </c>
      <c r="O29" s="144">
        <f t="shared" si="4"/>
        <v>0</v>
      </c>
      <c r="P29" s="144">
        <f t="shared" si="4"/>
        <v>0</v>
      </c>
      <c r="Q29" s="124">
        <f>Q116+Q217</f>
        <v>0</v>
      </c>
    </row>
    <row r="30" spans="2:17" x14ac:dyDescent="0.25">
      <c r="C30" s="338" t="s">
        <v>349</v>
      </c>
      <c r="D30" s="339"/>
      <c r="E30" s="144">
        <f>E29+E20</f>
        <v>0</v>
      </c>
      <c r="F30" s="144">
        <f t="shared" ref="F30:P30" si="5">F29+F20</f>
        <v>0</v>
      </c>
      <c r="G30" s="144">
        <f t="shared" si="5"/>
        <v>0</v>
      </c>
      <c r="H30" s="144">
        <f t="shared" si="5"/>
        <v>0</v>
      </c>
      <c r="I30" s="144">
        <f t="shared" si="5"/>
        <v>0</v>
      </c>
      <c r="J30" s="144">
        <f t="shared" si="5"/>
        <v>0</v>
      </c>
      <c r="K30" s="144">
        <f t="shared" si="5"/>
        <v>0</v>
      </c>
      <c r="L30" s="144">
        <f t="shared" si="5"/>
        <v>0</v>
      </c>
      <c r="M30" s="144">
        <f t="shared" si="5"/>
        <v>0</v>
      </c>
      <c r="N30" s="144">
        <f t="shared" si="5"/>
        <v>0</v>
      </c>
      <c r="O30" s="144">
        <f t="shared" si="5"/>
        <v>0</v>
      </c>
      <c r="P30" s="144">
        <f t="shared" si="5"/>
        <v>0</v>
      </c>
      <c r="Q30" s="124">
        <f>Q117+Q218</f>
        <v>0</v>
      </c>
    </row>
    <row r="31" spans="2:17" x14ac:dyDescent="0.25">
      <c r="C31" s="335" t="s">
        <v>352</v>
      </c>
      <c r="D31" s="336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319" t="s">
        <v>350</v>
      </c>
      <c r="D32" s="320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665</v>
      </c>
      <c r="E33" s="83">
        <f t="shared" ref="E33:Q46" si="6">E121+E209</f>
        <v>0</v>
      </c>
      <c r="F33" s="83">
        <f t="shared" si="6"/>
        <v>0</v>
      </c>
      <c r="G33" s="83">
        <f t="shared" si="6"/>
        <v>0</v>
      </c>
      <c r="H33" s="83">
        <f t="shared" si="6"/>
        <v>0</v>
      </c>
      <c r="I33" s="83">
        <f t="shared" si="6"/>
        <v>0</v>
      </c>
      <c r="J33" s="83">
        <f t="shared" si="6"/>
        <v>0</v>
      </c>
      <c r="K33" s="83">
        <f t="shared" si="6"/>
        <v>0</v>
      </c>
      <c r="L33" s="83">
        <f t="shared" si="6"/>
        <v>0</v>
      </c>
      <c r="M33" s="83">
        <f t="shared" si="6"/>
        <v>0</v>
      </c>
      <c r="N33" s="83">
        <f t="shared" si="6"/>
        <v>0</v>
      </c>
      <c r="O33" s="83">
        <f t="shared" si="6"/>
        <v>0</v>
      </c>
      <c r="P33" s="83">
        <f t="shared" si="6"/>
        <v>0</v>
      </c>
      <c r="Q33" s="83">
        <f t="shared" si="6"/>
        <v>0</v>
      </c>
    </row>
    <row r="34" spans="3:17" x14ac:dyDescent="0.25">
      <c r="C34" s="163" t="s">
        <v>705</v>
      </c>
      <c r="D34" s="101" t="s">
        <v>666</v>
      </c>
      <c r="E34" s="83">
        <f t="shared" si="6"/>
        <v>0</v>
      </c>
      <c r="F34" s="83">
        <f t="shared" si="6"/>
        <v>0</v>
      </c>
      <c r="G34" s="83">
        <f t="shared" si="6"/>
        <v>0</v>
      </c>
      <c r="H34" s="83">
        <f t="shared" si="6"/>
        <v>0</v>
      </c>
      <c r="I34" s="83">
        <f t="shared" si="6"/>
        <v>0</v>
      </c>
      <c r="J34" s="83">
        <f t="shared" si="6"/>
        <v>0</v>
      </c>
      <c r="K34" s="83">
        <f t="shared" si="6"/>
        <v>0</v>
      </c>
      <c r="L34" s="83">
        <f t="shared" si="6"/>
        <v>0</v>
      </c>
      <c r="M34" s="83">
        <f t="shared" si="6"/>
        <v>0</v>
      </c>
      <c r="N34" s="83">
        <f t="shared" si="6"/>
        <v>0</v>
      </c>
      <c r="O34" s="83">
        <f t="shared" si="6"/>
        <v>0</v>
      </c>
      <c r="P34" s="83">
        <f t="shared" si="6"/>
        <v>0</v>
      </c>
      <c r="Q34" s="83">
        <f t="shared" si="6"/>
        <v>0</v>
      </c>
    </row>
    <row r="35" spans="3:17" x14ac:dyDescent="0.25">
      <c r="C35" s="163" t="s">
        <v>705</v>
      </c>
      <c r="D35" s="101" t="s">
        <v>667</v>
      </c>
      <c r="E35" s="83">
        <f t="shared" si="6"/>
        <v>0</v>
      </c>
      <c r="F35" s="83">
        <f t="shared" si="6"/>
        <v>0</v>
      </c>
      <c r="G35" s="83">
        <f t="shared" si="6"/>
        <v>0</v>
      </c>
      <c r="H35" s="83">
        <f t="shared" si="6"/>
        <v>0</v>
      </c>
      <c r="I35" s="83">
        <f t="shared" si="6"/>
        <v>0</v>
      </c>
      <c r="J35" s="83">
        <f t="shared" si="6"/>
        <v>0</v>
      </c>
      <c r="K35" s="83">
        <f t="shared" si="6"/>
        <v>0</v>
      </c>
      <c r="L35" s="83">
        <f t="shared" si="6"/>
        <v>0</v>
      </c>
      <c r="M35" s="83">
        <f t="shared" si="6"/>
        <v>0</v>
      </c>
      <c r="N35" s="83">
        <f t="shared" si="6"/>
        <v>0</v>
      </c>
      <c r="O35" s="83">
        <f t="shared" si="6"/>
        <v>0</v>
      </c>
      <c r="P35" s="83">
        <f t="shared" si="6"/>
        <v>0</v>
      </c>
      <c r="Q35" s="83">
        <f t="shared" si="6"/>
        <v>0</v>
      </c>
    </row>
    <row r="36" spans="3:17" x14ac:dyDescent="0.25">
      <c r="C36" s="163" t="s">
        <v>705</v>
      </c>
      <c r="D36" s="101" t="s">
        <v>668</v>
      </c>
      <c r="E36" s="83">
        <f t="shared" si="6"/>
        <v>0</v>
      </c>
      <c r="F36" s="83">
        <f t="shared" si="6"/>
        <v>0</v>
      </c>
      <c r="G36" s="83">
        <f t="shared" si="6"/>
        <v>0</v>
      </c>
      <c r="H36" s="83">
        <f t="shared" si="6"/>
        <v>0</v>
      </c>
      <c r="I36" s="83">
        <f t="shared" si="6"/>
        <v>0</v>
      </c>
      <c r="J36" s="83">
        <f t="shared" si="6"/>
        <v>0</v>
      </c>
      <c r="K36" s="83">
        <f t="shared" si="6"/>
        <v>0</v>
      </c>
      <c r="L36" s="83">
        <f t="shared" si="6"/>
        <v>0</v>
      </c>
      <c r="M36" s="83">
        <f t="shared" si="6"/>
        <v>0</v>
      </c>
      <c r="N36" s="83">
        <f t="shared" si="6"/>
        <v>0</v>
      </c>
      <c r="O36" s="83">
        <f t="shared" si="6"/>
        <v>0</v>
      </c>
      <c r="P36" s="83">
        <f t="shared" si="6"/>
        <v>0</v>
      </c>
      <c r="Q36" s="83">
        <f t="shared" si="6"/>
        <v>0</v>
      </c>
    </row>
    <row r="37" spans="3:17" x14ac:dyDescent="0.25">
      <c r="C37" s="163" t="s">
        <v>705</v>
      </c>
      <c r="D37" s="101" t="s">
        <v>669</v>
      </c>
      <c r="E37" s="83">
        <f t="shared" si="6"/>
        <v>0</v>
      </c>
      <c r="F37" s="83">
        <f t="shared" si="6"/>
        <v>0</v>
      </c>
      <c r="G37" s="83">
        <f t="shared" si="6"/>
        <v>0</v>
      </c>
      <c r="H37" s="83">
        <f t="shared" si="6"/>
        <v>0</v>
      </c>
      <c r="I37" s="83">
        <f t="shared" si="6"/>
        <v>0</v>
      </c>
      <c r="J37" s="83">
        <f t="shared" si="6"/>
        <v>0</v>
      </c>
      <c r="K37" s="83">
        <f t="shared" si="6"/>
        <v>0</v>
      </c>
      <c r="L37" s="83">
        <f t="shared" si="6"/>
        <v>0</v>
      </c>
      <c r="M37" s="83">
        <f t="shared" si="6"/>
        <v>0</v>
      </c>
      <c r="N37" s="83">
        <f t="shared" si="6"/>
        <v>0</v>
      </c>
      <c r="O37" s="83">
        <f t="shared" si="6"/>
        <v>0</v>
      </c>
      <c r="P37" s="83">
        <f t="shared" si="6"/>
        <v>0</v>
      </c>
      <c r="Q37" s="83">
        <f t="shared" si="6"/>
        <v>0</v>
      </c>
    </row>
    <row r="38" spans="3:17" x14ac:dyDescent="0.25">
      <c r="C38" s="163" t="s">
        <v>705</v>
      </c>
      <c r="D38" s="101" t="s">
        <v>670</v>
      </c>
      <c r="E38" s="83">
        <f t="shared" si="6"/>
        <v>0</v>
      </c>
      <c r="F38" s="83">
        <f t="shared" si="6"/>
        <v>0</v>
      </c>
      <c r="G38" s="83">
        <f t="shared" si="6"/>
        <v>0</v>
      </c>
      <c r="H38" s="83">
        <f t="shared" si="6"/>
        <v>0</v>
      </c>
      <c r="I38" s="83">
        <f t="shared" si="6"/>
        <v>0</v>
      </c>
      <c r="J38" s="83">
        <f t="shared" si="6"/>
        <v>0</v>
      </c>
      <c r="K38" s="83">
        <f t="shared" si="6"/>
        <v>0</v>
      </c>
      <c r="L38" s="83">
        <f t="shared" si="6"/>
        <v>0</v>
      </c>
      <c r="M38" s="83">
        <f t="shared" si="6"/>
        <v>0</v>
      </c>
      <c r="N38" s="83">
        <f t="shared" si="6"/>
        <v>0</v>
      </c>
      <c r="O38" s="83">
        <f t="shared" si="6"/>
        <v>0</v>
      </c>
      <c r="P38" s="83">
        <f t="shared" si="6"/>
        <v>0</v>
      </c>
      <c r="Q38" s="83">
        <f t="shared" si="6"/>
        <v>0</v>
      </c>
    </row>
    <row r="39" spans="3:17" x14ac:dyDescent="0.25">
      <c r="C39" s="163" t="s">
        <v>706</v>
      </c>
      <c r="D39" s="101" t="s">
        <v>671</v>
      </c>
      <c r="E39" s="83">
        <f t="shared" si="6"/>
        <v>0</v>
      </c>
      <c r="F39" s="83">
        <f t="shared" si="6"/>
        <v>0</v>
      </c>
      <c r="G39" s="83">
        <f t="shared" si="6"/>
        <v>0</v>
      </c>
      <c r="H39" s="83">
        <f t="shared" si="6"/>
        <v>0</v>
      </c>
      <c r="I39" s="83">
        <f t="shared" si="6"/>
        <v>0</v>
      </c>
      <c r="J39" s="83">
        <f t="shared" si="6"/>
        <v>0</v>
      </c>
      <c r="K39" s="83">
        <f t="shared" si="6"/>
        <v>0</v>
      </c>
      <c r="L39" s="83">
        <f t="shared" si="6"/>
        <v>0</v>
      </c>
      <c r="M39" s="83">
        <f t="shared" si="6"/>
        <v>0</v>
      </c>
      <c r="N39" s="83">
        <f t="shared" si="6"/>
        <v>0</v>
      </c>
      <c r="O39" s="83">
        <f t="shared" si="6"/>
        <v>0</v>
      </c>
      <c r="P39" s="83">
        <f t="shared" si="6"/>
        <v>0</v>
      </c>
      <c r="Q39" s="83">
        <f t="shared" si="6"/>
        <v>0</v>
      </c>
    </row>
    <row r="40" spans="3:17" x14ac:dyDescent="0.25">
      <c r="C40" s="163" t="s">
        <v>706</v>
      </c>
      <c r="D40" s="101" t="s">
        <v>672</v>
      </c>
      <c r="E40" s="83">
        <f t="shared" si="6"/>
        <v>0</v>
      </c>
      <c r="F40" s="83">
        <f t="shared" si="6"/>
        <v>0</v>
      </c>
      <c r="G40" s="83">
        <f t="shared" si="6"/>
        <v>0</v>
      </c>
      <c r="H40" s="83">
        <f t="shared" si="6"/>
        <v>0</v>
      </c>
      <c r="I40" s="83">
        <f t="shared" si="6"/>
        <v>0</v>
      </c>
      <c r="J40" s="83">
        <f t="shared" si="6"/>
        <v>0</v>
      </c>
      <c r="K40" s="83">
        <f t="shared" si="6"/>
        <v>0</v>
      </c>
      <c r="L40" s="83">
        <f t="shared" si="6"/>
        <v>0</v>
      </c>
      <c r="M40" s="83">
        <f t="shared" si="6"/>
        <v>0</v>
      </c>
      <c r="N40" s="83">
        <f t="shared" si="6"/>
        <v>0</v>
      </c>
      <c r="O40" s="83">
        <f t="shared" si="6"/>
        <v>0</v>
      </c>
      <c r="P40" s="83">
        <f t="shared" si="6"/>
        <v>0</v>
      </c>
      <c r="Q40" s="83">
        <f t="shared" si="6"/>
        <v>0</v>
      </c>
    </row>
    <row r="41" spans="3:17" x14ac:dyDescent="0.25">
      <c r="C41" s="163"/>
      <c r="D41" s="101" t="s">
        <v>673</v>
      </c>
      <c r="E41" s="83">
        <f t="shared" si="6"/>
        <v>0</v>
      </c>
      <c r="F41" s="83">
        <f t="shared" si="6"/>
        <v>0</v>
      </c>
      <c r="G41" s="83">
        <f t="shared" si="6"/>
        <v>0</v>
      </c>
      <c r="H41" s="83">
        <f t="shared" si="6"/>
        <v>0</v>
      </c>
      <c r="I41" s="83">
        <f t="shared" si="6"/>
        <v>0</v>
      </c>
      <c r="J41" s="83">
        <f t="shared" si="6"/>
        <v>0</v>
      </c>
      <c r="K41" s="83">
        <f t="shared" si="6"/>
        <v>0</v>
      </c>
      <c r="L41" s="83">
        <f t="shared" si="6"/>
        <v>0</v>
      </c>
      <c r="M41" s="83">
        <f t="shared" si="6"/>
        <v>0</v>
      </c>
      <c r="N41" s="83">
        <f t="shared" si="6"/>
        <v>0</v>
      </c>
      <c r="O41" s="83">
        <f t="shared" si="6"/>
        <v>0</v>
      </c>
      <c r="P41" s="83">
        <f t="shared" si="6"/>
        <v>0</v>
      </c>
      <c r="Q41" s="83">
        <f t="shared" si="6"/>
        <v>0</v>
      </c>
    </row>
    <row r="42" spans="3:17" x14ac:dyDescent="0.25">
      <c r="C42" s="163"/>
      <c r="D42" s="101" t="s">
        <v>674</v>
      </c>
      <c r="E42" s="83">
        <f t="shared" si="6"/>
        <v>0</v>
      </c>
      <c r="F42" s="83">
        <f t="shared" si="6"/>
        <v>0</v>
      </c>
      <c r="G42" s="83">
        <f t="shared" si="6"/>
        <v>0</v>
      </c>
      <c r="H42" s="83">
        <f t="shared" si="6"/>
        <v>0</v>
      </c>
      <c r="I42" s="83">
        <f t="shared" si="6"/>
        <v>0</v>
      </c>
      <c r="J42" s="83">
        <f t="shared" si="6"/>
        <v>0</v>
      </c>
      <c r="K42" s="83">
        <f t="shared" si="6"/>
        <v>0</v>
      </c>
      <c r="L42" s="83">
        <f t="shared" si="6"/>
        <v>0</v>
      </c>
      <c r="M42" s="83">
        <f t="shared" si="6"/>
        <v>0</v>
      </c>
      <c r="N42" s="83">
        <f t="shared" si="6"/>
        <v>0</v>
      </c>
      <c r="O42" s="83">
        <f t="shared" si="6"/>
        <v>0</v>
      </c>
      <c r="P42" s="83">
        <f t="shared" si="6"/>
        <v>0</v>
      </c>
      <c r="Q42" s="83">
        <f t="shared" si="6"/>
        <v>0</v>
      </c>
    </row>
    <row r="43" spans="3:17" x14ac:dyDescent="0.25">
      <c r="C43" s="163"/>
      <c r="D43" s="101" t="s">
        <v>675</v>
      </c>
      <c r="E43" s="83">
        <f t="shared" si="6"/>
        <v>0</v>
      </c>
      <c r="F43" s="83">
        <f t="shared" si="6"/>
        <v>0</v>
      </c>
      <c r="G43" s="83">
        <f t="shared" si="6"/>
        <v>0</v>
      </c>
      <c r="H43" s="83">
        <f t="shared" si="6"/>
        <v>0</v>
      </c>
      <c r="I43" s="83">
        <f t="shared" si="6"/>
        <v>0</v>
      </c>
      <c r="J43" s="83">
        <f t="shared" si="6"/>
        <v>0</v>
      </c>
      <c r="K43" s="83">
        <f t="shared" si="6"/>
        <v>0</v>
      </c>
      <c r="L43" s="83">
        <f t="shared" si="6"/>
        <v>0</v>
      </c>
      <c r="M43" s="83">
        <f t="shared" si="6"/>
        <v>0</v>
      </c>
      <c r="N43" s="83">
        <f t="shared" si="6"/>
        <v>0</v>
      </c>
      <c r="O43" s="83">
        <f t="shared" si="6"/>
        <v>0</v>
      </c>
      <c r="P43" s="83">
        <f t="shared" si="6"/>
        <v>0</v>
      </c>
      <c r="Q43" s="83">
        <f t="shared" si="6"/>
        <v>0</v>
      </c>
    </row>
    <row r="44" spans="3:17" x14ac:dyDescent="0.25">
      <c r="C44" s="163"/>
      <c r="D44" s="101" t="s">
        <v>676</v>
      </c>
      <c r="E44" s="83">
        <f t="shared" si="6"/>
        <v>0</v>
      </c>
      <c r="F44" s="83">
        <f t="shared" si="6"/>
        <v>0</v>
      </c>
      <c r="G44" s="83">
        <f t="shared" si="6"/>
        <v>0</v>
      </c>
      <c r="H44" s="83">
        <f t="shared" si="6"/>
        <v>0</v>
      </c>
      <c r="I44" s="83">
        <f t="shared" si="6"/>
        <v>0</v>
      </c>
      <c r="J44" s="83">
        <f t="shared" si="6"/>
        <v>0</v>
      </c>
      <c r="K44" s="83">
        <f t="shared" si="6"/>
        <v>0</v>
      </c>
      <c r="L44" s="83">
        <f t="shared" si="6"/>
        <v>0</v>
      </c>
      <c r="M44" s="83">
        <f t="shared" si="6"/>
        <v>0</v>
      </c>
      <c r="N44" s="83">
        <f t="shared" si="6"/>
        <v>0</v>
      </c>
      <c r="O44" s="83">
        <f t="shared" si="6"/>
        <v>0</v>
      </c>
      <c r="P44" s="83">
        <f t="shared" si="6"/>
        <v>0</v>
      </c>
      <c r="Q44" s="83">
        <f t="shared" si="6"/>
        <v>0</v>
      </c>
    </row>
    <row r="45" spans="3:17" x14ac:dyDescent="0.25">
      <c r="C45" s="163"/>
      <c r="D45" s="101" t="s">
        <v>677</v>
      </c>
      <c r="E45" s="83">
        <f t="shared" si="6"/>
        <v>0</v>
      </c>
      <c r="F45" s="83">
        <f t="shared" si="6"/>
        <v>0</v>
      </c>
      <c r="G45" s="83">
        <f t="shared" si="6"/>
        <v>0</v>
      </c>
      <c r="H45" s="83">
        <f t="shared" si="6"/>
        <v>0</v>
      </c>
      <c r="I45" s="83">
        <f t="shared" si="6"/>
        <v>0</v>
      </c>
      <c r="J45" s="83">
        <f t="shared" si="6"/>
        <v>0</v>
      </c>
      <c r="K45" s="83">
        <f t="shared" si="6"/>
        <v>0</v>
      </c>
      <c r="L45" s="83">
        <f t="shared" si="6"/>
        <v>0</v>
      </c>
      <c r="M45" s="83">
        <f t="shared" si="6"/>
        <v>0</v>
      </c>
      <c r="N45" s="83">
        <f t="shared" si="6"/>
        <v>0</v>
      </c>
      <c r="O45" s="83">
        <f t="shared" si="6"/>
        <v>0</v>
      </c>
      <c r="P45" s="83">
        <f t="shared" si="6"/>
        <v>0</v>
      </c>
      <c r="Q45" s="83">
        <f t="shared" si="6"/>
        <v>0</v>
      </c>
    </row>
    <row r="46" spans="3:17" x14ac:dyDescent="0.25">
      <c r="C46" s="163" t="s">
        <v>706</v>
      </c>
      <c r="D46" s="101" t="s">
        <v>678</v>
      </c>
      <c r="E46" s="83">
        <f t="shared" si="6"/>
        <v>0</v>
      </c>
      <c r="F46" s="83">
        <f t="shared" si="6"/>
        <v>0</v>
      </c>
      <c r="G46" s="83">
        <f t="shared" si="6"/>
        <v>0</v>
      </c>
      <c r="H46" s="83">
        <f t="shared" si="6"/>
        <v>0</v>
      </c>
      <c r="I46" s="83">
        <f t="shared" si="6"/>
        <v>0</v>
      </c>
      <c r="J46" s="83">
        <f t="shared" si="6"/>
        <v>0</v>
      </c>
      <c r="K46" s="83">
        <f t="shared" si="6"/>
        <v>0</v>
      </c>
      <c r="L46" s="83">
        <f t="shared" si="6"/>
        <v>0</v>
      </c>
      <c r="M46" s="83">
        <f t="shared" si="6"/>
        <v>0</v>
      </c>
      <c r="N46" s="83">
        <f t="shared" si="6"/>
        <v>0</v>
      </c>
      <c r="O46" s="83">
        <f t="shared" si="6"/>
        <v>0</v>
      </c>
      <c r="P46" s="83">
        <f t="shared" si="6"/>
        <v>0</v>
      </c>
      <c r="Q46" s="83">
        <f t="shared" si="6"/>
        <v>0</v>
      </c>
    </row>
    <row r="47" spans="3:17" x14ac:dyDescent="0.25">
      <c r="C47" s="338" t="s">
        <v>225</v>
      </c>
      <c r="D47" s="339"/>
      <c r="E47" s="144">
        <f>SUM(E33:E46)</f>
        <v>0</v>
      </c>
      <c r="F47" s="144">
        <f t="shared" ref="F47:P47" si="7">SUM(F33:F46)</f>
        <v>0</v>
      </c>
      <c r="G47" s="144">
        <f t="shared" si="7"/>
        <v>0</v>
      </c>
      <c r="H47" s="144">
        <f t="shared" si="7"/>
        <v>0</v>
      </c>
      <c r="I47" s="144">
        <f t="shared" si="7"/>
        <v>0</v>
      </c>
      <c r="J47" s="144">
        <f t="shared" si="7"/>
        <v>0</v>
      </c>
      <c r="K47" s="144">
        <f t="shared" si="7"/>
        <v>0</v>
      </c>
      <c r="L47" s="144">
        <f t="shared" si="7"/>
        <v>0</v>
      </c>
      <c r="M47" s="144">
        <f t="shared" si="7"/>
        <v>0</v>
      </c>
      <c r="N47" s="144">
        <f t="shared" si="7"/>
        <v>0</v>
      </c>
      <c r="O47" s="144">
        <f t="shared" si="7"/>
        <v>0</v>
      </c>
      <c r="P47" s="144">
        <f t="shared" si="7"/>
        <v>0</v>
      </c>
      <c r="Q47" s="124">
        <f>Q134+Q235</f>
        <v>0</v>
      </c>
    </row>
    <row r="48" spans="3:17" x14ac:dyDescent="0.25">
      <c r="C48" s="319" t="s">
        <v>354</v>
      </c>
      <c r="D48" s="320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679</v>
      </c>
      <c r="E49" s="83">
        <f t="shared" ref="E49:Q53" si="8">E137+E225</f>
        <v>0</v>
      </c>
      <c r="F49" s="83">
        <f t="shared" si="8"/>
        <v>0</v>
      </c>
      <c r="G49" s="83">
        <f t="shared" si="8"/>
        <v>0</v>
      </c>
      <c r="H49" s="83">
        <f t="shared" si="8"/>
        <v>0</v>
      </c>
      <c r="I49" s="83">
        <f t="shared" si="8"/>
        <v>0</v>
      </c>
      <c r="J49" s="83">
        <f t="shared" si="8"/>
        <v>0</v>
      </c>
      <c r="K49" s="83">
        <f t="shared" si="8"/>
        <v>0</v>
      </c>
      <c r="L49" s="83">
        <f t="shared" si="8"/>
        <v>0</v>
      </c>
      <c r="M49" s="83">
        <f t="shared" si="8"/>
        <v>0</v>
      </c>
      <c r="N49" s="83">
        <f t="shared" si="8"/>
        <v>0</v>
      </c>
      <c r="O49" s="83">
        <f t="shared" si="8"/>
        <v>0</v>
      </c>
      <c r="P49" s="83">
        <f t="shared" si="8"/>
        <v>0</v>
      </c>
      <c r="Q49" s="83">
        <f t="shared" si="8"/>
        <v>0</v>
      </c>
    </row>
    <row r="50" spans="3:17" x14ac:dyDescent="0.25">
      <c r="C50" s="163" t="s">
        <v>707</v>
      </c>
      <c r="D50" s="101" t="s">
        <v>680</v>
      </c>
      <c r="E50" s="83">
        <f t="shared" si="8"/>
        <v>0</v>
      </c>
      <c r="F50" s="83">
        <f t="shared" si="8"/>
        <v>0</v>
      </c>
      <c r="G50" s="83">
        <f t="shared" si="8"/>
        <v>0</v>
      </c>
      <c r="H50" s="83">
        <f t="shared" si="8"/>
        <v>0</v>
      </c>
      <c r="I50" s="83">
        <f t="shared" si="8"/>
        <v>0</v>
      </c>
      <c r="J50" s="83">
        <f t="shared" si="8"/>
        <v>0</v>
      </c>
      <c r="K50" s="83">
        <f t="shared" si="8"/>
        <v>0</v>
      </c>
      <c r="L50" s="83">
        <f t="shared" si="8"/>
        <v>0</v>
      </c>
      <c r="M50" s="83">
        <f t="shared" si="8"/>
        <v>0</v>
      </c>
      <c r="N50" s="83">
        <f t="shared" si="8"/>
        <v>0</v>
      </c>
      <c r="O50" s="83">
        <f t="shared" si="8"/>
        <v>0</v>
      </c>
      <c r="P50" s="83">
        <f t="shared" si="8"/>
        <v>0</v>
      </c>
      <c r="Q50" s="83">
        <f t="shared" si="8"/>
        <v>0</v>
      </c>
    </row>
    <row r="51" spans="3:17" x14ac:dyDescent="0.25">
      <c r="C51" s="163" t="s">
        <v>707</v>
      </c>
      <c r="D51" s="101" t="s">
        <v>681</v>
      </c>
      <c r="E51" s="83">
        <f t="shared" si="8"/>
        <v>0</v>
      </c>
      <c r="F51" s="83">
        <f t="shared" si="8"/>
        <v>0</v>
      </c>
      <c r="G51" s="83">
        <f t="shared" si="8"/>
        <v>0</v>
      </c>
      <c r="H51" s="83">
        <f t="shared" si="8"/>
        <v>0</v>
      </c>
      <c r="I51" s="83">
        <f t="shared" si="8"/>
        <v>0</v>
      </c>
      <c r="J51" s="83">
        <f t="shared" si="8"/>
        <v>0</v>
      </c>
      <c r="K51" s="83">
        <f t="shared" si="8"/>
        <v>0</v>
      </c>
      <c r="L51" s="83">
        <f t="shared" si="8"/>
        <v>0</v>
      </c>
      <c r="M51" s="83">
        <f t="shared" si="8"/>
        <v>0</v>
      </c>
      <c r="N51" s="83">
        <f t="shared" si="8"/>
        <v>0</v>
      </c>
      <c r="O51" s="83">
        <f t="shared" si="8"/>
        <v>0</v>
      </c>
      <c r="P51" s="83">
        <f t="shared" si="8"/>
        <v>0</v>
      </c>
      <c r="Q51" s="83">
        <f t="shared" si="8"/>
        <v>0</v>
      </c>
    </row>
    <row r="52" spans="3:17" x14ac:dyDescent="0.25">
      <c r="C52" s="163" t="s">
        <v>707</v>
      </c>
      <c r="D52" s="20" t="s">
        <v>682</v>
      </c>
      <c r="E52" s="83">
        <f t="shared" si="8"/>
        <v>0</v>
      </c>
      <c r="F52" s="83">
        <f t="shared" si="8"/>
        <v>0</v>
      </c>
      <c r="G52" s="83">
        <f t="shared" si="8"/>
        <v>0</v>
      </c>
      <c r="H52" s="83">
        <f t="shared" si="8"/>
        <v>0</v>
      </c>
      <c r="I52" s="83">
        <f t="shared" si="8"/>
        <v>0</v>
      </c>
      <c r="J52" s="83">
        <f t="shared" si="8"/>
        <v>0</v>
      </c>
      <c r="K52" s="83">
        <f t="shared" si="8"/>
        <v>0</v>
      </c>
      <c r="L52" s="83">
        <f t="shared" si="8"/>
        <v>0</v>
      </c>
      <c r="M52" s="83">
        <f t="shared" si="8"/>
        <v>0</v>
      </c>
      <c r="N52" s="83">
        <f t="shared" si="8"/>
        <v>0</v>
      </c>
      <c r="O52" s="83">
        <f t="shared" si="8"/>
        <v>0</v>
      </c>
      <c r="P52" s="83">
        <f t="shared" si="8"/>
        <v>0</v>
      </c>
      <c r="Q52" s="83">
        <f t="shared" si="8"/>
        <v>0</v>
      </c>
    </row>
    <row r="53" spans="3:17" x14ac:dyDescent="0.25">
      <c r="C53" s="163" t="s">
        <v>707</v>
      </c>
      <c r="D53" s="20" t="s">
        <v>683</v>
      </c>
      <c r="E53" s="83">
        <f t="shared" si="8"/>
        <v>0</v>
      </c>
      <c r="F53" s="83">
        <f t="shared" si="8"/>
        <v>0</v>
      </c>
      <c r="G53" s="83">
        <f t="shared" si="8"/>
        <v>0</v>
      </c>
      <c r="H53" s="83">
        <f t="shared" si="8"/>
        <v>0</v>
      </c>
      <c r="I53" s="83">
        <f t="shared" si="8"/>
        <v>0</v>
      </c>
      <c r="J53" s="83">
        <f t="shared" si="8"/>
        <v>0</v>
      </c>
      <c r="K53" s="83">
        <f t="shared" si="8"/>
        <v>0</v>
      </c>
      <c r="L53" s="83">
        <f t="shared" si="8"/>
        <v>0</v>
      </c>
      <c r="M53" s="83">
        <f t="shared" si="8"/>
        <v>0</v>
      </c>
      <c r="N53" s="83">
        <f t="shared" si="8"/>
        <v>0</v>
      </c>
      <c r="O53" s="83">
        <f t="shared" si="8"/>
        <v>0</v>
      </c>
      <c r="P53" s="83">
        <f t="shared" si="8"/>
        <v>0</v>
      </c>
      <c r="Q53" s="83">
        <f t="shared" si="8"/>
        <v>0</v>
      </c>
    </row>
    <row r="54" spans="3:17" x14ac:dyDescent="0.25">
      <c r="C54" s="338" t="s">
        <v>225</v>
      </c>
      <c r="D54" s="339"/>
      <c r="E54" s="144">
        <f>SUM(E49:E53)</f>
        <v>0</v>
      </c>
      <c r="F54" s="144">
        <f t="shared" ref="F54:P54" si="9">SUM(F49:F53)</f>
        <v>0</v>
      </c>
      <c r="G54" s="144">
        <f t="shared" si="9"/>
        <v>0</v>
      </c>
      <c r="H54" s="144">
        <f t="shared" si="9"/>
        <v>0</v>
      </c>
      <c r="I54" s="144">
        <f t="shared" si="9"/>
        <v>0</v>
      </c>
      <c r="J54" s="144">
        <f t="shared" si="9"/>
        <v>0</v>
      </c>
      <c r="K54" s="144">
        <f t="shared" si="9"/>
        <v>0</v>
      </c>
      <c r="L54" s="144">
        <f t="shared" si="9"/>
        <v>0</v>
      </c>
      <c r="M54" s="144">
        <f t="shared" si="9"/>
        <v>0</v>
      </c>
      <c r="N54" s="144">
        <f t="shared" si="9"/>
        <v>0</v>
      </c>
      <c r="O54" s="144">
        <f t="shared" si="9"/>
        <v>0</v>
      </c>
      <c r="P54" s="144">
        <f t="shared" si="9"/>
        <v>0</v>
      </c>
      <c r="Q54" s="124">
        <f>Q141+Q256</f>
        <v>0</v>
      </c>
    </row>
    <row r="55" spans="3:17" x14ac:dyDescent="0.25">
      <c r="C55" s="338" t="s">
        <v>353</v>
      </c>
      <c r="D55" s="339"/>
      <c r="E55" s="144">
        <f>E54+E47</f>
        <v>0</v>
      </c>
      <c r="F55" s="144">
        <f t="shared" ref="F55:P55" si="10">F54+F47</f>
        <v>0</v>
      </c>
      <c r="G55" s="144">
        <f t="shared" si="10"/>
        <v>0</v>
      </c>
      <c r="H55" s="144">
        <f t="shared" si="10"/>
        <v>0</v>
      </c>
      <c r="I55" s="144">
        <f t="shared" si="10"/>
        <v>0</v>
      </c>
      <c r="J55" s="144">
        <f t="shared" si="10"/>
        <v>0</v>
      </c>
      <c r="K55" s="144">
        <f t="shared" si="10"/>
        <v>0</v>
      </c>
      <c r="L55" s="144">
        <f t="shared" si="10"/>
        <v>0</v>
      </c>
      <c r="M55" s="144">
        <f t="shared" si="10"/>
        <v>0</v>
      </c>
      <c r="N55" s="144">
        <f t="shared" si="10"/>
        <v>0</v>
      </c>
      <c r="O55" s="144">
        <f t="shared" si="10"/>
        <v>0</v>
      </c>
      <c r="P55" s="144">
        <f t="shared" si="10"/>
        <v>0</v>
      </c>
      <c r="Q55" s="124">
        <f>Q142+Q257</f>
        <v>0</v>
      </c>
    </row>
    <row r="56" spans="3:17" x14ac:dyDescent="0.25">
      <c r="C56" s="335" t="s">
        <v>358</v>
      </c>
      <c r="D56" s="336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83">
        <f t="shared" ref="E57:Q58" si="11">E145+E233</f>
        <v>0</v>
      </c>
      <c r="F57" s="83">
        <f t="shared" si="11"/>
        <v>0</v>
      </c>
      <c r="G57" s="83">
        <f t="shared" si="11"/>
        <v>0</v>
      </c>
      <c r="H57" s="83">
        <f t="shared" si="11"/>
        <v>0</v>
      </c>
      <c r="I57" s="83">
        <f t="shared" si="11"/>
        <v>0</v>
      </c>
      <c r="J57" s="83">
        <f t="shared" si="11"/>
        <v>0</v>
      </c>
      <c r="K57" s="83">
        <f t="shared" si="11"/>
        <v>0</v>
      </c>
      <c r="L57" s="83">
        <f t="shared" si="11"/>
        <v>0</v>
      </c>
      <c r="M57" s="83">
        <f t="shared" si="11"/>
        <v>0</v>
      </c>
      <c r="N57" s="83">
        <f t="shared" si="11"/>
        <v>0</v>
      </c>
      <c r="O57" s="83">
        <f t="shared" si="11"/>
        <v>0</v>
      </c>
      <c r="P57" s="83">
        <f t="shared" si="11"/>
        <v>0</v>
      </c>
      <c r="Q57" s="83">
        <f t="shared" si="11"/>
        <v>0</v>
      </c>
    </row>
    <row r="58" spans="3:17" x14ac:dyDescent="0.25">
      <c r="C58" s="18"/>
      <c r="D58" s="18" t="s">
        <v>685</v>
      </c>
      <c r="E58" s="83">
        <f t="shared" si="11"/>
        <v>0</v>
      </c>
      <c r="F58" s="83">
        <f t="shared" si="11"/>
        <v>0</v>
      </c>
      <c r="G58" s="83">
        <f t="shared" si="11"/>
        <v>0</v>
      </c>
      <c r="H58" s="83">
        <f t="shared" si="11"/>
        <v>0</v>
      </c>
      <c r="I58" s="83">
        <f t="shared" si="11"/>
        <v>0</v>
      </c>
      <c r="J58" s="83">
        <f t="shared" si="11"/>
        <v>0</v>
      </c>
      <c r="K58" s="83">
        <f t="shared" si="11"/>
        <v>0</v>
      </c>
      <c r="L58" s="83">
        <f t="shared" si="11"/>
        <v>0</v>
      </c>
      <c r="M58" s="83">
        <f t="shared" si="11"/>
        <v>0</v>
      </c>
      <c r="N58" s="83">
        <f t="shared" si="11"/>
        <v>0</v>
      </c>
      <c r="O58" s="83">
        <f t="shared" si="11"/>
        <v>0</v>
      </c>
      <c r="P58" s="83">
        <f t="shared" si="11"/>
        <v>0</v>
      </c>
      <c r="Q58" s="83">
        <f t="shared" si="11"/>
        <v>0</v>
      </c>
    </row>
    <row r="59" spans="3:17" x14ac:dyDescent="0.25">
      <c r="C59" s="338" t="s">
        <v>355</v>
      </c>
      <c r="D59" s="339"/>
      <c r="E59" s="144">
        <f>SUM(E57:E58)</f>
        <v>0</v>
      </c>
      <c r="F59" s="144">
        <f t="shared" ref="F59:P59" si="12">SUM(F57:F58)</f>
        <v>0</v>
      </c>
      <c r="G59" s="144">
        <f t="shared" si="12"/>
        <v>0</v>
      </c>
      <c r="H59" s="144">
        <f t="shared" si="12"/>
        <v>0</v>
      </c>
      <c r="I59" s="144">
        <f t="shared" si="12"/>
        <v>0</v>
      </c>
      <c r="J59" s="144">
        <f t="shared" si="12"/>
        <v>0</v>
      </c>
      <c r="K59" s="144">
        <f t="shared" si="12"/>
        <v>0</v>
      </c>
      <c r="L59" s="144">
        <f t="shared" si="12"/>
        <v>0</v>
      </c>
      <c r="M59" s="144">
        <f t="shared" si="12"/>
        <v>0</v>
      </c>
      <c r="N59" s="144">
        <f t="shared" si="12"/>
        <v>0</v>
      </c>
      <c r="O59" s="144">
        <f t="shared" si="12"/>
        <v>0</v>
      </c>
      <c r="P59" s="144">
        <f t="shared" si="12"/>
        <v>0</v>
      </c>
      <c r="Q59" s="124">
        <f>Q146+Q261</f>
        <v>0</v>
      </c>
    </row>
    <row r="60" spans="3:17" x14ac:dyDescent="0.25">
      <c r="C60" s="335" t="s">
        <v>357</v>
      </c>
      <c r="D60" s="336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6"/>
      <c r="D61" s="101" t="s">
        <v>686</v>
      </c>
      <c r="E61" s="83">
        <f t="shared" ref="E61:Q64" si="13">E149+E237</f>
        <v>0</v>
      </c>
      <c r="F61" s="83">
        <f t="shared" si="13"/>
        <v>0</v>
      </c>
      <c r="G61" s="83">
        <f t="shared" si="13"/>
        <v>0</v>
      </c>
      <c r="H61" s="83">
        <f t="shared" si="13"/>
        <v>0</v>
      </c>
      <c r="I61" s="83">
        <f t="shared" si="13"/>
        <v>0</v>
      </c>
      <c r="J61" s="83">
        <f t="shared" si="13"/>
        <v>0</v>
      </c>
      <c r="K61" s="83">
        <f t="shared" si="13"/>
        <v>0</v>
      </c>
      <c r="L61" s="83">
        <f t="shared" si="13"/>
        <v>0</v>
      </c>
      <c r="M61" s="83">
        <f t="shared" si="13"/>
        <v>0</v>
      </c>
      <c r="N61" s="83">
        <f t="shared" si="13"/>
        <v>0</v>
      </c>
      <c r="O61" s="83">
        <f t="shared" si="13"/>
        <v>0</v>
      </c>
      <c r="P61" s="83">
        <f t="shared" si="13"/>
        <v>0</v>
      </c>
      <c r="Q61" s="83">
        <f t="shared" si="13"/>
        <v>0</v>
      </c>
    </row>
    <row r="62" spans="3:17" x14ac:dyDescent="0.25">
      <c r="C62" s="96"/>
      <c r="D62" s="101" t="s">
        <v>687</v>
      </c>
      <c r="E62" s="83">
        <f t="shared" si="13"/>
        <v>0</v>
      </c>
      <c r="F62" s="83">
        <f t="shared" si="13"/>
        <v>0</v>
      </c>
      <c r="G62" s="83">
        <f t="shared" si="13"/>
        <v>0</v>
      </c>
      <c r="H62" s="83">
        <f t="shared" si="13"/>
        <v>0</v>
      </c>
      <c r="I62" s="83">
        <f t="shared" si="13"/>
        <v>0</v>
      </c>
      <c r="J62" s="83">
        <f t="shared" si="13"/>
        <v>0</v>
      </c>
      <c r="K62" s="83">
        <f t="shared" si="13"/>
        <v>0</v>
      </c>
      <c r="L62" s="83">
        <f t="shared" si="13"/>
        <v>0</v>
      </c>
      <c r="M62" s="83">
        <f t="shared" si="13"/>
        <v>0</v>
      </c>
      <c r="N62" s="83">
        <f t="shared" si="13"/>
        <v>0</v>
      </c>
      <c r="O62" s="83">
        <f t="shared" si="13"/>
        <v>0</v>
      </c>
      <c r="P62" s="83">
        <f t="shared" si="13"/>
        <v>0</v>
      </c>
      <c r="Q62" s="83">
        <f t="shared" si="13"/>
        <v>0</v>
      </c>
    </row>
    <row r="63" spans="3:17" x14ac:dyDescent="0.25">
      <c r="C63" s="18"/>
      <c r="D63" s="101" t="s">
        <v>688</v>
      </c>
      <c r="E63" s="83">
        <f t="shared" si="13"/>
        <v>0</v>
      </c>
      <c r="F63" s="83">
        <f t="shared" si="13"/>
        <v>0</v>
      </c>
      <c r="G63" s="83">
        <f t="shared" si="13"/>
        <v>0</v>
      </c>
      <c r="H63" s="83">
        <f t="shared" si="13"/>
        <v>0</v>
      </c>
      <c r="I63" s="83">
        <f t="shared" si="13"/>
        <v>0</v>
      </c>
      <c r="J63" s="83">
        <f t="shared" si="13"/>
        <v>0</v>
      </c>
      <c r="K63" s="83">
        <f t="shared" si="13"/>
        <v>0</v>
      </c>
      <c r="L63" s="83">
        <f t="shared" si="13"/>
        <v>0</v>
      </c>
      <c r="M63" s="83">
        <f t="shared" si="13"/>
        <v>0</v>
      </c>
      <c r="N63" s="83">
        <f t="shared" si="13"/>
        <v>0</v>
      </c>
      <c r="O63" s="83">
        <f t="shared" si="13"/>
        <v>0</v>
      </c>
      <c r="P63" s="83">
        <f t="shared" si="13"/>
        <v>0</v>
      </c>
      <c r="Q63" s="83">
        <f t="shared" si="13"/>
        <v>0</v>
      </c>
    </row>
    <row r="64" spans="3:17" x14ac:dyDescent="0.25">
      <c r="C64" s="18"/>
      <c r="D64" s="18" t="s">
        <v>689</v>
      </c>
      <c r="E64" s="83">
        <f t="shared" si="13"/>
        <v>0</v>
      </c>
      <c r="F64" s="83">
        <f t="shared" si="13"/>
        <v>0</v>
      </c>
      <c r="G64" s="83">
        <f t="shared" si="13"/>
        <v>0</v>
      </c>
      <c r="H64" s="83">
        <f t="shared" si="13"/>
        <v>0</v>
      </c>
      <c r="I64" s="83">
        <f t="shared" si="13"/>
        <v>0</v>
      </c>
      <c r="J64" s="83">
        <f t="shared" si="13"/>
        <v>0</v>
      </c>
      <c r="K64" s="83">
        <f t="shared" si="13"/>
        <v>0</v>
      </c>
      <c r="L64" s="83">
        <f t="shared" si="13"/>
        <v>0</v>
      </c>
      <c r="M64" s="83">
        <f t="shared" si="13"/>
        <v>0</v>
      </c>
      <c r="N64" s="83">
        <f t="shared" si="13"/>
        <v>0</v>
      </c>
      <c r="O64" s="83">
        <f t="shared" si="13"/>
        <v>0</v>
      </c>
      <c r="P64" s="83">
        <f t="shared" si="13"/>
        <v>0</v>
      </c>
      <c r="Q64" s="83">
        <f t="shared" si="13"/>
        <v>0</v>
      </c>
    </row>
    <row r="65" spans="3:17" x14ac:dyDescent="0.25">
      <c r="C65" s="338" t="s">
        <v>356</v>
      </c>
      <c r="D65" s="339"/>
      <c r="E65" s="144">
        <f>SUM(E61:E64)</f>
        <v>0</v>
      </c>
      <c r="F65" s="144">
        <f t="shared" ref="F65:P65" si="14">SUM(F61:F64)</f>
        <v>0</v>
      </c>
      <c r="G65" s="144">
        <f t="shared" si="14"/>
        <v>0</v>
      </c>
      <c r="H65" s="144">
        <f t="shared" si="14"/>
        <v>0</v>
      </c>
      <c r="I65" s="144">
        <f t="shared" si="14"/>
        <v>0</v>
      </c>
      <c r="J65" s="144">
        <f t="shared" si="14"/>
        <v>0</v>
      </c>
      <c r="K65" s="144">
        <f t="shared" si="14"/>
        <v>0</v>
      </c>
      <c r="L65" s="144">
        <f t="shared" si="14"/>
        <v>0</v>
      </c>
      <c r="M65" s="144">
        <f t="shared" si="14"/>
        <v>0</v>
      </c>
      <c r="N65" s="144">
        <f t="shared" si="14"/>
        <v>0</v>
      </c>
      <c r="O65" s="144">
        <f t="shared" si="14"/>
        <v>0</v>
      </c>
      <c r="P65" s="144">
        <f t="shared" si="14"/>
        <v>0</v>
      </c>
      <c r="Q65" s="124">
        <f>Q154+Q267</f>
        <v>0</v>
      </c>
    </row>
    <row r="66" spans="3:17" x14ac:dyDescent="0.25">
      <c r="C66" s="335" t="s">
        <v>361</v>
      </c>
      <c r="D66" s="336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691</v>
      </c>
      <c r="E67" s="83">
        <f t="shared" ref="E67:Q80" si="15">E155+E243</f>
        <v>0</v>
      </c>
      <c r="F67" s="83">
        <f t="shared" si="15"/>
        <v>0</v>
      </c>
      <c r="G67" s="83">
        <f t="shared" si="15"/>
        <v>0</v>
      </c>
      <c r="H67" s="83">
        <f t="shared" si="15"/>
        <v>0</v>
      </c>
      <c r="I67" s="83">
        <f t="shared" si="15"/>
        <v>0</v>
      </c>
      <c r="J67" s="83">
        <f t="shared" si="15"/>
        <v>0</v>
      </c>
      <c r="K67" s="83">
        <f t="shared" si="15"/>
        <v>0</v>
      </c>
      <c r="L67" s="83">
        <f t="shared" si="15"/>
        <v>0</v>
      </c>
      <c r="M67" s="83">
        <f t="shared" si="15"/>
        <v>0</v>
      </c>
      <c r="N67" s="83">
        <f t="shared" si="15"/>
        <v>0</v>
      </c>
      <c r="O67" s="83">
        <f t="shared" si="15"/>
        <v>0</v>
      </c>
      <c r="P67" s="83">
        <f t="shared" si="15"/>
        <v>0</v>
      </c>
      <c r="Q67" s="83">
        <f t="shared" si="15"/>
        <v>0</v>
      </c>
    </row>
    <row r="68" spans="3:17" x14ac:dyDescent="0.25">
      <c r="C68" s="96"/>
      <c r="D68" s="101" t="s">
        <v>692</v>
      </c>
      <c r="E68" s="83">
        <f t="shared" si="15"/>
        <v>0</v>
      </c>
      <c r="F68" s="83">
        <f t="shared" si="15"/>
        <v>0</v>
      </c>
      <c r="G68" s="83">
        <f t="shared" si="15"/>
        <v>0</v>
      </c>
      <c r="H68" s="83">
        <f t="shared" si="15"/>
        <v>0</v>
      </c>
      <c r="I68" s="83">
        <f t="shared" si="15"/>
        <v>0</v>
      </c>
      <c r="J68" s="83">
        <f t="shared" si="15"/>
        <v>0</v>
      </c>
      <c r="K68" s="83">
        <f t="shared" si="15"/>
        <v>0</v>
      </c>
      <c r="L68" s="83">
        <f t="shared" si="15"/>
        <v>0</v>
      </c>
      <c r="M68" s="83">
        <f t="shared" si="15"/>
        <v>0</v>
      </c>
      <c r="N68" s="83">
        <f t="shared" si="15"/>
        <v>0</v>
      </c>
      <c r="O68" s="83">
        <f t="shared" si="15"/>
        <v>0</v>
      </c>
      <c r="P68" s="83">
        <f t="shared" si="15"/>
        <v>0</v>
      </c>
      <c r="Q68" s="83">
        <f t="shared" si="15"/>
        <v>0</v>
      </c>
    </row>
    <row r="69" spans="3:17" x14ac:dyDescent="0.25">
      <c r="C69" s="96"/>
      <c r="D69" s="101" t="s">
        <v>693</v>
      </c>
      <c r="E69" s="83">
        <f t="shared" si="15"/>
        <v>0</v>
      </c>
      <c r="F69" s="83">
        <f t="shared" si="15"/>
        <v>0</v>
      </c>
      <c r="G69" s="83">
        <f t="shared" si="15"/>
        <v>0</v>
      </c>
      <c r="H69" s="83">
        <f t="shared" si="15"/>
        <v>0</v>
      </c>
      <c r="I69" s="83">
        <f t="shared" si="15"/>
        <v>0</v>
      </c>
      <c r="J69" s="83">
        <f t="shared" si="15"/>
        <v>0</v>
      </c>
      <c r="K69" s="83">
        <f t="shared" si="15"/>
        <v>0</v>
      </c>
      <c r="L69" s="83">
        <f t="shared" si="15"/>
        <v>0</v>
      </c>
      <c r="M69" s="83">
        <f t="shared" si="15"/>
        <v>0</v>
      </c>
      <c r="N69" s="83">
        <f t="shared" si="15"/>
        <v>0</v>
      </c>
      <c r="O69" s="83">
        <f t="shared" si="15"/>
        <v>0</v>
      </c>
      <c r="P69" s="83">
        <f t="shared" si="15"/>
        <v>0</v>
      </c>
      <c r="Q69" s="83">
        <f t="shared" si="15"/>
        <v>0</v>
      </c>
    </row>
    <row r="70" spans="3:17" x14ac:dyDescent="0.25">
      <c r="C70" s="96"/>
      <c r="D70" s="101" t="s">
        <v>694</v>
      </c>
      <c r="E70" s="83">
        <f t="shared" si="15"/>
        <v>0</v>
      </c>
      <c r="F70" s="83">
        <f t="shared" si="15"/>
        <v>0</v>
      </c>
      <c r="G70" s="83">
        <f t="shared" si="15"/>
        <v>0</v>
      </c>
      <c r="H70" s="83">
        <f t="shared" si="15"/>
        <v>0</v>
      </c>
      <c r="I70" s="83">
        <f t="shared" si="15"/>
        <v>0</v>
      </c>
      <c r="J70" s="83">
        <f t="shared" si="15"/>
        <v>0</v>
      </c>
      <c r="K70" s="83">
        <f t="shared" si="15"/>
        <v>0</v>
      </c>
      <c r="L70" s="83">
        <f t="shared" si="15"/>
        <v>0</v>
      </c>
      <c r="M70" s="83">
        <f t="shared" si="15"/>
        <v>0</v>
      </c>
      <c r="N70" s="83">
        <f t="shared" si="15"/>
        <v>0</v>
      </c>
      <c r="O70" s="83">
        <f t="shared" si="15"/>
        <v>0</v>
      </c>
      <c r="P70" s="83">
        <f t="shared" si="15"/>
        <v>0</v>
      </c>
      <c r="Q70" s="83">
        <f t="shared" si="15"/>
        <v>0</v>
      </c>
    </row>
    <row r="71" spans="3:17" x14ac:dyDescent="0.25">
      <c r="C71" s="96"/>
      <c r="D71" s="101" t="s">
        <v>695</v>
      </c>
      <c r="E71" s="83">
        <f t="shared" si="15"/>
        <v>0</v>
      </c>
      <c r="F71" s="83">
        <f t="shared" si="15"/>
        <v>0</v>
      </c>
      <c r="G71" s="83">
        <f t="shared" si="15"/>
        <v>0</v>
      </c>
      <c r="H71" s="83">
        <f t="shared" si="15"/>
        <v>0</v>
      </c>
      <c r="I71" s="83">
        <f t="shared" si="15"/>
        <v>0</v>
      </c>
      <c r="J71" s="83">
        <f t="shared" si="15"/>
        <v>0</v>
      </c>
      <c r="K71" s="83">
        <f t="shared" si="15"/>
        <v>0</v>
      </c>
      <c r="L71" s="83">
        <f t="shared" si="15"/>
        <v>0</v>
      </c>
      <c r="M71" s="83">
        <f t="shared" si="15"/>
        <v>0</v>
      </c>
      <c r="N71" s="83">
        <f t="shared" si="15"/>
        <v>0</v>
      </c>
      <c r="O71" s="83">
        <f t="shared" si="15"/>
        <v>0</v>
      </c>
      <c r="P71" s="83">
        <f t="shared" si="15"/>
        <v>0</v>
      </c>
      <c r="Q71" s="83">
        <f t="shared" si="15"/>
        <v>0</v>
      </c>
    </row>
    <row r="72" spans="3:17" x14ac:dyDescent="0.25">
      <c r="C72" s="96"/>
      <c r="D72" s="101" t="s">
        <v>664</v>
      </c>
      <c r="E72" s="83">
        <f t="shared" si="15"/>
        <v>0</v>
      </c>
      <c r="F72" s="83">
        <f t="shared" si="15"/>
        <v>0</v>
      </c>
      <c r="G72" s="83">
        <f t="shared" si="15"/>
        <v>0</v>
      </c>
      <c r="H72" s="83">
        <f t="shared" si="15"/>
        <v>0</v>
      </c>
      <c r="I72" s="83">
        <f t="shared" si="15"/>
        <v>0</v>
      </c>
      <c r="J72" s="83">
        <f t="shared" si="15"/>
        <v>0</v>
      </c>
      <c r="K72" s="83">
        <f t="shared" si="15"/>
        <v>0</v>
      </c>
      <c r="L72" s="83">
        <f t="shared" si="15"/>
        <v>0</v>
      </c>
      <c r="M72" s="83">
        <f t="shared" si="15"/>
        <v>0</v>
      </c>
      <c r="N72" s="83">
        <f t="shared" si="15"/>
        <v>0</v>
      </c>
      <c r="O72" s="83">
        <f t="shared" si="15"/>
        <v>0</v>
      </c>
      <c r="P72" s="83">
        <f t="shared" si="15"/>
        <v>0</v>
      </c>
      <c r="Q72" s="83">
        <f t="shared" si="15"/>
        <v>0</v>
      </c>
    </row>
    <row r="73" spans="3:17" x14ac:dyDescent="0.25">
      <c r="C73" s="163" t="s">
        <v>708</v>
      </c>
      <c r="D73" s="101" t="s">
        <v>696</v>
      </c>
      <c r="E73" s="83">
        <f t="shared" si="15"/>
        <v>0</v>
      </c>
      <c r="F73" s="83">
        <f t="shared" si="15"/>
        <v>0</v>
      </c>
      <c r="G73" s="83">
        <f t="shared" si="15"/>
        <v>0</v>
      </c>
      <c r="H73" s="83">
        <f t="shared" si="15"/>
        <v>0</v>
      </c>
      <c r="I73" s="83">
        <f t="shared" si="15"/>
        <v>0</v>
      </c>
      <c r="J73" s="83">
        <f t="shared" si="15"/>
        <v>0</v>
      </c>
      <c r="K73" s="83">
        <f t="shared" si="15"/>
        <v>0</v>
      </c>
      <c r="L73" s="83">
        <f t="shared" si="15"/>
        <v>0</v>
      </c>
      <c r="M73" s="83">
        <f t="shared" si="15"/>
        <v>0</v>
      </c>
      <c r="N73" s="83">
        <f t="shared" si="15"/>
        <v>0</v>
      </c>
      <c r="O73" s="83">
        <f t="shared" si="15"/>
        <v>0</v>
      </c>
      <c r="P73" s="83">
        <f t="shared" si="15"/>
        <v>0</v>
      </c>
      <c r="Q73" s="83">
        <f t="shared" si="15"/>
        <v>0</v>
      </c>
    </row>
    <row r="74" spans="3:17" x14ac:dyDescent="0.25">
      <c r="C74" s="163" t="s">
        <v>708</v>
      </c>
      <c r="D74" s="101" t="s">
        <v>697</v>
      </c>
      <c r="E74" s="83">
        <f t="shared" si="15"/>
        <v>0</v>
      </c>
      <c r="F74" s="83">
        <f t="shared" si="15"/>
        <v>0</v>
      </c>
      <c r="G74" s="83">
        <f t="shared" si="15"/>
        <v>0</v>
      </c>
      <c r="H74" s="83">
        <f t="shared" si="15"/>
        <v>0</v>
      </c>
      <c r="I74" s="83">
        <f t="shared" si="15"/>
        <v>0</v>
      </c>
      <c r="J74" s="83">
        <f t="shared" si="15"/>
        <v>0</v>
      </c>
      <c r="K74" s="83">
        <f t="shared" si="15"/>
        <v>0</v>
      </c>
      <c r="L74" s="83">
        <f t="shared" si="15"/>
        <v>0</v>
      </c>
      <c r="M74" s="83">
        <f t="shared" si="15"/>
        <v>0</v>
      </c>
      <c r="N74" s="83">
        <f t="shared" si="15"/>
        <v>0</v>
      </c>
      <c r="O74" s="83">
        <f t="shared" si="15"/>
        <v>0</v>
      </c>
      <c r="P74" s="83">
        <f t="shared" si="15"/>
        <v>0</v>
      </c>
      <c r="Q74" s="83">
        <f t="shared" si="15"/>
        <v>0</v>
      </c>
    </row>
    <row r="75" spans="3:17" x14ac:dyDescent="0.25">
      <c r="C75" s="163" t="s">
        <v>708</v>
      </c>
      <c r="D75" s="101" t="s">
        <v>698</v>
      </c>
      <c r="E75" s="83">
        <f t="shared" si="15"/>
        <v>0</v>
      </c>
      <c r="F75" s="83">
        <f t="shared" si="15"/>
        <v>0</v>
      </c>
      <c r="G75" s="83">
        <f t="shared" si="15"/>
        <v>0</v>
      </c>
      <c r="H75" s="83">
        <f t="shared" si="15"/>
        <v>0</v>
      </c>
      <c r="I75" s="83">
        <f t="shared" si="15"/>
        <v>0</v>
      </c>
      <c r="J75" s="83">
        <f t="shared" si="15"/>
        <v>0</v>
      </c>
      <c r="K75" s="83">
        <f t="shared" si="15"/>
        <v>0</v>
      </c>
      <c r="L75" s="83">
        <f t="shared" si="15"/>
        <v>0</v>
      </c>
      <c r="M75" s="83">
        <f t="shared" si="15"/>
        <v>0</v>
      </c>
      <c r="N75" s="83">
        <f t="shared" si="15"/>
        <v>0</v>
      </c>
      <c r="O75" s="83">
        <f t="shared" si="15"/>
        <v>0</v>
      </c>
      <c r="P75" s="83">
        <f t="shared" si="15"/>
        <v>0</v>
      </c>
      <c r="Q75" s="83">
        <f t="shared" si="15"/>
        <v>0</v>
      </c>
    </row>
    <row r="76" spans="3:17" x14ac:dyDescent="0.25">
      <c r="C76" s="163" t="s">
        <v>708</v>
      </c>
      <c r="D76" s="101" t="s">
        <v>699</v>
      </c>
      <c r="E76" s="83">
        <f t="shared" si="15"/>
        <v>0</v>
      </c>
      <c r="F76" s="83">
        <f t="shared" si="15"/>
        <v>0</v>
      </c>
      <c r="G76" s="83">
        <f t="shared" si="15"/>
        <v>0</v>
      </c>
      <c r="H76" s="83">
        <f t="shared" si="15"/>
        <v>0</v>
      </c>
      <c r="I76" s="83">
        <f t="shared" si="15"/>
        <v>0</v>
      </c>
      <c r="J76" s="83">
        <f t="shared" si="15"/>
        <v>0</v>
      </c>
      <c r="K76" s="83">
        <f t="shared" si="15"/>
        <v>0</v>
      </c>
      <c r="L76" s="83">
        <f t="shared" si="15"/>
        <v>0</v>
      </c>
      <c r="M76" s="83">
        <f t="shared" si="15"/>
        <v>0</v>
      </c>
      <c r="N76" s="83">
        <f t="shared" si="15"/>
        <v>0</v>
      </c>
      <c r="O76" s="83">
        <f t="shared" si="15"/>
        <v>0</v>
      </c>
      <c r="P76" s="83">
        <f t="shared" si="15"/>
        <v>0</v>
      </c>
      <c r="Q76" s="83">
        <f t="shared" si="15"/>
        <v>0</v>
      </c>
    </row>
    <row r="77" spans="3:17" x14ac:dyDescent="0.25">
      <c r="C77" s="163" t="s">
        <v>708</v>
      </c>
      <c r="D77" s="101" t="s">
        <v>700</v>
      </c>
      <c r="E77" s="83">
        <f t="shared" si="15"/>
        <v>0</v>
      </c>
      <c r="F77" s="83">
        <f t="shared" si="15"/>
        <v>0</v>
      </c>
      <c r="G77" s="83">
        <f t="shared" si="15"/>
        <v>0</v>
      </c>
      <c r="H77" s="83">
        <f t="shared" si="15"/>
        <v>0</v>
      </c>
      <c r="I77" s="83">
        <f t="shared" si="15"/>
        <v>0</v>
      </c>
      <c r="J77" s="83">
        <f t="shared" si="15"/>
        <v>0</v>
      </c>
      <c r="K77" s="83">
        <f t="shared" si="15"/>
        <v>0</v>
      </c>
      <c r="L77" s="83">
        <f t="shared" si="15"/>
        <v>0</v>
      </c>
      <c r="M77" s="83">
        <f t="shared" si="15"/>
        <v>0</v>
      </c>
      <c r="N77" s="83">
        <f t="shared" si="15"/>
        <v>0</v>
      </c>
      <c r="O77" s="83">
        <f t="shared" si="15"/>
        <v>0</v>
      </c>
      <c r="P77" s="83">
        <f t="shared" si="15"/>
        <v>0</v>
      </c>
      <c r="Q77" s="83">
        <f t="shared" si="15"/>
        <v>0</v>
      </c>
    </row>
    <row r="78" spans="3:17" x14ac:dyDescent="0.25">
      <c r="C78" s="163" t="s">
        <v>708</v>
      </c>
      <c r="D78" s="101" t="s">
        <v>701</v>
      </c>
      <c r="E78" s="83">
        <f t="shared" si="15"/>
        <v>0</v>
      </c>
      <c r="F78" s="83">
        <f t="shared" si="15"/>
        <v>0</v>
      </c>
      <c r="G78" s="83">
        <f t="shared" si="15"/>
        <v>0</v>
      </c>
      <c r="H78" s="83">
        <f t="shared" si="15"/>
        <v>0</v>
      </c>
      <c r="I78" s="83">
        <f t="shared" si="15"/>
        <v>0</v>
      </c>
      <c r="J78" s="83">
        <f t="shared" si="15"/>
        <v>0</v>
      </c>
      <c r="K78" s="83">
        <f t="shared" si="15"/>
        <v>0</v>
      </c>
      <c r="L78" s="83">
        <f t="shared" si="15"/>
        <v>0</v>
      </c>
      <c r="M78" s="83">
        <f t="shared" si="15"/>
        <v>0</v>
      </c>
      <c r="N78" s="83">
        <f t="shared" si="15"/>
        <v>0</v>
      </c>
      <c r="O78" s="83">
        <f t="shared" si="15"/>
        <v>0</v>
      </c>
      <c r="P78" s="83">
        <f t="shared" si="15"/>
        <v>0</v>
      </c>
      <c r="Q78" s="83">
        <f t="shared" si="15"/>
        <v>0</v>
      </c>
    </row>
    <row r="79" spans="3:17" x14ac:dyDescent="0.25">
      <c r="C79" s="163" t="s">
        <v>708</v>
      </c>
      <c r="D79" s="18" t="s">
        <v>702</v>
      </c>
      <c r="E79" s="83">
        <f t="shared" si="15"/>
        <v>0</v>
      </c>
      <c r="F79" s="83">
        <f t="shared" si="15"/>
        <v>0</v>
      </c>
      <c r="G79" s="83">
        <f t="shared" si="15"/>
        <v>0</v>
      </c>
      <c r="H79" s="83">
        <f t="shared" si="15"/>
        <v>0</v>
      </c>
      <c r="I79" s="83">
        <f t="shared" si="15"/>
        <v>0</v>
      </c>
      <c r="J79" s="83">
        <f t="shared" si="15"/>
        <v>0</v>
      </c>
      <c r="K79" s="83">
        <f t="shared" si="15"/>
        <v>0</v>
      </c>
      <c r="L79" s="83">
        <f t="shared" si="15"/>
        <v>0</v>
      </c>
      <c r="M79" s="83">
        <f t="shared" si="15"/>
        <v>0</v>
      </c>
      <c r="N79" s="83">
        <f t="shared" si="15"/>
        <v>0</v>
      </c>
      <c r="O79" s="83">
        <f t="shared" si="15"/>
        <v>0</v>
      </c>
      <c r="P79" s="83">
        <f t="shared" si="15"/>
        <v>0</v>
      </c>
      <c r="Q79" s="83">
        <f t="shared" si="15"/>
        <v>0</v>
      </c>
    </row>
    <row r="80" spans="3:17" x14ac:dyDescent="0.25">
      <c r="C80" s="163" t="s">
        <v>708</v>
      </c>
      <c r="D80" s="18" t="s">
        <v>703</v>
      </c>
      <c r="E80" s="83">
        <f t="shared" si="15"/>
        <v>0</v>
      </c>
      <c r="F80" s="83">
        <f t="shared" si="15"/>
        <v>0</v>
      </c>
      <c r="G80" s="83">
        <f t="shared" si="15"/>
        <v>0</v>
      </c>
      <c r="H80" s="83">
        <f t="shared" si="15"/>
        <v>0</v>
      </c>
      <c r="I80" s="83">
        <f t="shared" si="15"/>
        <v>0</v>
      </c>
      <c r="J80" s="83">
        <f t="shared" si="15"/>
        <v>0</v>
      </c>
      <c r="K80" s="83">
        <f t="shared" si="15"/>
        <v>0</v>
      </c>
      <c r="L80" s="83">
        <f t="shared" si="15"/>
        <v>0</v>
      </c>
      <c r="M80" s="83">
        <f t="shared" si="15"/>
        <v>0</v>
      </c>
      <c r="N80" s="83">
        <f t="shared" si="15"/>
        <v>0</v>
      </c>
      <c r="O80" s="83">
        <f t="shared" si="15"/>
        <v>0</v>
      </c>
      <c r="P80" s="83">
        <f t="shared" si="15"/>
        <v>0</v>
      </c>
      <c r="Q80" s="83">
        <f t="shared" si="15"/>
        <v>0</v>
      </c>
    </row>
    <row r="81" spans="3:17" x14ac:dyDescent="0.25">
      <c r="C81" s="338" t="s">
        <v>359</v>
      </c>
      <c r="D81" s="339"/>
      <c r="E81" s="144">
        <f>SUM(E67:E80)</f>
        <v>0</v>
      </c>
      <c r="F81" s="144">
        <f t="shared" ref="F81:P81" si="16">SUM(F67:F80)</f>
        <v>0</v>
      </c>
      <c r="G81" s="144">
        <f t="shared" si="16"/>
        <v>0</v>
      </c>
      <c r="H81" s="144">
        <f t="shared" si="16"/>
        <v>0</v>
      </c>
      <c r="I81" s="144">
        <f t="shared" si="16"/>
        <v>0</v>
      </c>
      <c r="J81" s="144">
        <f t="shared" si="16"/>
        <v>0</v>
      </c>
      <c r="K81" s="144">
        <f t="shared" si="16"/>
        <v>0</v>
      </c>
      <c r="L81" s="144">
        <f t="shared" si="16"/>
        <v>0</v>
      </c>
      <c r="M81" s="144">
        <f t="shared" si="16"/>
        <v>0</v>
      </c>
      <c r="N81" s="144">
        <f t="shared" si="16"/>
        <v>0</v>
      </c>
      <c r="O81" s="144">
        <f t="shared" si="16"/>
        <v>0</v>
      </c>
      <c r="P81" s="144">
        <f t="shared" si="16"/>
        <v>0</v>
      </c>
      <c r="Q81" s="124">
        <f>Q182+Q283</f>
        <v>0</v>
      </c>
    </row>
    <row r="82" spans="3:17" x14ac:dyDescent="0.25">
      <c r="C82" s="335" t="s">
        <v>360</v>
      </c>
      <c r="D82" s="336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66" t="s">
        <v>690</v>
      </c>
      <c r="E83" s="83">
        <f t="shared" ref="E83:P83" si="17">E171+E259</f>
        <v>0</v>
      </c>
      <c r="F83" s="83">
        <f t="shared" si="17"/>
        <v>0</v>
      </c>
      <c r="G83" s="83">
        <f t="shared" si="17"/>
        <v>0</v>
      </c>
      <c r="H83" s="83">
        <f t="shared" si="17"/>
        <v>0</v>
      </c>
      <c r="I83" s="83">
        <f t="shared" si="17"/>
        <v>0</v>
      </c>
      <c r="J83" s="83">
        <f t="shared" si="17"/>
        <v>0</v>
      </c>
      <c r="K83" s="83">
        <f t="shared" si="17"/>
        <v>0</v>
      </c>
      <c r="L83" s="83">
        <f t="shared" si="17"/>
        <v>0</v>
      </c>
      <c r="M83" s="83">
        <f t="shared" si="17"/>
        <v>0</v>
      </c>
      <c r="N83" s="83">
        <f t="shared" si="17"/>
        <v>0</v>
      </c>
      <c r="O83" s="83">
        <f t="shared" si="17"/>
        <v>0</v>
      </c>
      <c r="P83" s="83">
        <f t="shared" si="17"/>
        <v>0</v>
      </c>
      <c r="Q83" s="83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338" t="s">
        <v>362</v>
      </c>
      <c r="D85" s="339"/>
      <c r="E85" s="144">
        <f>SUM(E83:E84)</f>
        <v>0</v>
      </c>
      <c r="F85" s="144">
        <f t="shared" ref="F85:P85" si="18">SUM(F83:F84)</f>
        <v>0</v>
      </c>
      <c r="G85" s="144">
        <f t="shared" si="18"/>
        <v>0</v>
      </c>
      <c r="H85" s="144">
        <f t="shared" si="18"/>
        <v>0</v>
      </c>
      <c r="I85" s="144">
        <f t="shared" si="18"/>
        <v>0</v>
      </c>
      <c r="J85" s="144">
        <f t="shared" si="18"/>
        <v>0</v>
      </c>
      <c r="K85" s="144">
        <f t="shared" si="18"/>
        <v>0</v>
      </c>
      <c r="L85" s="144">
        <f t="shared" si="18"/>
        <v>0</v>
      </c>
      <c r="M85" s="144">
        <f t="shared" si="18"/>
        <v>0</v>
      </c>
      <c r="N85" s="144">
        <f t="shared" si="18"/>
        <v>0</v>
      </c>
      <c r="O85" s="144">
        <f t="shared" si="18"/>
        <v>0</v>
      </c>
      <c r="P85" s="144">
        <f t="shared" si="18"/>
        <v>0</v>
      </c>
      <c r="Q85" s="124">
        <f>Q186+Q287</f>
        <v>0</v>
      </c>
    </row>
    <row r="86" spans="3:17" x14ac:dyDescent="0.25">
      <c r="C86" s="335" t="s">
        <v>363</v>
      </c>
      <c r="D86" s="336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3">
        <f t="shared" ref="E87:P88" si="19">E175+E263</f>
        <v>0</v>
      </c>
      <c r="F87" s="83">
        <f t="shared" si="19"/>
        <v>0</v>
      </c>
      <c r="G87" s="83">
        <f t="shared" si="19"/>
        <v>0</v>
      </c>
      <c r="H87" s="83">
        <f t="shared" si="19"/>
        <v>0</v>
      </c>
      <c r="I87" s="83">
        <f t="shared" si="19"/>
        <v>0</v>
      </c>
      <c r="J87" s="83">
        <f t="shared" si="19"/>
        <v>0</v>
      </c>
      <c r="K87" s="83">
        <f t="shared" si="19"/>
        <v>0</v>
      </c>
      <c r="L87" s="83">
        <f t="shared" si="19"/>
        <v>0</v>
      </c>
      <c r="M87" s="83">
        <f t="shared" si="19"/>
        <v>0</v>
      </c>
      <c r="N87" s="83">
        <f t="shared" si="19"/>
        <v>0</v>
      </c>
      <c r="O87" s="83">
        <f t="shared" si="19"/>
        <v>0</v>
      </c>
      <c r="P87" s="83">
        <f t="shared" si="19"/>
        <v>0</v>
      </c>
      <c r="Q87" s="83">
        <f>Q175+Q263</f>
        <v>0</v>
      </c>
    </row>
    <row r="88" spans="3:17" x14ac:dyDescent="0.25">
      <c r="C88" s="18" t="s">
        <v>365</v>
      </c>
      <c r="D88" s="18" t="s">
        <v>367</v>
      </c>
      <c r="E88" s="83">
        <f t="shared" si="19"/>
        <v>0</v>
      </c>
      <c r="F88" s="83">
        <f t="shared" si="19"/>
        <v>0</v>
      </c>
      <c r="G88" s="83">
        <f t="shared" si="19"/>
        <v>0</v>
      </c>
      <c r="H88" s="83">
        <f t="shared" si="19"/>
        <v>0</v>
      </c>
      <c r="I88" s="83">
        <f t="shared" si="19"/>
        <v>0</v>
      </c>
      <c r="J88" s="83">
        <f t="shared" si="19"/>
        <v>0</v>
      </c>
      <c r="K88" s="83">
        <f t="shared" si="19"/>
        <v>0</v>
      </c>
      <c r="L88" s="83">
        <f t="shared" si="19"/>
        <v>0</v>
      </c>
      <c r="M88" s="83">
        <f t="shared" si="19"/>
        <v>0</v>
      </c>
      <c r="N88" s="83">
        <f t="shared" si="19"/>
        <v>0</v>
      </c>
      <c r="O88" s="83">
        <f t="shared" si="19"/>
        <v>0</v>
      </c>
      <c r="P88" s="83">
        <f t="shared" si="19"/>
        <v>0</v>
      </c>
      <c r="Q88" s="83">
        <f>Q176+Q264</f>
        <v>0</v>
      </c>
    </row>
    <row r="89" spans="3:17" x14ac:dyDescent="0.25">
      <c r="C89" s="338" t="s">
        <v>364</v>
      </c>
      <c r="D89" s="339"/>
      <c r="E89" s="144">
        <f>E87-E88</f>
        <v>0</v>
      </c>
      <c r="F89" s="144">
        <f t="shared" ref="F89:P89" si="20">F87-F88</f>
        <v>0</v>
      </c>
      <c r="G89" s="144">
        <f t="shared" si="20"/>
        <v>0</v>
      </c>
      <c r="H89" s="144">
        <f t="shared" si="20"/>
        <v>0</v>
      </c>
      <c r="I89" s="144">
        <f t="shared" si="20"/>
        <v>0</v>
      </c>
      <c r="J89" s="144">
        <f t="shared" si="20"/>
        <v>0</v>
      </c>
      <c r="K89" s="144">
        <f t="shared" si="20"/>
        <v>0</v>
      </c>
      <c r="L89" s="144">
        <f t="shared" si="20"/>
        <v>0</v>
      </c>
      <c r="M89" s="144">
        <f t="shared" si="20"/>
        <v>0</v>
      </c>
      <c r="N89" s="144">
        <f t="shared" si="20"/>
        <v>0</v>
      </c>
      <c r="O89" s="144">
        <f t="shared" si="20"/>
        <v>0</v>
      </c>
      <c r="P89" s="144">
        <f t="shared" si="20"/>
        <v>0</v>
      </c>
      <c r="Q89" s="124">
        <f>Q190+Q291</f>
        <v>0</v>
      </c>
    </row>
    <row r="90" spans="3:17" x14ac:dyDescent="0.25">
      <c r="C90" s="338" t="s">
        <v>261</v>
      </c>
      <c r="D90" s="339"/>
      <c r="E90" s="144">
        <f>E89+E85+E81+E65+E59+E55+E30</f>
        <v>0</v>
      </c>
      <c r="F90" s="144">
        <f t="shared" ref="F90:P90" si="21">F89+F85+F81+F65+F59+F55+F30</f>
        <v>0</v>
      </c>
      <c r="G90" s="144">
        <f t="shared" si="21"/>
        <v>0</v>
      </c>
      <c r="H90" s="144">
        <f t="shared" si="21"/>
        <v>0</v>
      </c>
      <c r="I90" s="144">
        <f t="shared" si="21"/>
        <v>0</v>
      </c>
      <c r="J90" s="144">
        <f t="shared" si="21"/>
        <v>0</v>
      </c>
      <c r="K90" s="144">
        <f t="shared" si="21"/>
        <v>0</v>
      </c>
      <c r="L90" s="144">
        <f t="shared" si="21"/>
        <v>0</v>
      </c>
      <c r="M90" s="144">
        <f t="shared" si="21"/>
        <v>0</v>
      </c>
      <c r="N90" s="144">
        <f t="shared" si="21"/>
        <v>0</v>
      </c>
      <c r="O90" s="144">
        <f t="shared" si="21"/>
        <v>0</v>
      </c>
      <c r="P90" s="144">
        <f t="shared" si="21"/>
        <v>0</v>
      </c>
      <c r="Q90" s="124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ht="15" customHeight="1" x14ac:dyDescent="0.25">
      <c r="C94" s="323" t="s">
        <v>343</v>
      </c>
      <c r="D94" s="323" t="s">
        <v>344</v>
      </c>
      <c r="E94" s="306" t="s">
        <v>325</v>
      </c>
      <c r="F94" s="306"/>
      <c r="G94" s="306"/>
      <c r="H94" s="306"/>
      <c r="I94" s="306"/>
      <c r="J94" s="306"/>
      <c r="K94" s="306"/>
      <c r="L94" s="306"/>
      <c r="M94" s="306"/>
      <c r="N94" s="306"/>
      <c r="O94" s="306"/>
      <c r="P94" s="306"/>
      <c r="Q94" s="306"/>
    </row>
    <row r="95" spans="3:17" x14ac:dyDescent="0.25">
      <c r="C95" s="325"/>
      <c r="D95" s="325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ht="14.25" customHeight="1" x14ac:dyDescent="0.25">
      <c r="C96" s="327"/>
      <c r="D96" s="327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5"/>
      <c r="C97" s="335" t="s">
        <v>348</v>
      </c>
      <c r="D97" s="336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319" t="s">
        <v>350</v>
      </c>
      <c r="D98" s="320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63" t="s">
        <v>704</v>
      </c>
      <c r="D99" s="101" t="s">
        <v>649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63" t="s">
        <v>704</v>
      </c>
      <c r="D100" s="101" t="s">
        <v>650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63" t="s">
        <v>704</v>
      </c>
      <c r="D101" s="101" t="s">
        <v>651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63" t="s">
        <v>704</v>
      </c>
      <c r="D102" s="101" t="s">
        <v>652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63" t="s">
        <v>704</v>
      </c>
      <c r="D103" s="101" t="s">
        <v>653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63" t="s">
        <v>704</v>
      </c>
      <c r="D104" s="101" t="s">
        <v>654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63" t="s">
        <v>704</v>
      </c>
      <c r="D105" s="101" t="s">
        <v>655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ht="14.25" customHeight="1" x14ac:dyDescent="0.25">
      <c r="B106" s="75"/>
      <c r="C106" s="163" t="s">
        <v>704</v>
      </c>
      <c r="D106" s="101" t="s">
        <v>656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63" t="s">
        <v>704</v>
      </c>
      <c r="D107" s="20" t="s">
        <v>657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338" t="s">
        <v>225</v>
      </c>
      <c r="D108" s="339"/>
      <c r="E108" s="144">
        <f>SUM(E99:E107)</f>
        <v>0</v>
      </c>
      <c r="F108" s="144">
        <f t="shared" ref="F108:P108" si="22">SUM(F99:F107)</f>
        <v>0</v>
      </c>
      <c r="G108" s="144">
        <f t="shared" si="22"/>
        <v>0</v>
      </c>
      <c r="H108" s="144">
        <f t="shared" si="22"/>
        <v>0</v>
      </c>
      <c r="I108" s="144">
        <f t="shared" si="22"/>
        <v>0</v>
      </c>
      <c r="J108" s="144">
        <f t="shared" si="22"/>
        <v>0</v>
      </c>
      <c r="K108" s="144">
        <f t="shared" si="22"/>
        <v>0</v>
      </c>
      <c r="L108" s="144">
        <f t="shared" si="22"/>
        <v>0</v>
      </c>
      <c r="M108" s="144">
        <f t="shared" si="22"/>
        <v>0</v>
      </c>
      <c r="N108" s="144">
        <f t="shared" si="22"/>
        <v>0</v>
      </c>
      <c r="O108" s="144">
        <f t="shared" si="22"/>
        <v>0</v>
      </c>
      <c r="P108" s="144">
        <f t="shared" si="22"/>
        <v>0</v>
      </c>
      <c r="Q108" s="124">
        <f>SUM(E108:P108)</f>
        <v>0</v>
      </c>
    </row>
    <row r="109" spans="2:17" x14ac:dyDescent="0.25">
      <c r="C109" s="319" t="s">
        <v>351</v>
      </c>
      <c r="D109" s="320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63" t="s">
        <v>704</v>
      </c>
      <c r="D110" s="101" t="s">
        <v>658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63" t="s">
        <v>704</v>
      </c>
      <c r="D111" s="101" t="s">
        <v>659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63" t="s">
        <v>704</v>
      </c>
      <c r="D112" s="101" t="s">
        <v>660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63" t="s">
        <v>704</v>
      </c>
      <c r="D113" s="101" t="s">
        <v>661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63" t="s">
        <v>704</v>
      </c>
      <c r="D114" s="101" t="s">
        <v>662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63" t="s">
        <v>704</v>
      </c>
      <c r="D115" s="20" t="s">
        <v>663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63" t="s">
        <v>704</v>
      </c>
      <c r="D116" s="20" t="s">
        <v>664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338" t="s">
        <v>225</v>
      </c>
      <c r="D117" s="339"/>
      <c r="E117" s="144">
        <f>SUM(E110:E116)</f>
        <v>0</v>
      </c>
      <c r="F117" s="144">
        <f t="shared" ref="F117:P117" si="23">SUM(F110:F116)</f>
        <v>0</v>
      </c>
      <c r="G117" s="144">
        <f t="shared" si="23"/>
        <v>0</v>
      </c>
      <c r="H117" s="144">
        <f t="shared" si="23"/>
        <v>0</v>
      </c>
      <c r="I117" s="144">
        <f t="shared" si="23"/>
        <v>0</v>
      </c>
      <c r="J117" s="144">
        <f t="shared" si="23"/>
        <v>0</v>
      </c>
      <c r="K117" s="144">
        <f t="shared" si="23"/>
        <v>0</v>
      </c>
      <c r="L117" s="144">
        <f t="shared" si="23"/>
        <v>0</v>
      </c>
      <c r="M117" s="144">
        <f t="shared" si="23"/>
        <v>0</v>
      </c>
      <c r="N117" s="144">
        <f t="shared" si="23"/>
        <v>0</v>
      </c>
      <c r="O117" s="144">
        <f t="shared" si="23"/>
        <v>0</v>
      </c>
      <c r="P117" s="144">
        <f t="shared" si="23"/>
        <v>0</v>
      </c>
      <c r="Q117" s="124">
        <f>SUM(E117:P117)</f>
        <v>0</v>
      </c>
    </row>
    <row r="118" spans="3:17" x14ac:dyDescent="0.25">
      <c r="C118" s="338" t="s">
        <v>349</v>
      </c>
      <c r="D118" s="339"/>
      <c r="E118" s="144">
        <f>E117+E108</f>
        <v>0</v>
      </c>
      <c r="F118" s="144">
        <f t="shared" ref="F118:P118" si="24">F117+F108</f>
        <v>0</v>
      </c>
      <c r="G118" s="144">
        <f t="shared" si="24"/>
        <v>0</v>
      </c>
      <c r="H118" s="144">
        <f t="shared" si="24"/>
        <v>0</v>
      </c>
      <c r="I118" s="144">
        <f t="shared" si="24"/>
        <v>0</v>
      </c>
      <c r="J118" s="144">
        <f t="shared" si="24"/>
        <v>0</v>
      </c>
      <c r="K118" s="144">
        <f t="shared" si="24"/>
        <v>0</v>
      </c>
      <c r="L118" s="144">
        <f t="shared" si="24"/>
        <v>0</v>
      </c>
      <c r="M118" s="144">
        <f t="shared" si="24"/>
        <v>0</v>
      </c>
      <c r="N118" s="144">
        <f t="shared" si="24"/>
        <v>0</v>
      </c>
      <c r="O118" s="144">
        <f t="shared" si="24"/>
        <v>0</v>
      </c>
      <c r="P118" s="144">
        <f t="shared" si="24"/>
        <v>0</v>
      </c>
      <c r="Q118" s="124">
        <f>Q108+Q117</f>
        <v>0</v>
      </c>
    </row>
    <row r="119" spans="3:17" x14ac:dyDescent="0.25">
      <c r="C119" s="335" t="s">
        <v>352</v>
      </c>
      <c r="D119" s="336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319" t="s">
        <v>350</v>
      </c>
      <c r="D120" s="320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63" t="s">
        <v>705</v>
      </c>
      <c r="D121" s="101" t="s">
        <v>665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63" t="s">
        <v>705</v>
      </c>
      <c r="D122" s="101" t="s">
        <v>666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63" t="s">
        <v>705</v>
      </c>
      <c r="D123" s="101" t="s">
        <v>667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63" t="s">
        <v>705</v>
      </c>
      <c r="D124" s="101" t="s">
        <v>668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63" t="s">
        <v>705</v>
      </c>
      <c r="D125" s="101" t="s">
        <v>669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63" t="s">
        <v>705</v>
      </c>
      <c r="D126" s="101" t="s">
        <v>670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63" t="s">
        <v>706</v>
      </c>
      <c r="D127" s="101" t="s">
        <v>671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63" t="s">
        <v>706</v>
      </c>
      <c r="D128" s="101" t="s">
        <v>672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63"/>
      <c r="D129" s="101" t="s">
        <v>673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63"/>
      <c r="D130" s="101" t="s">
        <v>674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63"/>
      <c r="D131" s="101" t="s">
        <v>675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63"/>
      <c r="D132" s="101" t="s">
        <v>676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63"/>
      <c r="D133" s="101" t="s">
        <v>677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63" t="s">
        <v>706</v>
      </c>
      <c r="D134" s="101" t="s">
        <v>678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338" t="s">
        <v>225</v>
      </c>
      <c r="D135" s="339"/>
      <c r="E135" s="144">
        <f>SUM(E121:E134)</f>
        <v>0</v>
      </c>
      <c r="F135" s="144">
        <f t="shared" ref="F135:P135" si="25">SUM(F121:F134)</f>
        <v>0</v>
      </c>
      <c r="G135" s="144">
        <f t="shared" si="25"/>
        <v>0</v>
      </c>
      <c r="H135" s="144">
        <f t="shared" si="25"/>
        <v>0</v>
      </c>
      <c r="I135" s="144">
        <f t="shared" si="25"/>
        <v>0</v>
      </c>
      <c r="J135" s="144">
        <f t="shared" si="25"/>
        <v>0</v>
      </c>
      <c r="K135" s="144">
        <f t="shared" si="25"/>
        <v>0</v>
      </c>
      <c r="L135" s="144">
        <f t="shared" si="25"/>
        <v>0</v>
      </c>
      <c r="M135" s="144">
        <f t="shared" si="25"/>
        <v>0</v>
      </c>
      <c r="N135" s="144">
        <f t="shared" si="25"/>
        <v>0</v>
      </c>
      <c r="O135" s="144">
        <f t="shared" si="25"/>
        <v>0</v>
      </c>
      <c r="P135" s="144">
        <f t="shared" si="25"/>
        <v>0</v>
      </c>
      <c r="Q135" s="124">
        <f>SUM(E135:P135)</f>
        <v>0</v>
      </c>
    </row>
    <row r="136" spans="3:17" x14ac:dyDescent="0.25">
      <c r="C136" s="319" t="s">
        <v>354</v>
      </c>
      <c r="D136" s="320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63" t="s">
        <v>707</v>
      </c>
      <c r="D137" s="101" t="s">
        <v>679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63" t="s">
        <v>707</v>
      </c>
      <c r="D138" s="101" t="s">
        <v>680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63" t="s">
        <v>707</v>
      </c>
      <c r="D139" s="101" t="s">
        <v>681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63" t="s">
        <v>707</v>
      </c>
      <c r="D140" s="20" t="s">
        <v>682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63" t="s">
        <v>707</v>
      </c>
      <c r="D141" s="20" t="s">
        <v>683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338" t="s">
        <v>225</v>
      </c>
      <c r="D142" s="339"/>
      <c r="E142" s="144">
        <f>SUM(E137:E141)</f>
        <v>0</v>
      </c>
      <c r="F142" s="144">
        <f t="shared" ref="F142:P142" si="26">SUM(F137:F141)</f>
        <v>0</v>
      </c>
      <c r="G142" s="144">
        <f t="shared" si="26"/>
        <v>0</v>
      </c>
      <c r="H142" s="144">
        <f t="shared" si="26"/>
        <v>0</v>
      </c>
      <c r="I142" s="144">
        <f t="shared" si="26"/>
        <v>0</v>
      </c>
      <c r="J142" s="144">
        <f t="shared" si="26"/>
        <v>0</v>
      </c>
      <c r="K142" s="144">
        <f t="shared" si="26"/>
        <v>0</v>
      </c>
      <c r="L142" s="144">
        <f t="shared" si="26"/>
        <v>0</v>
      </c>
      <c r="M142" s="144">
        <f t="shared" si="26"/>
        <v>0</v>
      </c>
      <c r="N142" s="144">
        <f t="shared" si="26"/>
        <v>0</v>
      </c>
      <c r="O142" s="144">
        <f t="shared" si="26"/>
        <v>0</v>
      </c>
      <c r="P142" s="144">
        <f t="shared" si="26"/>
        <v>0</v>
      </c>
      <c r="Q142" s="124">
        <f>SUM(E142:P142)</f>
        <v>0</v>
      </c>
    </row>
    <row r="143" spans="3:17" x14ac:dyDescent="0.25">
      <c r="C143" s="338" t="s">
        <v>353</v>
      </c>
      <c r="D143" s="339"/>
      <c r="E143" s="144">
        <f>E142+E135</f>
        <v>0</v>
      </c>
      <c r="F143" s="144">
        <f t="shared" ref="F143:P143" si="27">F142+F135</f>
        <v>0</v>
      </c>
      <c r="G143" s="144">
        <f t="shared" si="27"/>
        <v>0</v>
      </c>
      <c r="H143" s="144">
        <f t="shared" si="27"/>
        <v>0</v>
      </c>
      <c r="I143" s="144">
        <f t="shared" si="27"/>
        <v>0</v>
      </c>
      <c r="J143" s="144">
        <f t="shared" si="27"/>
        <v>0</v>
      </c>
      <c r="K143" s="144">
        <f t="shared" si="27"/>
        <v>0</v>
      </c>
      <c r="L143" s="144">
        <f t="shared" si="27"/>
        <v>0</v>
      </c>
      <c r="M143" s="144">
        <f t="shared" si="27"/>
        <v>0</v>
      </c>
      <c r="N143" s="144">
        <f t="shared" si="27"/>
        <v>0</v>
      </c>
      <c r="O143" s="144">
        <f t="shared" si="27"/>
        <v>0</v>
      </c>
      <c r="P143" s="144">
        <f t="shared" si="27"/>
        <v>0</v>
      </c>
      <c r="Q143" s="124">
        <f>Q135+Q142</f>
        <v>0</v>
      </c>
    </row>
    <row r="144" spans="3:17" x14ac:dyDescent="0.25">
      <c r="C144" s="335" t="s">
        <v>358</v>
      </c>
      <c r="D144" s="336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684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685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338" t="s">
        <v>355</v>
      </c>
      <c r="D147" s="339"/>
      <c r="E147" s="144">
        <f>SUM(E145:E146)</f>
        <v>0</v>
      </c>
      <c r="F147" s="144">
        <f t="shared" ref="F147:P147" si="28">SUM(F145:F146)</f>
        <v>0</v>
      </c>
      <c r="G147" s="144">
        <f t="shared" si="28"/>
        <v>0</v>
      </c>
      <c r="H147" s="144">
        <f t="shared" si="28"/>
        <v>0</v>
      </c>
      <c r="I147" s="144">
        <f t="shared" si="28"/>
        <v>0</v>
      </c>
      <c r="J147" s="144">
        <f t="shared" si="28"/>
        <v>0</v>
      </c>
      <c r="K147" s="144">
        <f t="shared" si="28"/>
        <v>0</v>
      </c>
      <c r="L147" s="144">
        <f t="shared" si="28"/>
        <v>0</v>
      </c>
      <c r="M147" s="144">
        <f t="shared" si="28"/>
        <v>0</v>
      </c>
      <c r="N147" s="144">
        <f t="shared" si="28"/>
        <v>0</v>
      </c>
      <c r="O147" s="144">
        <f t="shared" si="28"/>
        <v>0</v>
      </c>
      <c r="P147" s="144">
        <f t="shared" si="28"/>
        <v>0</v>
      </c>
      <c r="Q147" s="124">
        <f>SUM(E147:P147)</f>
        <v>0</v>
      </c>
    </row>
    <row r="148" spans="3:17" x14ac:dyDescent="0.25">
      <c r="C148" s="335" t="s">
        <v>357</v>
      </c>
      <c r="D148" s="336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6"/>
      <c r="D149" s="101" t="s">
        <v>686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6"/>
      <c r="D150" s="101" t="s">
        <v>687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1" t="s">
        <v>688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689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338" t="s">
        <v>356</v>
      </c>
      <c r="D153" s="339"/>
      <c r="E153" s="144">
        <f>SUM(E149:E152)</f>
        <v>0</v>
      </c>
      <c r="F153" s="144">
        <f t="shared" ref="F153:P153" si="29">SUM(F149:F152)</f>
        <v>0</v>
      </c>
      <c r="G153" s="144">
        <f t="shared" si="29"/>
        <v>0</v>
      </c>
      <c r="H153" s="144">
        <f t="shared" si="29"/>
        <v>0</v>
      </c>
      <c r="I153" s="144">
        <f t="shared" si="29"/>
        <v>0</v>
      </c>
      <c r="J153" s="144">
        <f t="shared" si="29"/>
        <v>0</v>
      </c>
      <c r="K153" s="144">
        <f t="shared" si="29"/>
        <v>0</v>
      </c>
      <c r="L153" s="144">
        <f t="shared" si="29"/>
        <v>0</v>
      </c>
      <c r="M153" s="144">
        <f t="shared" si="29"/>
        <v>0</v>
      </c>
      <c r="N153" s="144">
        <f t="shared" si="29"/>
        <v>0</v>
      </c>
      <c r="O153" s="144">
        <f t="shared" si="29"/>
        <v>0</v>
      </c>
      <c r="P153" s="144">
        <f t="shared" si="29"/>
        <v>0</v>
      </c>
      <c r="Q153" s="124">
        <f>SUM(E153:P153)</f>
        <v>0</v>
      </c>
    </row>
    <row r="154" spans="3:17" x14ac:dyDescent="0.25">
      <c r="C154" s="335" t="s">
        <v>361</v>
      </c>
      <c r="D154" s="336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6"/>
      <c r="D155" s="101" t="s">
        <v>691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6"/>
      <c r="D156" s="101" t="s">
        <v>692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6"/>
      <c r="D157" s="101" t="s">
        <v>693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6"/>
      <c r="D158" s="101" t="s">
        <v>694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6"/>
      <c r="D159" s="101" t="s">
        <v>695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6"/>
      <c r="D160" s="101" t="s">
        <v>664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63" t="s">
        <v>708</v>
      </c>
      <c r="D161" s="101" t="s">
        <v>696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63" t="s">
        <v>708</v>
      </c>
      <c r="D162" s="101" t="s">
        <v>697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63" t="s">
        <v>708</v>
      </c>
      <c r="D163" s="101" t="s">
        <v>698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63" t="s">
        <v>708</v>
      </c>
      <c r="D164" s="101" t="s">
        <v>699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63" t="s">
        <v>708</v>
      </c>
      <c r="D165" s="101" t="s">
        <v>700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63" t="s">
        <v>708</v>
      </c>
      <c r="D166" s="101" t="s">
        <v>701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63" t="s">
        <v>708</v>
      </c>
      <c r="D167" s="18" t="s">
        <v>702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63" t="s">
        <v>708</v>
      </c>
      <c r="D168" s="18" t="s">
        <v>703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338" t="s">
        <v>359</v>
      </c>
      <c r="D169" s="339"/>
      <c r="E169" s="144">
        <f>SUM(E155:E168)</f>
        <v>0</v>
      </c>
      <c r="F169" s="144">
        <f t="shared" ref="F169:P169" si="30">SUM(F155:F168)</f>
        <v>0</v>
      </c>
      <c r="G169" s="144">
        <f t="shared" si="30"/>
        <v>0</v>
      </c>
      <c r="H169" s="144">
        <f t="shared" si="30"/>
        <v>0</v>
      </c>
      <c r="I169" s="144">
        <f t="shared" si="30"/>
        <v>0</v>
      </c>
      <c r="J169" s="144">
        <f t="shared" si="30"/>
        <v>0</v>
      </c>
      <c r="K169" s="144">
        <f t="shared" si="30"/>
        <v>0</v>
      </c>
      <c r="L169" s="144">
        <f t="shared" si="30"/>
        <v>0</v>
      </c>
      <c r="M169" s="144">
        <f t="shared" si="30"/>
        <v>0</v>
      </c>
      <c r="N169" s="144">
        <f t="shared" si="30"/>
        <v>0</v>
      </c>
      <c r="O169" s="144">
        <f t="shared" si="30"/>
        <v>0</v>
      </c>
      <c r="P169" s="144">
        <f t="shared" si="30"/>
        <v>0</v>
      </c>
      <c r="Q169" s="124">
        <f>SUM(E169:P169)</f>
        <v>0</v>
      </c>
    </row>
    <row r="170" spans="3:17" x14ac:dyDescent="0.25">
      <c r="C170" s="335" t="s">
        <v>360</v>
      </c>
      <c r="D170" s="336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66" t="s">
        <v>690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338" t="s">
        <v>362</v>
      </c>
      <c r="D173" s="339"/>
      <c r="E173" s="144">
        <f>SUM(E171:E172)</f>
        <v>0</v>
      </c>
      <c r="F173" s="144">
        <f t="shared" ref="F173:P173" si="31">SUM(F171:F172)</f>
        <v>0</v>
      </c>
      <c r="G173" s="144">
        <f t="shared" si="31"/>
        <v>0</v>
      </c>
      <c r="H173" s="144">
        <f t="shared" si="31"/>
        <v>0</v>
      </c>
      <c r="I173" s="144">
        <f t="shared" si="31"/>
        <v>0</v>
      </c>
      <c r="J173" s="144">
        <f t="shared" si="31"/>
        <v>0</v>
      </c>
      <c r="K173" s="144">
        <f t="shared" si="31"/>
        <v>0</v>
      </c>
      <c r="L173" s="144">
        <f t="shared" si="31"/>
        <v>0</v>
      </c>
      <c r="M173" s="144">
        <f t="shared" si="31"/>
        <v>0</v>
      </c>
      <c r="N173" s="144">
        <f t="shared" si="31"/>
        <v>0</v>
      </c>
      <c r="O173" s="144">
        <f t="shared" si="31"/>
        <v>0</v>
      </c>
      <c r="P173" s="144">
        <f t="shared" si="31"/>
        <v>0</v>
      </c>
      <c r="Q173" s="124">
        <f>SUM(E173:P173)</f>
        <v>0</v>
      </c>
    </row>
    <row r="174" spans="3:17" x14ac:dyDescent="0.25">
      <c r="C174" s="335" t="s">
        <v>363</v>
      </c>
      <c r="D174" s="336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338" t="s">
        <v>364</v>
      </c>
      <c r="D177" s="339"/>
      <c r="E177" s="144">
        <f>E175-E176</f>
        <v>0</v>
      </c>
      <c r="F177" s="144">
        <f t="shared" ref="F177:P177" si="32">F175-F176</f>
        <v>0</v>
      </c>
      <c r="G177" s="144">
        <f t="shared" si="32"/>
        <v>0</v>
      </c>
      <c r="H177" s="144">
        <f t="shared" si="32"/>
        <v>0</v>
      </c>
      <c r="I177" s="144">
        <f t="shared" si="32"/>
        <v>0</v>
      </c>
      <c r="J177" s="144">
        <f t="shared" si="32"/>
        <v>0</v>
      </c>
      <c r="K177" s="144">
        <f t="shared" si="32"/>
        <v>0</v>
      </c>
      <c r="L177" s="144">
        <f t="shared" si="32"/>
        <v>0</v>
      </c>
      <c r="M177" s="144">
        <f t="shared" si="32"/>
        <v>0</v>
      </c>
      <c r="N177" s="144">
        <f t="shared" si="32"/>
        <v>0</v>
      </c>
      <c r="O177" s="144">
        <f t="shared" si="32"/>
        <v>0</v>
      </c>
      <c r="P177" s="144">
        <f t="shared" si="32"/>
        <v>0</v>
      </c>
      <c r="Q177" s="124">
        <f>Q175-Q176</f>
        <v>0</v>
      </c>
    </row>
    <row r="178" spans="2:17" x14ac:dyDescent="0.25">
      <c r="C178" s="338" t="s">
        <v>261</v>
      </c>
      <c r="D178" s="339"/>
      <c r="E178" s="144">
        <f>E177+E173+E169+E153+E147+E143+E118</f>
        <v>0</v>
      </c>
      <c r="F178" s="144">
        <f t="shared" ref="F178:P178" si="33">F177+F173+F169+F153+F147+F143+F118</f>
        <v>0</v>
      </c>
      <c r="G178" s="144">
        <f t="shared" si="33"/>
        <v>0</v>
      </c>
      <c r="H178" s="144">
        <f t="shared" si="33"/>
        <v>0</v>
      </c>
      <c r="I178" s="144">
        <f t="shared" si="33"/>
        <v>0</v>
      </c>
      <c r="J178" s="144">
        <f t="shared" si="33"/>
        <v>0</v>
      </c>
      <c r="K178" s="144">
        <f t="shared" si="33"/>
        <v>0</v>
      </c>
      <c r="L178" s="144">
        <f t="shared" si="33"/>
        <v>0</v>
      </c>
      <c r="M178" s="144">
        <f t="shared" si="33"/>
        <v>0</v>
      </c>
      <c r="N178" s="144">
        <f t="shared" si="33"/>
        <v>0</v>
      </c>
      <c r="O178" s="144">
        <f t="shared" si="33"/>
        <v>0</v>
      </c>
      <c r="P178" s="144">
        <f t="shared" si="33"/>
        <v>0</v>
      </c>
      <c r="Q178" s="124">
        <f>Q118+Q143+Q147+Q153+Q169+Q173+Q177</f>
        <v>0</v>
      </c>
    </row>
    <row r="179" spans="2:17" x14ac:dyDescent="0.25">
      <c r="D179" s="24"/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ht="15" customHeight="1" x14ac:dyDescent="0.25">
      <c r="C182" s="323" t="s">
        <v>343</v>
      </c>
      <c r="D182" s="323" t="s">
        <v>344</v>
      </c>
      <c r="E182" s="306" t="s">
        <v>325</v>
      </c>
      <c r="F182" s="306"/>
      <c r="G182" s="306"/>
      <c r="H182" s="306"/>
      <c r="I182" s="306"/>
      <c r="J182" s="306"/>
      <c r="K182" s="306"/>
      <c r="L182" s="306"/>
      <c r="M182" s="306"/>
      <c r="N182" s="306"/>
      <c r="O182" s="306"/>
      <c r="P182" s="306"/>
      <c r="Q182" s="306"/>
    </row>
    <row r="183" spans="2:17" x14ac:dyDescent="0.25">
      <c r="C183" s="325"/>
      <c r="D183" s="325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ht="14.25" customHeight="1" x14ac:dyDescent="0.25">
      <c r="C184" s="327"/>
      <c r="D184" s="327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5"/>
      <c r="C185" s="335" t="s">
        <v>348</v>
      </c>
      <c r="D185" s="336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319" t="s">
        <v>350</v>
      </c>
      <c r="D186" s="320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63" t="s">
        <v>704</v>
      </c>
      <c r="D187" s="101" t="s">
        <v>649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63" t="s">
        <v>704</v>
      </c>
      <c r="D188" s="101" t="s">
        <v>650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63" t="s">
        <v>704</v>
      </c>
      <c r="D189" s="101" t="s">
        <v>651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63" t="s">
        <v>704</v>
      </c>
      <c r="D190" s="101" t="s">
        <v>652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63" t="s">
        <v>704</v>
      </c>
      <c r="D191" s="101" t="s">
        <v>653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63" t="s">
        <v>704</v>
      </c>
      <c r="D192" s="101" t="s">
        <v>654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2:17" x14ac:dyDescent="0.25">
      <c r="C193" s="163" t="s">
        <v>704</v>
      </c>
      <c r="D193" s="101" t="s">
        <v>655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2:17" ht="14.25" customHeight="1" x14ac:dyDescent="0.25">
      <c r="B194" s="75"/>
      <c r="C194" s="163" t="s">
        <v>704</v>
      </c>
      <c r="D194" s="101" t="s">
        <v>656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2:17" x14ac:dyDescent="0.25">
      <c r="C195" s="163" t="s">
        <v>704</v>
      </c>
      <c r="D195" s="20" t="s">
        <v>657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2:17" x14ac:dyDescent="0.25">
      <c r="C196" s="338" t="s">
        <v>225</v>
      </c>
      <c r="D196" s="339"/>
      <c r="E196" s="144">
        <f>SUM(E187:E195)</f>
        <v>0</v>
      </c>
      <c r="F196" s="144">
        <f t="shared" ref="F196:P196" si="34">SUM(F187:F195)</f>
        <v>0</v>
      </c>
      <c r="G196" s="144">
        <f t="shared" si="34"/>
        <v>0</v>
      </c>
      <c r="H196" s="144">
        <f t="shared" si="34"/>
        <v>0</v>
      </c>
      <c r="I196" s="144">
        <f t="shared" si="34"/>
        <v>0</v>
      </c>
      <c r="J196" s="144">
        <f t="shared" si="34"/>
        <v>0</v>
      </c>
      <c r="K196" s="144">
        <f t="shared" si="34"/>
        <v>0</v>
      </c>
      <c r="L196" s="144">
        <f t="shared" si="34"/>
        <v>0</v>
      </c>
      <c r="M196" s="144">
        <f t="shared" si="34"/>
        <v>0</v>
      </c>
      <c r="N196" s="144">
        <f t="shared" si="34"/>
        <v>0</v>
      </c>
      <c r="O196" s="144">
        <f t="shared" si="34"/>
        <v>0</v>
      </c>
      <c r="P196" s="144">
        <f t="shared" si="34"/>
        <v>0</v>
      </c>
      <c r="Q196" s="124">
        <f>SUM(E196:P196)</f>
        <v>0</v>
      </c>
    </row>
    <row r="197" spans="2:17" x14ac:dyDescent="0.25">
      <c r="C197" s="319" t="s">
        <v>351</v>
      </c>
      <c r="D197" s="320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2:17" x14ac:dyDescent="0.25">
      <c r="C198" s="163" t="s">
        <v>704</v>
      </c>
      <c r="D198" s="101" t="s">
        <v>658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2:17" x14ac:dyDescent="0.25">
      <c r="C199" s="163" t="s">
        <v>704</v>
      </c>
      <c r="D199" s="101" t="s">
        <v>659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2:17" x14ac:dyDescent="0.25">
      <c r="C200" s="163" t="s">
        <v>704</v>
      </c>
      <c r="D200" s="101" t="s">
        <v>660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2:17" x14ac:dyDescent="0.25">
      <c r="C201" s="163" t="s">
        <v>704</v>
      </c>
      <c r="D201" s="101" t="s">
        <v>661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2:17" x14ac:dyDescent="0.25">
      <c r="C202" s="163" t="s">
        <v>704</v>
      </c>
      <c r="D202" s="101" t="s">
        <v>662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2:17" x14ac:dyDescent="0.25">
      <c r="C203" s="163" t="s">
        <v>704</v>
      </c>
      <c r="D203" s="20" t="s">
        <v>663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2:17" x14ac:dyDescent="0.25">
      <c r="C204" s="163" t="s">
        <v>704</v>
      </c>
      <c r="D204" s="20" t="s">
        <v>664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2:17" x14ac:dyDescent="0.25">
      <c r="C205" s="338" t="s">
        <v>225</v>
      </c>
      <c r="D205" s="339"/>
      <c r="E205" s="144">
        <f>SUM(E198:E204)</f>
        <v>0</v>
      </c>
      <c r="F205" s="144">
        <f t="shared" ref="F205:P205" si="35">SUM(F198:F204)</f>
        <v>0</v>
      </c>
      <c r="G205" s="144">
        <f t="shared" si="35"/>
        <v>0</v>
      </c>
      <c r="H205" s="144">
        <f t="shared" si="35"/>
        <v>0</v>
      </c>
      <c r="I205" s="144">
        <f t="shared" si="35"/>
        <v>0</v>
      </c>
      <c r="J205" s="144">
        <f t="shared" si="35"/>
        <v>0</v>
      </c>
      <c r="K205" s="144">
        <f t="shared" si="35"/>
        <v>0</v>
      </c>
      <c r="L205" s="144">
        <f t="shared" si="35"/>
        <v>0</v>
      </c>
      <c r="M205" s="144">
        <f t="shared" si="35"/>
        <v>0</v>
      </c>
      <c r="N205" s="144">
        <f t="shared" si="35"/>
        <v>0</v>
      </c>
      <c r="O205" s="144">
        <f t="shared" si="35"/>
        <v>0</v>
      </c>
      <c r="P205" s="144">
        <f t="shared" si="35"/>
        <v>0</v>
      </c>
      <c r="Q205" s="124">
        <f>SUM(E205:P205)</f>
        <v>0</v>
      </c>
    </row>
    <row r="206" spans="2:17" x14ac:dyDescent="0.25">
      <c r="C206" s="338" t="s">
        <v>349</v>
      </c>
      <c r="D206" s="339"/>
      <c r="E206" s="144">
        <f>E205+E196</f>
        <v>0</v>
      </c>
      <c r="F206" s="144">
        <f t="shared" ref="F206:P206" si="36">F205+F196</f>
        <v>0</v>
      </c>
      <c r="G206" s="144">
        <f t="shared" si="36"/>
        <v>0</v>
      </c>
      <c r="H206" s="144">
        <f t="shared" si="36"/>
        <v>0</v>
      </c>
      <c r="I206" s="144">
        <f t="shared" si="36"/>
        <v>0</v>
      </c>
      <c r="J206" s="144">
        <f t="shared" si="36"/>
        <v>0</v>
      </c>
      <c r="K206" s="144">
        <f t="shared" si="36"/>
        <v>0</v>
      </c>
      <c r="L206" s="144">
        <f t="shared" si="36"/>
        <v>0</v>
      </c>
      <c r="M206" s="144">
        <f t="shared" si="36"/>
        <v>0</v>
      </c>
      <c r="N206" s="144">
        <f t="shared" si="36"/>
        <v>0</v>
      </c>
      <c r="O206" s="144">
        <f t="shared" si="36"/>
        <v>0</v>
      </c>
      <c r="P206" s="144">
        <f t="shared" si="36"/>
        <v>0</v>
      </c>
      <c r="Q206" s="124">
        <f>Q196+Q205</f>
        <v>0</v>
      </c>
    </row>
    <row r="207" spans="2:17" x14ac:dyDescent="0.25">
      <c r="C207" s="335" t="s">
        <v>352</v>
      </c>
      <c r="D207" s="336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2:17" x14ac:dyDescent="0.25">
      <c r="C208" s="319" t="s">
        <v>350</v>
      </c>
      <c r="D208" s="320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63" t="s">
        <v>705</v>
      </c>
      <c r="D209" s="101" t="s">
        <v>665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63" t="s">
        <v>705</v>
      </c>
      <c r="D210" s="101" t="s">
        <v>666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63" t="s">
        <v>705</v>
      </c>
      <c r="D211" s="101" t="s">
        <v>667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63" t="s">
        <v>705</v>
      </c>
      <c r="D212" s="101" t="s">
        <v>668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63" t="s">
        <v>705</v>
      </c>
      <c r="D213" s="101" t="s">
        <v>669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63" t="s">
        <v>705</v>
      </c>
      <c r="D214" s="101" t="s">
        <v>670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63" t="s">
        <v>706</v>
      </c>
      <c r="D215" s="101" t="s">
        <v>671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63" t="s">
        <v>706</v>
      </c>
      <c r="D216" s="101" t="s">
        <v>672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63"/>
      <c r="D217" s="101" t="s">
        <v>673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63"/>
      <c r="D218" s="101" t="s">
        <v>674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63"/>
      <c r="D219" s="101" t="s">
        <v>675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63"/>
      <c r="D220" s="101" t="s">
        <v>676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63"/>
      <c r="D221" s="101" t="s">
        <v>677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63" t="s">
        <v>706</v>
      </c>
      <c r="D222" s="101" t="s">
        <v>678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338" t="s">
        <v>225</v>
      </c>
      <c r="D223" s="339"/>
      <c r="E223" s="144">
        <f>SUM(E209:E222)</f>
        <v>0</v>
      </c>
      <c r="F223" s="144">
        <f t="shared" ref="F223:P223" si="37">SUM(F209:F222)</f>
        <v>0</v>
      </c>
      <c r="G223" s="144">
        <f t="shared" si="37"/>
        <v>0</v>
      </c>
      <c r="H223" s="144">
        <f t="shared" si="37"/>
        <v>0</v>
      </c>
      <c r="I223" s="144">
        <f t="shared" si="37"/>
        <v>0</v>
      </c>
      <c r="J223" s="144">
        <f t="shared" si="37"/>
        <v>0</v>
      </c>
      <c r="K223" s="144">
        <f t="shared" si="37"/>
        <v>0</v>
      </c>
      <c r="L223" s="144">
        <f t="shared" si="37"/>
        <v>0</v>
      </c>
      <c r="M223" s="144">
        <f t="shared" si="37"/>
        <v>0</v>
      </c>
      <c r="N223" s="144">
        <f t="shared" si="37"/>
        <v>0</v>
      </c>
      <c r="O223" s="144">
        <f t="shared" si="37"/>
        <v>0</v>
      </c>
      <c r="P223" s="144">
        <f t="shared" si="37"/>
        <v>0</v>
      </c>
      <c r="Q223" s="124">
        <f>SUM(E223:P223)</f>
        <v>0</v>
      </c>
    </row>
    <row r="224" spans="3:17" x14ac:dyDescent="0.25">
      <c r="C224" s="319" t="s">
        <v>354</v>
      </c>
      <c r="D224" s="320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63" t="s">
        <v>707</v>
      </c>
      <c r="D225" s="101" t="s">
        <v>679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63" t="s">
        <v>707</v>
      </c>
      <c r="D226" s="101" t="s">
        <v>680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63" t="s">
        <v>707</v>
      </c>
      <c r="D227" s="101" t="s">
        <v>681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63" t="s">
        <v>707</v>
      </c>
      <c r="D228" s="20" t="s">
        <v>682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63" t="s">
        <v>707</v>
      </c>
      <c r="D229" s="20" t="s">
        <v>683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338" t="s">
        <v>225</v>
      </c>
      <c r="D230" s="339"/>
      <c r="E230" s="144">
        <f>SUM(E225:E229)</f>
        <v>0</v>
      </c>
      <c r="F230" s="144">
        <f t="shared" ref="F230:P230" si="38">SUM(F225:F229)</f>
        <v>0</v>
      </c>
      <c r="G230" s="144">
        <f t="shared" si="38"/>
        <v>0</v>
      </c>
      <c r="H230" s="144">
        <f t="shared" si="38"/>
        <v>0</v>
      </c>
      <c r="I230" s="144">
        <f t="shared" si="38"/>
        <v>0</v>
      </c>
      <c r="J230" s="144">
        <f t="shared" si="38"/>
        <v>0</v>
      </c>
      <c r="K230" s="144">
        <f t="shared" si="38"/>
        <v>0</v>
      </c>
      <c r="L230" s="144">
        <f t="shared" si="38"/>
        <v>0</v>
      </c>
      <c r="M230" s="144">
        <f t="shared" si="38"/>
        <v>0</v>
      </c>
      <c r="N230" s="144">
        <f t="shared" si="38"/>
        <v>0</v>
      </c>
      <c r="O230" s="144">
        <f t="shared" si="38"/>
        <v>0</v>
      </c>
      <c r="P230" s="144">
        <f t="shared" si="38"/>
        <v>0</v>
      </c>
      <c r="Q230" s="124">
        <f>SUM(E230:P230)</f>
        <v>0</v>
      </c>
    </row>
    <row r="231" spans="3:17" x14ac:dyDescent="0.25">
      <c r="C231" s="338" t="s">
        <v>353</v>
      </c>
      <c r="D231" s="339"/>
      <c r="E231" s="144">
        <f>E230+E223</f>
        <v>0</v>
      </c>
      <c r="F231" s="144">
        <f t="shared" ref="F231:P231" si="39">F230+F223</f>
        <v>0</v>
      </c>
      <c r="G231" s="144">
        <f t="shared" si="39"/>
        <v>0</v>
      </c>
      <c r="H231" s="144">
        <f t="shared" si="39"/>
        <v>0</v>
      </c>
      <c r="I231" s="144">
        <f t="shared" si="39"/>
        <v>0</v>
      </c>
      <c r="J231" s="144">
        <f t="shared" si="39"/>
        <v>0</v>
      </c>
      <c r="K231" s="144">
        <f t="shared" si="39"/>
        <v>0</v>
      </c>
      <c r="L231" s="144">
        <f t="shared" si="39"/>
        <v>0</v>
      </c>
      <c r="M231" s="144">
        <f t="shared" si="39"/>
        <v>0</v>
      </c>
      <c r="N231" s="144">
        <f t="shared" si="39"/>
        <v>0</v>
      </c>
      <c r="O231" s="144">
        <f t="shared" si="39"/>
        <v>0</v>
      </c>
      <c r="P231" s="144">
        <f t="shared" si="39"/>
        <v>0</v>
      </c>
      <c r="Q231" s="124">
        <f>Q223+Q230</f>
        <v>0</v>
      </c>
    </row>
    <row r="232" spans="3:17" x14ac:dyDescent="0.25">
      <c r="C232" s="335" t="s">
        <v>358</v>
      </c>
      <c r="D232" s="336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684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685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338" t="s">
        <v>355</v>
      </c>
      <c r="D235" s="339"/>
      <c r="E235" s="144">
        <f>SUM(E233:E234)</f>
        <v>0</v>
      </c>
      <c r="F235" s="144">
        <f t="shared" ref="F235:P235" si="40">SUM(F233:F234)</f>
        <v>0</v>
      </c>
      <c r="G235" s="144">
        <f t="shared" si="40"/>
        <v>0</v>
      </c>
      <c r="H235" s="144">
        <f t="shared" si="40"/>
        <v>0</v>
      </c>
      <c r="I235" s="144">
        <f t="shared" si="40"/>
        <v>0</v>
      </c>
      <c r="J235" s="144">
        <f t="shared" si="40"/>
        <v>0</v>
      </c>
      <c r="K235" s="144">
        <f t="shared" si="40"/>
        <v>0</v>
      </c>
      <c r="L235" s="144">
        <f t="shared" si="40"/>
        <v>0</v>
      </c>
      <c r="M235" s="144">
        <f t="shared" si="40"/>
        <v>0</v>
      </c>
      <c r="N235" s="144">
        <f t="shared" si="40"/>
        <v>0</v>
      </c>
      <c r="O235" s="144">
        <f t="shared" si="40"/>
        <v>0</v>
      </c>
      <c r="P235" s="144">
        <f t="shared" si="40"/>
        <v>0</v>
      </c>
      <c r="Q235" s="124">
        <f>SUM(E235:P235)</f>
        <v>0</v>
      </c>
    </row>
    <row r="236" spans="3:17" x14ac:dyDescent="0.25">
      <c r="C236" s="335" t="s">
        <v>357</v>
      </c>
      <c r="D236" s="336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6"/>
      <c r="D237" s="101" t="s">
        <v>686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6"/>
      <c r="D238" s="101" t="s">
        <v>687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1" t="s">
        <v>688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689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338" t="s">
        <v>356</v>
      </c>
      <c r="D241" s="339"/>
      <c r="E241" s="144">
        <f>SUM(E237:E240)</f>
        <v>0</v>
      </c>
      <c r="F241" s="144">
        <f t="shared" ref="F241:P241" si="41">SUM(F237:F240)</f>
        <v>0</v>
      </c>
      <c r="G241" s="144">
        <f t="shared" si="41"/>
        <v>0</v>
      </c>
      <c r="H241" s="144">
        <f t="shared" si="41"/>
        <v>0</v>
      </c>
      <c r="I241" s="144">
        <f t="shared" si="41"/>
        <v>0</v>
      </c>
      <c r="J241" s="144">
        <f t="shared" si="41"/>
        <v>0</v>
      </c>
      <c r="K241" s="144">
        <f t="shared" si="41"/>
        <v>0</v>
      </c>
      <c r="L241" s="144">
        <f t="shared" si="41"/>
        <v>0</v>
      </c>
      <c r="M241" s="144">
        <f t="shared" si="41"/>
        <v>0</v>
      </c>
      <c r="N241" s="144">
        <f t="shared" si="41"/>
        <v>0</v>
      </c>
      <c r="O241" s="144">
        <f t="shared" si="41"/>
        <v>0</v>
      </c>
      <c r="P241" s="144">
        <f t="shared" si="41"/>
        <v>0</v>
      </c>
      <c r="Q241" s="124">
        <f>SUM(E241:P241)</f>
        <v>0</v>
      </c>
    </row>
    <row r="242" spans="3:17" x14ac:dyDescent="0.25">
      <c r="C242" s="335" t="s">
        <v>361</v>
      </c>
      <c r="D242" s="336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6"/>
      <c r="D243" s="101" t="s">
        <v>691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6"/>
      <c r="D244" s="101" t="s">
        <v>692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6"/>
      <c r="D245" s="101" t="s">
        <v>693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6"/>
      <c r="D246" s="101" t="s">
        <v>694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6"/>
      <c r="D247" s="101" t="s">
        <v>695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6"/>
      <c r="D248" s="101" t="s">
        <v>664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63" t="s">
        <v>708</v>
      </c>
      <c r="D249" s="101" t="s">
        <v>696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63" t="s">
        <v>708</v>
      </c>
      <c r="D250" s="101" t="s">
        <v>697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63" t="s">
        <v>708</v>
      </c>
      <c r="D251" s="101" t="s">
        <v>698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63" t="s">
        <v>708</v>
      </c>
      <c r="D252" s="101" t="s">
        <v>699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63" t="s">
        <v>708</v>
      </c>
      <c r="D253" s="101" t="s">
        <v>700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63" t="s">
        <v>708</v>
      </c>
      <c r="D254" s="101" t="s">
        <v>701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63" t="s">
        <v>708</v>
      </c>
      <c r="D255" s="18" t="s">
        <v>702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63" t="s">
        <v>708</v>
      </c>
      <c r="D256" s="18" t="s">
        <v>703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338" t="s">
        <v>359</v>
      </c>
      <c r="D257" s="339"/>
      <c r="E257" s="144">
        <f>SUM(E243:E256)</f>
        <v>0</v>
      </c>
      <c r="F257" s="144">
        <f t="shared" ref="F257:P257" si="42">SUM(F243:F256)</f>
        <v>0</v>
      </c>
      <c r="G257" s="144">
        <f t="shared" si="42"/>
        <v>0</v>
      </c>
      <c r="H257" s="144">
        <f t="shared" si="42"/>
        <v>0</v>
      </c>
      <c r="I257" s="144">
        <f t="shared" si="42"/>
        <v>0</v>
      </c>
      <c r="J257" s="144">
        <f t="shared" si="42"/>
        <v>0</v>
      </c>
      <c r="K257" s="144">
        <f t="shared" si="42"/>
        <v>0</v>
      </c>
      <c r="L257" s="144">
        <f t="shared" si="42"/>
        <v>0</v>
      </c>
      <c r="M257" s="144">
        <f t="shared" si="42"/>
        <v>0</v>
      </c>
      <c r="N257" s="144">
        <f t="shared" si="42"/>
        <v>0</v>
      </c>
      <c r="O257" s="144">
        <f t="shared" si="42"/>
        <v>0</v>
      </c>
      <c r="P257" s="144">
        <f t="shared" si="42"/>
        <v>0</v>
      </c>
      <c r="Q257" s="124">
        <f>SUM(E257:P257)</f>
        <v>0</v>
      </c>
    </row>
    <row r="258" spans="3:17" x14ac:dyDescent="0.25">
      <c r="C258" s="335" t="s">
        <v>360</v>
      </c>
      <c r="D258" s="336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66" t="s">
        <v>690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338" t="s">
        <v>362</v>
      </c>
      <c r="D261" s="339"/>
      <c r="E261" s="144">
        <f>SUM(E259:E260)</f>
        <v>0</v>
      </c>
      <c r="F261" s="144">
        <f t="shared" ref="F261:P261" si="43">SUM(F259:F260)</f>
        <v>0</v>
      </c>
      <c r="G261" s="144">
        <f t="shared" si="43"/>
        <v>0</v>
      </c>
      <c r="H261" s="144">
        <f t="shared" si="43"/>
        <v>0</v>
      </c>
      <c r="I261" s="144">
        <f t="shared" si="43"/>
        <v>0</v>
      </c>
      <c r="J261" s="144">
        <f t="shared" si="43"/>
        <v>0</v>
      </c>
      <c r="K261" s="144">
        <f t="shared" si="43"/>
        <v>0</v>
      </c>
      <c r="L261" s="144">
        <f t="shared" si="43"/>
        <v>0</v>
      </c>
      <c r="M261" s="144">
        <f t="shared" si="43"/>
        <v>0</v>
      </c>
      <c r="N261" s="144">
        <f t="shared" si="43"/>
        <v>0</v>
      </c>
      <c r="O261" s="144">
        <f t="shared" si="43"/>
        <v>0</v>
      </c>
      <c r="P261" s="144">
        <f t="shared" si="43"/>
        <v>0</v>
      </c>
      <c r="Q261" s="124">
        <f>SUM(E261:P261)</f>
        <v>0</v>
      </c>
    </row>
    <row r="262" spans="3:17" x14ac:dyDescent="0.25">
      <c r="C262" s="335" t="s">
        <v>363</v>
      </c>
      <c r="D262" s="336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338" t="s">
        <v>364</v>
      </c>
      <c r="D265" s="339"/>
      <c r="E265" s="144">
        <f>E263-E264</f>
        <v>0</v>
      </c>
      <c r="F265" s="144">
        <f t="shared" ref="F265:P265" si="44">F263-F264</f>
        <v>0</v>
      </c>
      <c r="G265" s="144">
        <f t="shared" si="44"/>
        <v>0</v>
      </c>
      <c r="H265" s="144">
        <f t="shared" si="44"/>
        <v>0</v>
      </c>
      <c r="I265" s="144">
        <f t="shared" si="44"/>
        <v>0</v>
      </c>
      <c r="J265" s="144">
        <f t="shared" si="44"/>
        <v>0</v>
      </c>
      <c r="K265" s="144">
        <f t="shared" si="44"/>
        <v>0</v>
      </c>
      <c r="L265" s="144">
        <f t="shared" si="44"/>
        <v>0</v>
      </c>
      <c r="M265" s="144">
        <f t="shared" si="44"/>
        <v>0</v>
      </c>
      <c r="N265" s="144">
        <f t="shared" si="44"/>
        <v>0</v>
      </c>
      <c r="O265" s="144">
        <f t="shared" si="44"/>
        <v>0</v>
      </c>
      <c r="P265" s="144">
        <f t="shared" si="44"/>
        <v>0</v>
      </c>
      <c r="Q265" s="124">
        <f>Q263-Q264</f>
        <v>0</v>
      </c>
    </row>
    <row r="266" spans="3:17" x14ac:dyDescent="0.25">
      <c r="C266" s="338" t="s">
        <v>261</v>
      </c>
      <c r="D266" s="339"/>
      <c r="E266" s="144">
        <f>E265+E261+E257+E241+E235+E231+E206</f>
        <v>0</v>
      </c>
      <c r="F266" s="144">
        <f t="shared" ref="F266:P266" si="45">F265+F261+F257+F241+F235+F231+F206</f>
        <v>0</v>
      </c>
      <c r="G266" s="144">
        <f t="shared" si="45"/>
        <v>0</v>
      </c>
      <c r="H266" s="144">
        <f t="shared" si="45"/>
        <v>0</v>
      </c>
      <c r="I266" s="144">
        <f t="shared" si="45"/>
        <v>0</v>
      </c>
      <c r="J266" s="144">
        <f t="shared" si="45"/>
        <v>0</v>
      </c>
      <c r="K266" s="144">
        <f t="shared" si="45"/>
        <v>0</v>
      </c>
      <c r="L266" s="144">
        <f t="shared" si="45"/>
        <v>0</v>
      </c>
      <c r="M266" s="144">
        <f t="shared" si="45"/>
        <v>0</v>
      </c>
      <c r="N266" s="144">
        <f t="shared" si="45"/>
        <v>0</v>
      </c>
      <c r="O266" s="144">
        <f t="shared" si="45"/>
        <v>0</v>
      </c>
      <c r="P266" s="144">
        <f t="shared" si="45"/>
        <v>0</v>
      </c>
      <c r="Q266" s="124">
        <f>Q206+Q231+Q235+Q241+Q257+Q261+Q265</f>
        <v>0</v>
      </c>
    </row>
    <row r="267" spans="3:17" x14ac:dyDescent="0.25">
      <c r="D267" s="26"/>
      <c r="E267" s="26"/>
    </row>
    <row r="268" spans="3:17" x14ac:dyDescent="0.25">
      <c r="E268" s="26"/>
    </row>
    <row r="269" spans="3:17" x14ac:dyDescent="0.25">
      <c r="E269" s="26"/>
    </row>
  </sheetData>
  <mergeCells count="78">
    <mergeCell ref="C20:D20"/>
    <mergeCell ref="C6:C8"/>
    <mergeCell ref="D6:D8"/>
    <mergeCell ref="E6:Q6"/>
    <mergeCell ref="C9:D9"/>
    <mergeCell ref="C10:D10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  <mergeCell ref="C55:D55"/>
    <mergeCell ref="C56:D56"/>
    <mergeCell ref="C59:D59"/>
    <mergeCell ref="E94:Q94"/>
    <mergeCell ref="C97:D97"/>
    <mergeCell ref="C65:D65"/>
    <mergeCell ref="C66:D66"/>
    <mergeCell ref="C81:D81"/>
    <mergeCell ref="C82:D82"/>
    <mergeCell ref="C85:D85"/>
    <mergeCell ref="C86:D86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73:D173"/>
    <mergeCell ref="C174:D174"/>
    <mergeCell ref="C177:D177"/>
    <mergeCell ref="C178:D178"/>
    <mergeCell ref="C182:C184"/>
    <mergeCell ref="D182:D184"/>
    <mergeCell ref="C230:D230"/>
    <mergeCell ref="E182:Q182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Q269"/>
  <sheetViews>
    <sheetView showGridLines="0" zoomScale="70" zoomScaleNormal="70" workbookViewId="0">
      <selection activeCell="E6" sqref="E6:Q6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2.1796875" style="4" customWidth="1"/>
    <col min="4" max="4" width="24.81640625" style="4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7" x14ac:dyDescent="0.25">
      <c r="J2" s="25" t="s">
        <v>240</v>
      </c>
    </row>
    <row r="3" spans="2:17" x14ac:dyDescent="0.25">
      <c r="J3" s="27" t="s">
        <v>420</v>
      </c>
    </row>
    <row r="4" spans="2:17" x14ac:dyDescent="0.25">
      <c r="C4" s="24" t="s">
        <v>386</v>
      </c>
      <c r="J4" s="27"/>
    </row>
    <row r="5" spans="2:17" x14ac:dyDescent="0.25">
      <c r="C5" s="15"/>
      <c r="Q5" s="27" t="s">
        <v>4</v>
      </c>
    </row>
    <row r="6" spans="2:17" ht="15" customHeight="1" x14ac:dyDescent="0.25">
      <c r="C6" s="323" t="s">
        <v>343</v>
      </c>
      <c r="D6" s="323" t="s">
        <v>344</v>
      </c>
      <c r="E6" s="306" t="s">
        <v>326</v>
      </c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06"/>
    </row>
    <row r="7" spans="2:17" x14ac:dyDescent="0.25">
      <c r="C7" s="325"/>
      <c r="D7" s="325"/>
      <c r="E7" s="14" t="s">
        <v>110</v>
      </c>
      <c r="F7" s="14" t="s">
        <v>111</v>
      </c>
      <c r="G7" s="14" t="s">
        <v>112</v>
      </c>
      <c r="H7" s="14" t="s">
        <v>113</v>
      </c>
      <c r="I7" s="14" t="s">
        <v>114</v>
      </c>
      <c r="J7" s="14" t="s">
        <v>115</v>
      </c>
      <c r="K7" s="14" t="s">
        <v>116</v>
      </c>
      <c r="L7" s="14" t="s">
        <v>117</v>
      </c>
      <c r="M7" s="14" t="s">
        <v>118</v>
      </c>
      <c r="N7" s="14" t="s">
        <v>119</v>
      </c>
      <c r="O7" s="14" t="s">
        <v>120</v>
      </c>
      <c r="P7" s="14" t="s">
        <v>121</v>
      </c>
      <c r="Q7" s="14" t="s">
        <v>108</v>
      </c>
    </row>
    <row r="8" spans="2:17" ht="14.25" customHeight="1" x14ac:dyDescent="0.25">
      <c r="C8" s="327"/>
      <c r="D8" s="327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</row>
    <row r="9" spans="2:17" x14ac:dyDescent="0.25">
      <c r="B9" s="75"/>
      <c r="C9" s="335" t="s">
        <v>348</v>
      </c>
      <c r="D9" s="336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2:17" x14ac:dyDescent="0.25">
      <c r="C10" s="319" t="s">
        <v>350</v>
      </c>
      <c r="D10" s="320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2:17" x14ac:dyDescent="0.25">
      <c r="C11" s="163" t="s">
        <v>704</v>
      </c>
      <c r="D11" s="101" t="s">
        <v>649</v>
      </c>
      <c r="E11" s="83">
        <f>E99+E187</f>
        <v>0</v>
      </c>
      <c r="F11" s="83">
        <f t="shared" ref="F11:Q11" si="0">F99+F187</f>
        <v>0</v>
      </c>
      <c r="G11" s="83">
        <f t="shared" si="0"/>
        <v>0</v>
      </c>
      <c r="H11" s="83">
        <f t="shared" si="0"/>
        <v>0</v>
      </c>
      <c r="I11" s="83">
        <f t="shared" si="0"/>
        <v>0</v>
      </c>
      <c r="J11" s="83">
        <f t="shared" si="0"/>
        <v>0</v>
      </c>
      <c r="K11" s="83">
        <f t="shared" si="0"/>
        <v>0</v>
      </c>
      <c r="L11" s="83">
        <f t="shared" si="0"/>
        <v>0</v>
      </c>
      <c r="M11" s="83">
        <f t="shared" si="0"/>
        <v>0</v>
      </c>
      <c r="N11" s="83">
        <f t="shared" si="0"/>
        <v>0</v>
      </c>
      <c r="O11" s="83">
        <f t="shared" si="0"/>
        <v>0</v>
      </c>
      <c r="P11" s="83">
        <f t="shared" si="0"/>
        <v>0</v>
      </c>
      <c r="Q11" s="83">
        <f t="shared" si="0"/>
        <v>0</v>
      </c>
    </row>
    <row r="12" spans="2:17" x14ac:dyDescent="0.25">
      <c r="C12" s="163" t="s">
        <v>704</v>
      </c>
      <c r="D12" s="101" t="s">
        <v>650</v>
      </c>
      <c r="E12" s="83">
        <f t="shared" ref="E12:Q19" si="1">E100+E188</f>
        <v>0</v>
      </c>
      <c r="F12" s="83">
        <f t="shared" si="1"/>
        <v>0</v>
      </c>
      <c r="G12" s="83">
        <f t="shared" si="1"/>
        <v>0</v>
      </c>
      <c r="H12" s="83">
        <f t="shared" si="1"/>
        <v>0</v>
      </c>
      <c r="I12" s="83">
        <f t="shared" si="1"/>
        <v>0</v>
      </c>
      <c r="J12" s="83">
        <f t="shared" si="1"/>
        <v>0</v>
      </c>
      <c r="K12" s="83">
        <f t="shared" si="1"/>
        <v>0</v>
      </c>
      <c r="L12" s="83">
        <f t="shared" si="1"/>
        <v>0</v>
      </c>
      <c r="M12" s="83">
        <f t="shared" si="1"/>
        <v>0</v>
      </c>
      <c r="N12" s="83">
        <f t="shared" si="1"/>
        <v>0</v>
      </c>
      <c r="O12" s="83">
        <f t="shared" si="1"/>
        <v>0</v>
      </c>
      <c r="P12" s="83">
        <f t="shared" si="1"/>
        <v>0</v>
      </c>
      <c r="Q12" s="83">
        <f t="shared" si="1"/>
        <v>0</v>
      </c>
    </row>
    <row r="13" spans="2:17" x14ac:dyDescent="0.25">
      <c r="C13" s="163" t="s">
        <v>704</v>
      </c>
      <c r="D13" s="101" t="s">
        <v>651</v>
      </c>
      <c r="E13" s="83">
        <f t="shared" si="1"/>
        <v>0</v>
      </c>
      <c r="F13" s="83">
        <f t="shared" si="1"/>
        <v>0</v>
      </c>
      <c r="G13" s="83">
        <f t="shared" si="1"/>
        <v>0</v>
      </c>
      <c r="H13" s="83">
        <f t="shared" si="1"/>
        <v>0</v>
      </c>
      <c r="I13" s="83">
        <f t="shared" si="1"/>
        <v>0</v>
      </c>
      <c r="J13" s="83">
        <f t="shared" si="1"/>
        <v>0</v>
      </c>
      <c r="K13" s="83">
        <f t="shared" si="1"/>
        <v>0</v>
      </c>
      <c r="L13" s="83">
        <f t="shared" si="1"/>
        <v>0</v>
      </c>
      <c r="M13" s="83">
        <f t="shared" si="1"/>
        <v>0</v>
      </c>
      <c r="N13" s="83">
        <f t="shared" si="1"/>
        <v>0</v>
      </c>
      <c r="O13" s="83">
        <f t="shared" si="1"/>
        <v>0</v>
      </c>
      <c r="P13" s="83">
        <f t="shared" si="1"/>
        <v>0</v>
      </c>
      <c r="Q13" s="83">
        <f t="shared" si="1"/>
        <v>0</v>
      </c>
    </row>
    <row r="14" spans="2:17" x14ac:dyDescent="0.25">
      <c r="C14" s="163" t="s">
        <v>704</v>
      </c>
      <c r="D14" s="101" t="s">
        <v>652</v>
      </c>
      <c r="E14" s="83">
        <f t="shared" si="1"/>
        <v>0</v>
      </c>
      <c r="F14" s="83">
        <f t="shared" si="1"/>
        <v>0</v>
      </c>
      <c r="G14" s="83">
        <f t="shared" si="1"/>
        <v>0</v>
      </c>
      <c r="H14" s="83">
        <f t="shared" si="1"/>
        <v>0</v>
      </c>
      <c r="I14" s="83">
        <f t="shared" si="1"/>
        <v>0</v>
      </c>
      <c r="J14" s="83">
        <f t="shared" si="1"/>
        <v>0</v>
      </c>
      <c r="K14" s="83">
        <f t="shared" si="1"/>
        <v>0</v>
      </c>
      <c r="L14" s="83">
        <f t="shared" si="1"/>
        <v>0</v>
      </c>
      <c r="M14" s="83">
        <f t="shared" si="1"/>
        <v>0</v>
      </c>
      <c r="N14" s="83">
        <f t="shared" si="1"/>
        <v>0</v>
      </c>
      <c r="O14" s="83">
        <f t="shared" si="1"/>
        <v>0</v>
      </c>
      <c r="P14" s="83">
        <f t="shared" si="1"/>
        <v>0</v>
      </c>
      <c r="Q14" s="83">
        <f t="shared" si="1"/>
        <v>0</v>
      </c>
    </row>
    <row r="15" spans="2:17" x14ac:dyDescent="0.25">
      <c r="C15" s="163" t="s">
        <v>704</v>
      </c>
      <c r="D15" s="101" t="s">
        <v>653</v>
      </c>
      <c r="E15" s="83">
        <f t="shared" si="1"/>
        <v>0</v>
      </c>
      <c r="F15" s="83">
        <f t="shared" si="1"/>
        <v>0</v>
      </c>
      <c r="G15" s="83">
        <f t="shared" si="1"/>
        <v>0</v>
      </c>
      <c r="H15" s="83">
        <f t="shared" si="1"/>
        <v>0</v>
      </c>
      <c r="I15" s="83">
        <f t="shared" si="1"/>
        <v>0</v>
      </c>
      <c r="J15" s="83">
        <f t="shared" si="1"/>
        <v>0</v>
      </c>
      <c r="K15" s="83">
        <f t="shared" si="1"/>
        <v>0</v>
      </c>
      <c r="L15" s="83">
        <f t="shared" si="1"/>
        <v>0</v>
      </c>
      <c r="M15" s="83">
        <f t="shared" si="1"/>
        <v>0</v>
      </c>
      <c r="N15" s="83">
        <f t="shared" si="1"/>
        <v>0</v>
      </c>
      <c r="O15" s="83">
        <f t="shared" si="1"/>
        <v>0</v>
      </c>
      <c r="P15" s="83">
        <f t="shared" si="1"/>
        <v>0</v>
      </c>
      <c r="Q15" s="83">
        <f t="shared" si="1"/>
        <v>0</v>
      </c>
    </row>
    <row r="16" spans="2:17" x14ac:dyDescent="0.25">
      <c r="C16" s="163" t="s">
        <v>704</v>
      </c>
      <c r="D16" s="101" t="s">
        <v>654</v>
      </c>
      <c r="E16" s="83">
        <f t="shared" si="1"/>
        <v>0</v>
      </c>
      <c r="F16" s="83">
        <f t="shared" si="1"/>
        <v>0</v>
      </c>
      <c r="G16" s="83">
        <f t="shared" si="1"/>
        <v>0</v>
      </c>
      <c r="H16" s="83">
        <f t="shared" si="1"/>
        <v>0</v>
      </c>
      <c r="I16" s="83">
        <f t="shared" si="1"/>
        <v>0</v>
      </c>
      <c r="J16" s="83">
        <f t="shared" si="1"/>
        <v>0</v>
      </c>
      <c r="K16" s="83">
        <f t="shared" si="1"/>
        <v>0</v>
      </c>
      <c r="L16" s="83">
        <f t="shared" si="1"/>
        <v>0</v>
      </c>
      <c r="M16" s="83">
        <f t="shared" si="1"/>
        <v>0</v>
      </c>
      <c r="N16" s="83">
        <f t="shared" si="1"/>
        <v>0</v>
      </c>
      <c r="O16" s="83">
        <f t="shared" si="1"/>
        <v>0</v>
      </c>
      <c r="P16" s="83">
        <f t="shared" si="1"/>
        <v>0</v>
      </c>
      <c r="Q16" s="83">
        <f t="shared" si="1"/>
        <v>0</v>
      </c>
    </row>
    <row r="17" spans="2:17" x14ac:dyDescent="0.25">
      <c r="C17" s="163" t="s">
        <v>704</v>
      </c>
      <c r="D17" s="101" t="s">
        <v>655</v>
      </c>
      <c r="E17" s="83">
        <f t="shared" si="1"/>
        <v>0</v>
      </c>
      <c r="F17" s="83">
        <f t="shared" si="1"/>
        <v>0</v>
      </c>
      <c r="G17" s="83">
        <f t="shared" si="1"/>
        <v>0</v>
      </c>
      <c r="H17" s="83">
        <f t="shared" si="1"/>
        <v>0</v>
      </c>
      <c r="I17" s="83">
        <f t="shared" si="1"/>
        <v>0</v>
      </c>
      <c r="J17" s="83">
        <f t="shared" si="1"/>
        <v>0</v>
      </c>
      <c r="K17" s="83">
        <f t="shared" si="1"/>
        <v>0</v>
      </c>
      <c r="L17" s="83">
        <f t="shared" si="1"/>
        <v>0</v>
      </c>
      <c r="M17" s="83">
        <f t="shared" si="1"/>
        <v>0</v>
      </c>
      <c r="N17" s="83">
        <f t="shared" si="1"/>
        <v>0</v>
      </c>
      <c r="O17" s="83">
        <f t="shared" si="1"/>
        <v>0</v>
      </c>
      <c r="P17" s="83">
        <f t="shared" si="1"/>
        <v>0</v>
      </c>
      <c r="Q17" s="83">
        <f t="shared" si="1"/>
        <v>0</v>
      </c>
    </row>
    <row r="18" spans="2:17" ht="14.25" customHeight="1" x14ac:dyDescent="0.25">
      <c r="B18" s="75"/>
      <c r="C18" s="163" t="s">
        <v>704</v>
      </c>
      <c r="D18" s="101" t="s">
        <v>656</v>
      </c>
      <c r="E18" s="83">
        <f t="shared" si="1"/>
        <v>0</v>
      </c>
      <c r="F18" s="83">
        <f t="shared" si="1"/>
        <v>0</v>
      </c>
      <c r="G18" s="83">
        <f t="shared" si="1"/>
        <v>0</v>
      </c>
      <c r="H18" s="83">
        <f t="shared" si="1"/>
        <v>0</v>
      </c>
      <c r="I18" s="83">
        <f t="shared" si="1"/>
        <v>0</v>
      </c>
      <c r="J18" s="83">
        <f t="shared" si="1"/>
        <v>0</v>
      </c>
      <c r="K18" s="83">
        <f t="shared" si="1"/>
        <v>0</v>
      </c>
      <c r="L18" s="83">
        <f t="shared" si="1"/>
        <v>0</v>
      </c>
      <c r="M18" s="83">
        <f t="shared" si="1"/>
        <v>0</v>
      </c>
      <c r="N18" s="83">
        <f t="shared" si="1"/>
        <v>0</v>
      </c>
      <c r="O18" s="83">
        <f t="shared" si="1"/>
        <v>0</v>
      </c>
      <c r="P18" s="83">
        <f t="shared" si="1"/>
        <v>0</v>
      </c>
      <c r="Q18" s="83">
        <f t="shared" si="1"/>
        <v>0</v>
      </c>
    </row>
    <row r="19" spans="2:17" x14ac:dyDescent="0.25">
      <c r="C19" s="163" t="s">
        <v>704</v>
      </c>
      <c r="D19" s="20" t="s">
        <v>657</v>
      </c>
      <c r="E19" s="83">
        <f t="shared" si="1"/>
        <v>0</v>
      </c>
      <c r="F19" s="83">
        <f t="shared" si="1"/>
        <v>0</v>
      </c>
      <c r="G19" s="83">
        <f t="shared" si="1"/>
        <v>0</v>
      </c>
      <c r="H19" s="83">
        <f t="shared" si="1"/>
        <v>0</v>
      </c>
      <c r="I19" s="83">
        <f t="shared" si="1"/>
        <v>0</v>
      </c>
      <c r="J19" s="83">
        <f t="shared" si="1"/>
        <v>0</v>
      </c>
      <c r="K19" s="83">
        <f t="shared" si="1"/>
        <v>0</v>
      </c>
      <c r="L19" s="83">
        <f t="shared" si="1"/>
        <v>0</v>
      </c>
      <c r="M19" s="83">
        <f t="shared" si="1"/>
        <v>0</v>
      </c>
      <c r="N19" s="83">
        <f t="shared" si="1"/>
        <v>0</v>
      </c>
      <c r="O19" s="83">
        <f t="shared" si="1"/>
        <v>0</v>
      </c>
      <c r="P19" s="83">
        <f t="shared" si="1"/>
        <v>0</v>
      </c>
      <c r="Q19" s="83">
        <f>Q107+Q195</f>
        <v>0</v>
      </c>
    </row>
    <row r="20" spans="2:17" x14ac:dyDescent="0.25">
      <c r="C20" s="338" t="s">
        <v>225</v>
      </c>
      <c r="D20" s="339"/>
      <c r="E20" s="144">
        <f>SUM(E11:E19)</f>
        <v>0</v>
      </c>
      <c r="F20" s="144">
        <f t="shared" ref="F20:P20" si="2">SUM(F11:F19)</f>
        <v>0</v>
      </c>
      <c r="G20" s="144">
        <f t="shared" si="2"/>
        <v>0</v>
      </c>
      <c r="H20" s="144">
        <f t="shared" si="2"/>
        <v>0</v>
      </c>
      <c r="I20" s="144">
        <f t="shared" si="2"/>
        <v>0</v>
      </c>
      <c r="J20" s="144">
        <f t="shared" si="2"/>
        <v>0</v>
      </c>
      <c r="K20" s="144">
        <f t="shared" si="2"/>
        <v>0</v>
      </c>
      <c r="L20" s="144">
        <f t="shared" si="2"/>
        <v>0</v>
      </c>
      <c r="M20" s="144">
        <f t="shared" si="2"/>
        <v>0</v>
      </c>
      <c r="N20" s="144">
        <f t="shared" si="2"/>
        <v>0</v>
      </c>
      <c r="O20" s="144">
        <f t="shared" si="2"/>
        <v>0</v>
      </c>
      <c r="P20" s="144">
        <f t="shared" si="2"/>
        <v>0</v>
      </c>
      <c r="Q20" s="124">
        <f>Q107+Q208</f>
        <v>0</v>
      </c>
    </row>
    <row r="21" spans="2:17" x14ac:dyDescent="0.25">
      <c r="C21" s="319" t="s">
        <v>351</v>
      </c>
      <c r="D21" s="320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2:17" x14ac:dyDescent="0.25">
      <c r="C22" s="163" t="s">
        <v>704</v>
      </c>
      <c r="D22" s="101" t="s">
        <v>658</v>
      </c>
      <c r="E22" s="83">
        <f t="shared" ref="E22:Q28" si="3">E110+E198</f>
        <v>0</v>
      </c>
      <c r="F22" s="83">
        <f t="shared" si="3"/>
        <v>0</v>
      </c>
      <c r="G22" s="83">
        <f t="shared" si="3"/>
        <v>0</v>
      </c>
      <c r="H22" s="83">
        <f t="shared" si="3"/>
        <v>0</v>
      </c>
      <c r="I22" s="83">
        <f t="shared" si="3"/>
        <v>0</v>
      </c>
      <c r="J22" s="83">
        <f t="shared" si="3"/>
        <v>0</v>
      </c>
      <c r="K22" s="83">
        <f t="shared" si="3"/>
        <v>0</v>
      </c>
      <c r="L22" s="83">
        <f t="shared" si="3"/>
        <v>0</v>
      </c>
      <c r="M22" s="83">
        <f t="shared" si="3"/>
        <v>0</v>
      </c>
      <c r="N22" s="83">
        <f t="shared" si="3"/>
        <v>0</v>
      </c>
      <c r="O22" s="83">
        <f t="shared" si="3"/>
        <v>0</v>
      </c>
      <c r="P22" s="83">
        <f t="shared" si="3"/>
        <v>0</v>
      </c>
      <c r="Q22" s="83">
        <f t="shared" si="3"/>
        <v>0</v>
      </c>
    </row>
    <row r="23" spans="2:17" x14ac:dyDescent="0.25">
      <c r="C23" s="163" t="s">
        <v>704</v>
      </c>
      <c r="D23" s="101" t="s">
        <v>659</v>
      </c>
      <c r="E23" s="83">
        <f t="shared" si="3"/>
        <v>0</v>
      </c>
      <c r="F23" s="83">
        <f t="shared" si="3"/>
        <v>0</v>
      </c>
      <c r="G23" s="83">
        <f t="shared" si="3"/>
        <v>0</v>
      </c>
      <c r="H23" s="83">
        <f t="shared" si="3"/>
        <v>0</v>
      </c>
      <c r="I23" s="83">
        <f t="shared" si="3"/>
        <v>0</v>
      </c>
      <c r="J23" s="83">
        <f t="shared" si="3"/>
        <v>0</v>
      </c>
      <c r="K23" s="83">
        <f t="shared" si="3"/>
        <v>0</v>
      </c>
      <c r="L23" s="83">
        <f t="shared" si="3"/>
        <v>0</v>
      </c>
      <c r="M23" s="83">
        <f t="shared" si="3"/>
        <v>0</v>
      </c>
      <c r="N23" s="83">
        <f t="shared" si="3"/>
        <v>0</v>
      </c>
      <c r="O23" s="83">
        <f t="shared" si="3"/>
        <v>0</v>
      </c>
      <c r="P23" s="83">
        <f t="shared" si="3"/>
        <v>0</v>
      </c>
      <c r="Q23" s="83">
        <f t="shared" si="3"/>
        <v>0</v>
      </c>
    </row>
    <row r="24" spans="2:17" x14ac:dyDescent="0.25">
      <c r="C24" s="163" t="s">
        <v>704</v>
      </c>
      <c r="D24" s="101" t="s">
        <v>660</v>
      </c>
      <c r="E24" s="83">
        <f t="shared" si="3"/>
        <v>0</v>
      </c>
      <c r="F24" s="83">
        <f t="shared" si="3"/>
        <v>0</v>
      </c>
      <c r="G24" s="83">
        <f t="shared" si="3"/>
        <v>0</v>
      </c>
      <c r="H24" s="83">
        <f t="shared" si="3"/>
        <v>0</v>
      </c>
      <c r="I24" s="83">
        <f t="shared" si="3"/>
        <v>0</v>
      </c>
      <c r="J24" s="83">
        <f t="shared" si="3"/>
        <v>0</v>
      </c>
      <c r="K24" s="83">
        <f t="shared" si="3"/>
        <v>0</v>
      </c>
      <c r="L24" s="83">
        <f t="shared" si="3"/>
        <v>0</v>
      </c>
      <c r="M24" s="83">
        <f t="shared" si="3"/>
        <v>0</v>
      </c>
      <c r="N24" s="83">
        <f t="shared" si="3"/>
        <v>0</v>
      </c>
      <c r="O24" s="83">
        <f t="shared" si="3"/>
        <v>0</v>
      </c>
      <c r="P24" s="83">
        <f t="shared" si="3"/>
        <v>0</v>
      </c>
      <c r="Q24" s="83">
        <f t="shared" si="3"/>
        <v>0</v>
      </c>
    </row>
    <row r="25" spans="2:17" x14ac:dyDescent="0.25">
      <c r="C25" s="163" t="s">
        <v>704</v>
      </c>
      <c r="D25" s="101" t="s">
        <v>661</v>
      </c>
      <c r="E25" s="83">
        <f t="shared" si="3"/>
        <v>0</v>
      </c>
      <c r="F25" s="83">
        <f t="shared" si="3"/>
        <v>0</v>
      </c>
      <c r="G25" s="83">
        <f t="shared" si="3"/>
        <v>0</v>
      </c>
      <c r="H25" s="83">
        <f t="shared" si="3"/>
        <v>0</v>
      </c>
      <c r="I25" s="83">
        <f t="shared" si="3"/>
        <v>0</v>
      </c>
      <c r="J25" s="83">
        <f t="shared" si="3"/>
        <v>0</v>
      </c>
      <c r="K25" s="83">
        <f t="shared" si="3"/>
        <v>0</v>
      </c>
      <c r="L25" s="83">
        <f t="shared" si="3"/>
        <v>0</v>
      </c>
      <c r="M25" s="83">
        <f t="shared" si="3"/>
        <v>0</v>
      </c>
      <c r="N25" s="83">
        <f t="shared" si="3"/>
        <v>0</v>
      </c>
      <c r="O25" s="83">
        <f t="shared" si="3"/>
        <v>0</v>
      </c>
      <c r="P25" s="83">
        <f t="shared" si="3"/>
        <v>0</v>
      </c>
      <c r="Q25" s="83">
        <f t="shared" si="3"/>
        <v>0</v>
      </c>
    </row>
    <row r="26" spans="2:17" x14ac:dyDescent="0.25">
      <c r="C26" s="163" t="s">
        <v>704</v>
      </c>
      <c r="D26" s="101" t="s">
        <v>662</v>
      </c>
      <c r="E26" s="83">
        <f t="shared" si="3"/>
        <v>0</v>
      </c>
      <c r="F26" s="83">
        <f t="shared" si="3"/>
        <v>0</v>
      </c>
      <c r="G26" s="83">
        <f t="shared" si="3"/>
        <v>0</v>
      </c>
      <c r="H26" s="83">
        <f t="shared" si="3"/>
        <v>0</v>
      </c>
      <c r="I26" s="83">
        <f t="shared" si="3"/>
        <v>0</v>
      </c>
      <c r="J26" s="83">
        <f t="shared" si="3"/>
        <v>0</v>
      </c>
      <c r="K26" s="83">
        <f t="shared" si="3"/>
        <v>0</v>
      </c>
      <c r="L26" s="83">
        <f t="shared" si="3"/>
        <v>0</v>
      </c>
      <c r="M26" s="83">
        <f t="shared" si="3"/>
        <v>0</v>
      </c>
      <c r="N26" s="83">
        <f t="shared" si="3"/>
        <v>0</v>
      </c>
      <c r="O26" s="83">
        <f t="shared" si="3"/>
        <v>0</v>
      </c>
      <c r="P26" s="83">
        <f t="shared" si="3"/>
        <v>0</v>
      </c>
      <c r="Q26" s="83">
        <f t="shared" si="3"/>
        <v>0</v>
      </c>
    </row>
    <row r="27" spans="2:17" x14ac:dyDescent="0.25">
      <c r="C27" s="163" t="s">
        <v>704</v>
      </c>
      <c r="D27" s="20" t="s">
        <v>663</v>
      </c>
      <c r="E27" s="83">
        <f t="shared" si="3"/>
        <v>0</v>
      </c>
      <c r="F27" s="83">
        <f t="shared" si="3"/>
        <v>0</v>
      </c>
      <c r="G27" s="83">
        <f t="shared" si="3"/>
        <v>0</v>
      </c>
      <c r="H27" s="83">
        <f t="shared" si="3"/>
        <v>0</v>
      </c>
      <c r="I27" s="83">
        <f t="shared" si="3"/>
        <v>0</v>
      </c>
      <c r="J27" s="83">
        <f t="shared" si="3"/>
        <v>0</v>
      </c>
      <c r="K27" s="83">
        <f t="shared" si="3"/>
        <v>0</v>
      </c>
      <c r="L27" s="83">
        <f t="shared" si="3"/>
        <v>0</v>
      </c>
      <c r="M27" s="83">
        <f t="shared" si="3"/>
        <v>0</v>
      </c>
      <c r="N27" s="83">
        <f t="shared" si="3"/>
        <v>0</v>
      </c>
      <c r="O27" s="83">
        <f t="shared" si="3"/>
        <v>0</v>
      </c>
      <c r="P27" s="83">
        <f t="shared" si="3"/>
        <v>0</v>
      </c>
      <c r="Q27" s="83">
        <f t="shared" si="3"/>
        <v>0</v>
      </c>
    </row>
    <row r="28" spans="2:17" x14ac:dyDescent="0.25">
      <c r="C28" s="163" t="s">
        <v>704</v>
      </c>
      <c r="D28" s="20" t="s">
        <v>664</v>
      </c>
      <c r="E28" s="83">
        <f t="shared" si="3"/>
        <v>0</v>
      </c>
      <c r="F28" s="83">
        <f t="shared" si="3"/>
        <v>0</v>
      </c>
      <c r="G28" s="83">
        <f t="shared" si="3"/>
        <v>0</v>
      </c>
      <c r="H28" s="83">
        <f t="shared" si="3"/>
        <v>0</v>
      </c>
      <c r="I28" s="83">
        <f t="shared" si="3"/>
        <v>0</v>
      </c>
      <c r="J28" s="83">
        <f t="shared" si="3"/>
        <v>0</v>
      </c>
      <c r="K28" s="83">
        <f t="shared" si="3"/>
        <v>0</v>
      </c>
      <c r="L28" s="83">
        <f t="shared" si="3"/>
        <v>0</v>
      </c>
      <c r="M28" s="83">
        <f t="shared" si="3"/>
        <v>0</v>
      </c>
      <c r="N28" s="83">
        <f t="shared" si="3"/>
        <v>0</v>
      </c>
      <c r="O28" s="83">
        <f t="shared" si="3"/>
        <v>0</v>
      </c>
      <c r="P28" s="83">
        <f t="shared" si="3"/>
        <v>0</v>
      </c>
      <c r="Q28" s="83">
        <f t="shared" si="3"/>
        <v>0</v>
      </c>
    </row>
    <row r="29" spans="2:17" x14ac:dyDescent="0.25">
      <c r="C29" s="338" t="s">
        <v>225</v>
      </c>
      <c r="D29" s="339"/>
      <c r="E29" s="144">
        <f>SUM(E22:E28)</f>
        <v>0</v>
      </c>
      <c r="F29" s="144">
        <f t="shared" ref="F29:P29" si="4">SUM(F22:F28)</f>
        <v>0</v>
      </c>
      <c r="G29" s="144">
        <f t="shared" si="4"/>
        <v>0</v>
      </c>
      <c r="H29" s="144">
        <f t="shared" si="4"/>
        <v>0</v>
      </c>
      <c r="I29" s="144">
        <f t="shared" si="4"/>
        <v>0</v>
      </c>
      <c r="J29" s="144">
        <f t="shared" si="4"/>
        <v>0</v>
      </c>
      <c r="K29" s="144">
        <f t="shared" si="4"/>
        <v>0</v>
      </c>
      <c r="L29" s="144">
        <f t="shared" si="4"/>
        <v>0</v>
      </c>
      <c r="M29" s="144">
        <f t="shared" si="4"/>
        <v>0</v>
      </c>
      <c r="N29" s="144">
        <f t="shared" si="4"/>
        <v>0</v>
      </c>
      <c r="O29" s="144">
        <f t="shared" si="4"/>
        <v>0</v>
      </c>
      <c r="P29" s="144">
        <f t="shared" si="4"/>
        <v>0</v>
      </c>
      <c r="Q29" s="124">
        <f>Q116+Q217</f>
        <v>0</v>
      </c>
    </row>
    <row r="30" spans="2:17" x14ac:dyDescent="0.25">
      <c r="C30" s="338" t="s">
        <v>349</v>
      </c>
      <c r="D30" s="339"/>
      <c r="E30" s="144">
        <f>E29+E20</f>
        <v>0</v>
      </c>
      <c r="F30" s="144">
        <f t="shared" ref="F30:P30" si="5">F29+F20</f>
        <v>0</v>
      </c>
      <c r="G30" s="144">
        <f t="shared" si="5"/>
        <v>0</v>
      </c>
      <c r="H30" s="144">
        <f t="shared" si="5"/>
        <v>0</v>
      </c>
      <c r="I30" s="144">
        <f t="shared" si="5"/>
        <v>0</v>
      </c>
      <c r="J30" s="144">
        <f t="shared" si="5"/>
        <v>0</v>
      </c>
      <c r="K30" s="144">
        <f t="shared" si="5"/>
        <v>0</v>
      </c>
      <c r="L30" s="144">
        <f t="shared" si="5"/>
        <v>0</v>
      </c>
      <c r="M30" s="144">
        <f t="shared" si="5"/>
        <v>0</v>
      </c>
      <c r="N30" s="144">
        <f t="shared" si="5"/>
        <v>0</v>
      </c>
      <c r="O30" s="144">
        <f t="shared" si="5"/>
        <v>0</v>
      </c>
      <c r="P30" s="144">
        <f t="shared" si="5"/>
        <v>0</v>
      </c>
      <c r="Q30" s="124">
        <f>Q117+Q218</f>
        <v>0</v>
      </c>
    </row>
    <row r="31" spans="2:17" x14ac:dyDescent="0.25">
      <c r="C31" s="335" t="s">
        <v>352</v>
      </c>
      <c r="D31" s="336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2:17" x14ac:dyDescent="0.25">
      <c r="C32" s="319" t="s">
        <v>350</v>
      </c>
      <c r="D32" s="320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3:17" x14ac:dyDescent="0.25">
      <c r="C33" s="163" t="s">
        <v>705</v>
      </c>
      <c r="D33" s="101" t="s">
        <v>665</v>
      </c>
      <c r="E33" s="83">
        <f t="shared" ref="E33:Q46" si="6">E121+E209</f>
        <v>0</v>
      </c>
      <c r="F33" s="83">
        <f t="shared" si="6"/>
        <v>0</v>
      </c>
      <c r="G33" s="83">
        <f t="shared" si="6"/>
        <v>0</v>
      </c>
      <c r="H33" s="83">
        <f t="shared" si="6"/>
        <v>0</v>
      </c>
      <c r="I33" s="83">
        <f t="shared" si="6"/>
        <v>0</v>
      </c>
      <c r="J33" s="83">
        <f t="shared" si="6"/>
        <v>0</v>
      </c>
      <c r="K33" s="83">
        <f t="shared" si="6"/>
        <v>0</v>
      </c>
      <c r="L33" s="83">
        <f t="shared" si="6"/>
        <v>0</v>
      </c>
      <c r="M33" s="83">
        <f t="shared" si="6"/>
        <v>0</v>
      </c>
      <c r="N33" s="83">
        <f t="shared" si="6"/>
        <v>0</v>
      </c>
      <c r="O33" s="83">
        <f t="shared" si="6"/>
        <v>0</v>
      </c>
      <c r="P33" s="83">
        <f t="shared" si="6"/>
        <v>0</v>
      </c>
      <c r="Q33" s="83">
        <f t="shared" si="6"/>
        <v>0</v>
      </c>
    </row>
    <row r="34" spans="3:17" x14ac:dyDescent="0.25">
      <c r="C34" s="163" t="s">
        <v>705</v>
      </c>
      <c r="D34" s="101" t="s">
        <v>666</v>
      </c>
      <c r="E34" s="83">
        <f t="shared" si="6"/>
        <v>0</v>
      </c>
      <c r="F34" s="83">
        <f t="shared" si="6"/>
        <v>0</v>
      </c>
      <c r="G34" s="83">
        <f t="shared" si="6"/>
        <v>0</v>
      </c>
      <c r="H34" s="83">
        <f t="shared" si="6"/>
        <v>0</v>
      </c>
      <c r="I34" s="83">
        <f t="shared" si="6"/>
        <v>0</v>
      </c>
      <c r="J34" s="83">
        <f t="shared" si="6"/>
        <v>0</v>
      </c>
      <c r="K34" s="83">
        <f t="shared" si="6"/>
        <v>0</v>
      </c>
      <c r="L34" s="83">
        <f t="shared" si="6"/>
        <v>0</v>
      </c>
      <c r="M34" s="83">
        <f t="shared" si="6"/>
        <v>0</v>
      </c>
      <c r="N34" s="83">
        <f t="shared" si="6"/>
        <v>0</v>
      </c>
      <c r="O34" s="83">
        <f t="shared" si="6"/>
        <v>0</v>
      </c>
      <c r="P34" s="83">
        <f t="shared" si="6"/>
        <v>0</v>
      </c>
      <c r="Q34" s="83">
        <f t="shared" si="6"/>
        <v>0</v>
      </c>
    </row>
    <row r="35" spans="3:17" x14ac:dyDescent="0.25">
      <c r="C35" s="163" t="s">
        <v>705</v>
      </c>
      <c r="D35" s="101" t="s">
        <v>667</v>
      </c>
      <c r="E35" s="83">
        <f t="shared" si="6"/>
        <v>0</v>
      </c>
      <c r="F35" s="83">
        <f t="shared" si="6"/>
        <v>0</v>
      </c>
      <c r="G35" s="83">
        <f t="shared" si="6"/>
        <v>0</v>
      </c>
      <c r="H35" s="83">
        <f t="shared" si="6"/>
        <v>0</v>
      </c>
      <c r="I35" s="83">
        <f t="shared" si="6"/>
        <v>0</v>
      </c>
      <c r="J35" s="83">
        <f t="shared" si="6"/>
        <v>0</v>
      </c>
      <c r="K35" s="83">
        <f t="shared" si="6"/>
        <v>0</v>
      </c>
      <c r="L35" s="83">
        <f t="shared" si="6"/>
        <v>0</v>
      </c>
      <c r="M35" s="83">
        <f t="shared" si="6"/>
        <v>0</v>
      </c>
      <c r="N35" s="83">
        <f t="shared" si="6"/>
        <v>0</v>
      </c>
      <c r="O35" s="83">
        <f t="shared" si="6"/>
        <v>0</v>
      </c>
      <c r="P35" s="83">
        <f t="shared" si="6"/>
        <v>0</v>
      </c>
      <c r="Q35" s="83">
        <f t="shared" si="6"/>
        <v>0</v>
      </c>
    </row>
    <row r="36" spans="3:17" x14ac:dyDescent="0.25">
      <c r="C36" s="163" t="s">
        <v>705</v>
      </c>
      <c r="D36" s="101" t="s">
        <v>668</v>
      </c>
      <c r="E36" s="83">
        <f t="shared" si="6"/>
        <v>0</v>
      </c>
      <c r="F36" s="83">
        <f t="shared" si="6"/>
        <v>0</v>
      </c>
      <c r="G36" s="83">
        <f t="shared" si="6"/>
        <v>0</v>
      </c>
      <c r="H36" s="83">
        <f t="shared" si="6"/>
        <v>0</v>
      </c>
      <c r="I36" s="83">
        <f t="shared" si="6"/>
        <v>0</v>
      </c>
      <c r="J36" s="83">
        <f t="shared" si="6"/>
        <v>0</v>
      </c>
      <c r="K36" s="83">
        <f t="shared" si="6"/>
        <v>0</v>
      </c>
      <c r="L36" s="83">
        <f t="shared" si="6"/>
        <v>0</v>
      </c>
      <c r="M36" s="83">
        <f t="shared" si="6"/>
        <v>0</v>
      </c>
      <c r="N36" s="83">
        <f t="shared" si="6"/>
        <v>0</v>
      </c>
      <c r="O36" s="83">
        <f t="shared" si="6"/>
        <v>0</v>
      </c>
      <c r="P36" s="83">
        <f t="shared" si="6"/>
        <v>0</v>
      </c>
      <c r="Q36" s="83">
        <f t="shared" si="6"/>
        <v>0</v>
      </c>
    </row>
    <row r="37" spans="3:17" x14ac:dyDescent="0.25">
      <c r="C37" s="163" t="s">
        <v>705</v>
      </c>
      <c r="D37" s="101" t="s">
        <v>669</v>
      </c>
      <c r="E37" s="83">
        <f t="shared" si="6"/>
        <v>0</v>
      </c>
      <c r="F37" s="83">
        <f t="shared" si="6"/>
        <v>0</v>
      </c>
      <c r="G37" s="83">
        <f t="shared" si="6"/>
        <v>0</v>
      </c>
      <c r="H37" s="83">
        <f t="shared" si="6"/>
        <v>0</v>
      </c>
      <c r="I37" s="83">
        <f t="shared" si="6"/>
        <v>0</v>
      </c>
      <c r="J37" s="83">
        <f t="shared" si="6"/>
        <v>0</v>
      </c>
      <c r="K37" s="83">
        <f t="shared" si="6"/>
        <v>0</v>
      </c>
      <c r="L37" s="83">
        <f t="shared" si="6"/>
        <v>0</v>
      </c>
      <c r="M37" s="83">
        <f t="shared" si="6"/>
        <v>0</v>
      </c>
      <c r="N37" s="83">
        <f t="shared" si="6"/>
        <v>0</v>
      </c>
      <c r="O37" s="83">
        <f t="shared" si="6"/>
        <v>0</v>
      </c>
      <c r="P37" s="83">
        <f t="shared" si="6"/>
        <v>0</v>
      </c>
      <c r="Q37" s="83">
        <f t="shared" si="6"/>
        <v>0</v>
      </c>
    </row>
    <row r="38" spans="3:17" x14ac:dyDescent="0.25">
      <c r="C38" s="163" t="s">
        <v>705</v>
      </c>
      <c r="D38" s="101" t="s">
        <v>670</v>
      </c>
      <c r="E38" s="83">
        <f t="shared" si="6"/>
        <v>0</v>
      </c>
      <c r="F38" s="83">
        <f t="shared" si="6"/>
        <v>0</v>
      </c>
      <c r="G38" s="83">
        <f t="shared" si="6"/>
        <v>0</v>
      </c>
      <c r="H38" s="83">
        <f t="shared" si="6"/>
        <v>0</v>
      </c>
      <c r="I38" s="83">
        <f t="shared" si="6"/>
        <v>0</v>
      </c>
      <c r="J38" s="83">
        <f t="shared" si="6"/>
        <v>0</v>
      </c>
      <c r="K38" s="83">
        <f t="shared" si="6"/>
        <v>0</v>
      </c>
      <c r="L38" s="83">
        <f t="shared" si="6"/>
        <v>0</v>
      </c>
      <c r="M38" s="83">
        <f t="shared" si="6"/>
        <v>0</v>
      </c>
      <c r="N38" s="83">
        <f t="shared" si="6"/>
        <v>0</v>
      </c>
      <c r="O38" s="83">
        <f t="shared" si="6"/>
        <v>0</v>
      </c>
      <c r="P38" s="83">
        <f t="shared" si="6"/>
        <v>0</v>
      </c>
      <c r="Q38" s="83">
        <f t="shared" si="6"/>
        <v>0</v>
      </c>
    </row>
    <row r="39" spans="3:17" x14ac:dyDescent="0.25">
      <c r="C39" s="163" t="s">
        <v>706</v>
      </c>
      <c r="D39" s="101" t="s">
        <v>671</v>
      </c>
      <c r="E39" s="83">
        <f t="shared" si="6"/>
        <v>0</v>
      </c>
      <c r="F39" s="83">
        <f t="shared" si="6"/>
        <v>0</v>
      </c>
      <c r="G39" s="83">
        <f t="shared" si="6"/>
        <v>0</v>
      </c>
      <c r="H39" s="83">
        <f t="shared" si="6"/>
        <v>0</v>
      </c>
      <c r="I39" s="83">
        <f t="shared" si="6"/>
        <v>0</v>
      </c>
      <c r="J39" s="83">
        <f t="shared" si="6"/>
        <v>0</v>
      </c>
      <c r="K39" s="83">
        <f t="shared" si="6"/>
        <v>0</v>
      </c>
      <c r="L39" s="83">
        <f t="shared" si="6"/>
        <v>0</v>
      </c>
      <c r="M39" s="83">
        <f t="shared" si="6"/>
        <v>0</v>
      </c>
      <c r="N39" s="83">
        <f t="shared" si="6"/>
        <v>0</v>
      </c>
      <c r="O39" s="83">
        <f t="shared" si="6"/>
        <v>0</v>
      </c>
      <c r="P39" s="83">
        <f t="shared" si="6"/>
        <v>0</v>
      </c>
      <c r="Q39" s="83">
        <f t="shared" si="6"/>
        <v>0</v>
      </c>
    </row>
    <row r="40" spans="3:17" x14ac:dyDescent="0.25">
      <c r="C40" s="163" t="s">
        <v>706</v>
      </c>
      <c r="D40" s="101" t="s">
        <v>672</v>
      </c>
      <c r="E40" s="83">
        <f t="shared" si="6"/>
        <v>0</v>
      </c>
      <c r="F40" s="83">
        <f t="shared" si="6"/>
        <v>0</v>
      </c>
      <c r="G40" s="83">
        <f t="shared" si="6"/>
        <v>0</v>
      </c>
      <c r="H40" s="83">
        <f t="shared" si="6"/>
        <v>0</v>
      </c>
      <c r="I40" s="83">
        <f t="shared" si="6"/>
        <v>0</v>
      </c>
      <c r="J40" s="83">
        <f t="shared" si="6"/>
        <v>0</v>
      </c>
      <c r="K40" s="83">
        <f t="shared" si="6"/>
        <v>0</v>
      </c>
      <c r="L40" s="83">
        <f t="shared" si="6"/>
        <v>0</v>
      </c>
      <c r="M40" s="83">
        <f t="shared" si="6"/>
        <v>0</v>
      </c>
      <c r="N40" s="83">
        <f t="shared" si="6"/>
        <v>0</v>
      </c>
      <c r="O40" s="83">
        <f t="shared" si="6"/>
        <v>0</v>
      </c>
      <c r="P40" s="83">
        <f t="shared" si="6"/>
        <v>0</v>
      </c>
      <c r="Q40" s="83">
        <f t="shared" si="6"/>
        <v>0</v>
      </c>
    </row>
    <row r="41" spans="3:17" x14ac:dyDescent="0.25">
      <c r="C41" s="163"/>
      <c r="D41" s="101" t="s">
        <v>673</v>
      </c>
      <c r="E41" s="83">
        <f t="shared" si="6"/>
        <v>0</v>
      </c>
      <c r="F41" s="83">
        <f t="shared" si="6"/>
        <v>0</v>
      </c>
      <c r="G41" s="83">
        <f t="shared" si="6"/>
        <v>0</v>
      </c>
      <c r="H41" s="83">
        <f t="shared" si="6"/>
        <v>0</v>
      </c>
      <c r="I41" s="83">
        <f t="shared" si="6"/>
        <v>0</v>
      </c>
      <c r="J41" s="83">
        <f t="shared" si="6"/>
        <v>0</v>
      </c>
      <c r="K41" s="83">
        <f t="shared" si="6"/>
        <v>0</v>
      </c>
      <c r="L41" s="83">
        <f t="shared" si="6"/>
        <v>0</v>
      </c>
      <c r="M41" s="83">
        <f t="shared" si="6"/>
        <v>0</v>
      </c>
      <c r="N41" s="83">
        <f t="shared" si="6"/>
        <v>0</v>
      </c>
      <c r="O41" s="83">
        <f t="shared" si="6"/>
        <v>0</v>
      </c>
      <c r="P41" s="83">
        <f t="shared" si="6"/>
        <v>0</v>
      </c>
      <c r="Q41" s="83">
        <f t="shared" si="6"/>
        <v>0</v>
      </c>
    </row>
    <row r="42" spans="3:17" x14ac:dyDescent="0.25">
      <c r="C42" s="163"/>
      <c r="D42" s="101" t="s">
        <v>674</v>
      </c>
      <c r="E42" s="83">
        <f t="shared" si="6"/>
        <v>0</v>
      </c>
      <c r="F42" s="83">
        <f t="shared" si="6"/>
        <v>0</v>
      </c>
      <c r="G42" s="83">
        <f t="shared" si="6"/>
        <v>0</v>
      </c>
      <c r="H42" s="83">
        <f t="shared" si="6"/>
        <v>0</v>
      </c>
      <c r="I42" s="83">
        <f t="shared" si="6"/>
        <v>0</v>
      </c>
      <c r="J42" s="83">
        <f t="shared" si="6"/>
        <v>0</v>
      </c>
      <c r="K42" s="83">
        <f t="shared" si="6"/>
        <v>0</v>
      </c>
      <c r="L42" s="83">
        <f t="shared" si="6"/>
        <v>0</v>
      </c>
      <c r="M42" s="83">
        <f t="shared" si="6"/>
        <v>0</v>
      </c>
      <c r="N42" s="83">
        <f t="shared" si="6"/>
        <v>0</v>
      </c>
      <c r="O42" s="83">
        <f t="shared" si="6"/>
        <v>0</v>
      </c>
      <c r="P42" s="83">
        <f t="shared" si="6"/>
        <v>0</v>
      </c>
      <c r="Q42" s="83">
        <f t="shared" si="6"/>
        <v>0</v>
      </c>
    </row>
    <row r="43" spans="3:17" x14ac:dyDescent="0.25">
      <c r="C43" s="163"/>
      <c r="D43" s="101" t="s">
        <v>675</v>
      </c>
      <c r="E43" s="83">
        <f t="shared" si="6"/>
        <v>0</v>
      </c>
      <c r="F43" s="83">
        <f t="shared" si="6"/>
        <v>0</v>
      </c>
      <c r="G43" s="83">
        <f t="shared" si="6"/>
        <v>0</v>
      </c>
      <c r="H43" s="83">
        <f t="shared" si="6"/>
        <v>0</v>
      </c>
      <c r="I43" s="83">
        <f t="shared" si="6"/>
        <v>0</v>
      </c>
      <c r="J43" s="83">
        <f t="shared" si="6"/>
        <v>0</v>
      </c>
      <c r="K43" s="83">
        <f t="shared" si="6"/>
        <v>0</v>
      </c>
      <c r="L43" s="83">
        <f t="shared" si="6"/>
        <v>0</v>
      </c>
      <c r="M43" s="83">
        <f t="shared" si="6"/>
        <v>0</v>
      </c>
      <c r="N43" s="83">
        <f t="shared" si="6"/>
        <v>0</v>
      </c>
      <c r="O43" s="83">
        <f t="shared" si="6"/>
        <v>0</v>
      </c>
      <c r="P43" s="83">
        <f t="shared" si="6"/>
        <v>0</v>
      </c>
      <c r="Q43" s="83">
        <f t="shared" si="6"/>
        <v>0</v>
      </c>
    </row>
    <row r="44" spans="3:17" x14ac:dyDescent="0.25">
      <c r="C44" s="163"/>
      <c r="D44" s="101" t="s">
        <v>676</v>
      </c>
      <c r="E44" s="83">
        <f t="shared" si="6"/>
        <v>0</v>
      </c>
      <c r="F44" s="83">
        <f t="shared" si="6"/>
        <v>0</v>
      </c>
      <c r="G44" s="83">
        <f t="shared" si="6"/>
        <v>0</v>
      </c>
      <c r="H44" s="83">
        <f t="shared" si="6"/>
        <v>0</v>
      </c>
      <c r="I44" s="83">
        <f t="shared" si="6"/>
        <v>0</v>
      </c>
      <c r="J44" s="83">
        <f t="shared" si="6"/>
        <v>0</v>
      </c>
      <c r="K44" s="83">
        <f t="shared" si="6"/>
        <v>0</v>
      </c>
      <c r="L44" s="83">
        <f t="shared" si="6"/>
        <v>0</v>
      </c>
      <c r="M44" s="83">
        <f t="shared" si="6"/>
        <v>0</v>
      </c>
      <c r="N44" s="83">
        <f t="shared" si="6"/>
        <v>0</v>
      </c>
      <c r="O44" s="83">
        <f t="shared" si="6"/>
        <v>0</v>
      </c>
      <c r="P44" s="83">
        <f t="shared" si="6"/>
        <v>0</v>
      </c>
      <c r="Q44" s="83">
        <f t="shared" si="6"/>
        <v>0</v>
      </c>
    </row>
    <row r="45" spans="3:17" x14ac:dyDescent="0.25">
      <c r="C45" s="163"/>
      <c r="D45" s="101" t="s">
        <v>677</v>
      </c>
      <c r="E45" s="83">
        <f t="shared" si="6"/>
        <v>0</v>
      </c>
      <c r="F45" s="83">
        <f t="shared" si="6"/>
        <v>0</v>
      </c>
      <c r="G45" s="83">
        <f t="shared" si="6"/>
        <v>0</v>
      </c>
      <c r="H45" s="83">
        <f t="shared" si="6"/>
        <v>0</v>
      </c>
      <c r="I45" s="83">
        <f t="shared" si="6"/>
        <v>0</v>
      </c>
      <c r="J45" s="83">
        <f t="shared" si="6"/>
        <v>0</v>
      </c>
      <c r="K45" s="83">
        <f t="shared" si="6"/>
        <v>0</v>
      </c>
      <c r="L45" s="83">
        <f t="shared" si="6"/>
        <v>0</v>
      </c>
      <c r="M45" s="83">
        <f t="shared" si="6"/>
        <v>0</v>
      </c>
      <c r="N45" s="83">
        <f t="shared" si="6"/>
        <v>0</v>
      </c>
      <c r="O45" s="83">
        <f t="shared" si="6"/>
        <v>0</v>
      </c>
      <c r="P45" s="83">
        <f t="shared" si="6"/>
        <v>0</v>
      </c>
      <c r="Q45" s="83">
        <f t="shared" si="6"/>
        <v>0</v>
      </c>
    </row>
    <row r="46" spans="3:17" x14ac:dyDescent="0.25">
      <c r="C46" s="163" t="s">
        <v>706</v>
      </c>
      <c r="D46" s="101" t="s">
        <v>678</v>
      </c>
      <c r="E46" s="83">
        <f t="shared" si="6"/>
        <v>0</v>
      </c>
      <c r="F46" s="83">
        <f t="shared" si="6"/>
        <v>0</v>
      </c>
      <c r="G46" s="83">
        <f t="shared" si="6"/>
        <v>0</v>
      </c>
      <c r="H46" s="83">
        <f t="shared" si="6"/>
        <v>0</v>
      </c>
      <c r="I46" s="83">
        <f t="shared" si="6"/>
        <v>0</v>
      </c>
      <c r="J46" s="83">
        <f t="shared" si="6"/>
        <v>0</v>
      </c>
      <c r="K46" s="83">
        <f t="shared" si="6"/>
        <v>0</v>
      </c>
      <c r="L46" s="83">
        <f t="shared" si="6"/>
        <v>0</v>
      </c>
      <c r="M46" s="83">
        <f t="shared" si="6"/>
        <v>0</v>
      </c>
      <c r="N46" s="83">
        <f t="shared" si="6"/>
        <v>0</v>
      </c>
      <c r="O46" s="83">
        <f t="shared" si="6"/>
        <v>0</v>
      </c>
      <c r="P46" s="83">
        <f t="shared" si="6"/>
        <v>0</v>
      </c>
      <c r="Q46" s="83">
        <f t="shared" si="6"/>
        <v>0</v>
      </c>
    </row>
    <row r="47" spans="3:17" x14ac:dyDescent="0.25">
      <c r="C47" s="338" t="s">
        <v>225</v>
      </c>
      <c r="D47" s="339"/>
      <c r="E47" s="144">
        <f>SUM(E33:E46)</f>
        <v>0</v>
      </c>
      <c r="F47" s="144">
        <f t="shared" ref="F47:P47" si="7">SUM(F33:F46)</f>
        <v>0</v>
      </c>
      <c r="G47" s="144">
        <f t="shared" si="7"/>
        <v>0</v>
      </c>
      <c r="H47" s="144">
        <f t="shared" si="7"/>
        <v>0</v>
      </c>
      <c r="I47" s="144">
        <f t="shared" si="7"/>
        <v>0</v>
      </c>
      <c r="J47" s="144">
        <f t="shared" si="7"/>
        <v>0</v>
      </c>
      <c r="K47" s="144">
        <f t="shared" si="7"/>
        <v>0</v>
      </c>
      <c r="L47" s="144">
        <f t="shared" si="7"/>
        <v>0</v>
      </c>
      <c r="M47" s="144">
        <f t="shared" si="7"/>
        <v>0</v>
      </c>
      <c r="N47" s="144">
        <f t="shared" si="7"/>
        <v>0</v>
      </c>
      <c r="O47" s="144">
        <f t="shared" si="7"/>
        <v>0</v>
      </c>
      <c r="P47" s="144">
        <f t="shared" si="7"/>
        <v>0</v>
      </c>
      <c r="Q47" s="124">
        <f>Q134+Q235</f>
        <v>0</v>
      </c>
    </row>
    <row r="48" spans="3:17" x14ac:dyDescent="0.25">
      <c r="C48" s="319" t="s">
        <v>354</v>
      </c>
      <c r="D48" s="320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3:17" x14ac:dyDescent="0.25">
      <c r="C49" s="163" t="s">
        <v>707</v>
      </c>
      <c r="D49" s="101" t="s">
        <v>679</v>
      </c>
      <c r="E49" s="83">
        <f t="shared" ref="E49:Q53" si="8">E137+E225</f>
        <v>0</v>
      </c>
      <c r="F49" s="83">
        <f t="shared" si="8"/>
        <v>0</v>
      </c>
      <c r="G49" s="83">
        <f t="shared" si="8"/>
        <v>0</v>
      </c>
      <c r="H49" s="83">
        <f t="shared" si="8"/>
        <v>0</v>
      </c>
      <c r="I49" s="83">
        <f t="shared" si="8"/>
        <v>0</v>
      </c>
      <c r="J49" s="83">
        <f t="shared" si="8"/>
        <v>0</v>
      </c>
      <c r="K49" s="83">
        <f t="shared" si="8"/>
        <v>0</v>
      </c>
      <c r="L49" s="83">
        <f t="shared" si="8"/>
        <v>0</v>
      </c>
      <c r="M49" s="83">
        <f t="shared" si="8"/>
        <v>0</v>
      </c>
      <c r="N49" s="83">
        <f t="shared" si="8"/>
        <v>0</v>
      </c>
      <c r="O49" s="83">
        <f t="shared" si="8"/>
        <v>0</v>
      </c>
      <c r="P49" s="83">
        <f t="shared" si="8"/>
        <v>0</v>
      </c>
      <c r="Q49" s="83">
        <f t="shared" si="8"/>
        <v>0</v>
      </c>
    </row>
    <row r="50" spans="3:17" x14ac:dyDescent="0.25">
      <c r="C50" s="163" t="s">
        <v>707</v>
      </c>
      <c r="D50" s="101" t="s">
        <v>680</v>
      </c>
      <c r="E50" s="83">
        <f t="shared" si="8"/>
        <v>0</v>
      </c>
      <c r="F50" s="83">
        <f t="shared" si="8"/>
        <v>0</v>
      </c>
      <c r="G50" s="83">
        <f t="shared" si="8"/>
        <v>0</v>
      </c>
      <c r="H50" s="83">
        <f t="shared" si="8"/>
        <v>0</v>
      </c>
      <c r="I50" s="83">
        <f t="shared" si="8"/>
        <v>0</v>
      </c>
      <c r="J50" s="83">
        <f t="shared" si="8"/>
        <v>0</v>
      </c>
      <c r="K50" s="83">
        <f t="shared" si="8"/>
        <v>0</v>
      </c>
      <c r="L50" s="83">
        <f t="shared" si="8"/>
        <v>0</v>
      </c>
      <c r="M50" s="83">
        <f t="shared" si="8"/>
        <v>0</v>
      </c>
      <c r="N50" s="83">
        <f t="shared" si="8"/>
        <v>0</v>
      </c>
      <c r="O50" s="83">
        <f t="shared" si="8"/>
        <v>0</v>
      </c>
      <c r="P50" s="83">
        <f t="shared" si="8"/>
        <v>0</v>
      </c>
      <c r="Q50" s="83">
        <f t="shared" si="8"/>
        <v>0</v>
      </c>
    </row>
    <row r="51" spans="3:17" x14ac:dyDescent="0.25">
      <c r="C51" s="163" t="s">
        <v>707</v>
      </c>
      <c r="D51" s="101" t="s">
        <v>681</v>
      </c>
      <c r="E51" s="83">
        <f t="shared" si="8"/>
        <v>0</v>
      </c>
      <c r="F51" s="83">
        <f t="shared" si="8"/>
        <v>0</v>
      </c>
      <c r="G51" s="83">
        <f t="shared" si="8"/>
        <v>0</v>
      </c>
      <c r="H51" s="83">
        <f t="shared" si="8"/>
        <v>0</v>
      </c>
      <c r="I51" s="83">
        <f t="shared" si="8"/>
        <v>0</v>
      </c>
      <c r="J51" s="83">
        <f t="shared" si="8"/>
        <v>0</v>
      </c>
      <c r="K51" s="83">
        <f t="shared" si="8"/>
        <v>0</v>
      </c>
      <c r="L51" s="83">
        <f t="shared" si="8"/>
        <v>0</v>
      </c>
      <c r="M51" s="83">
        <f t="shared" si="8"/>
        <v>0</v>
      </c>
      <c r="N51" s="83">
        <f t="shared" si="8"/>
        <v>0</v>
      </c>
      <c r="O51" s="83">
        <f t="shared" si="8"/>
        <v>0</v>
      </c>
      <c r="P51" s="83">
        <f t="shared" si="8"/>
        <v>0</v>
      </c>
      <c r="Q51" s="83">
        <f t="shared" si="8"/>
        <v>0</v>
      </c>
    </row>
    <row r="52" spans="3:17" x14ac:dyDescent="0.25">
      <c r="C52" s="163" t="s">
        <v>707</v>
      </c>
      <c r="D52" s="20" t="s">
        <v>682</v>
      </c>
      <c r="E52" s="83">
        <f t="shared" si="8"/>
        <v>0</v>
      </c>
      <c r="F52" s="83">
        <f t="shared" si="8"/>
        <v>0</v>
      </c>
      <c r="G52" s="83">
        <f t="shared" si="8"/>
        <v>0</v>
      </c>
      <c r="H52" s="83">
        <f t="shared" si="8"/>
        <v>0</v>
      </c>
      <c r="I52" s="83">
        <f t="shared" si="8"/>
        <v>0</v>
      </c>
      <c r="J52" s="83">
        <f t="shared" si="8"/>
        <v>0</v>
      </c>
      <c r="K52" s="83">
        <f t="shared" si="8"/>
        <v>0</v>
      </c>
      <c r="L52" s="83">
        <f t="shared" si="8"/>
        <v>0</v>
      </c>
      <c r="M52" s="83">
        <f t="shared" si="8"/>
        <v>0</v>
      </c>
      <c r="N52" s="83">
        <f t="shared" si="8"/>
        <v>0</v>
      </c>
      <c r="O52" s="83">
        <f t="shared" si="8"/>
        <v>0</v>
      </c>
      <c r="P52" s="83">
        <f t="shared" si="8"/>
        <v>0</v>
      </c>
      <c r="Q52" s="83">
        <f t="shared" si="8"/>
        <v>0</v>
      </c>
    </row>
    <row r="53" spans="3:17" x14ac:dyDescent="0.25">
      <c r="C53" s="163" t="s">
        <v>707</v>
      </c>
      <c r="D53" s="20" t="s">
        <v>683</v>
      </c>
      <c r="E53" s="83">
        <f t="shared" si="8"/>
        <v>0</v>
      </c>
      <c r="F53" s="83">
        <f t="shared" si="8"/>
        <v>0</v>
      </c>
      <c r="G53" s="83">
        <f t="shared" si="8"/>
        <v>0</v>
      </c>
      <c r="H53" s="83">
        <f t="shared" si="8"/>
        <v>0</v>
      </c>
      <c r="I53" s="83">
        <f t="shared" si="8"/>
        <v>0</v>
      </c>
      <c r="J53" s="83">
        <f t="shared" si="8"/>
        <v>0</v>
      </c>
      <c r="K53" s="83">
        <f t="shared" si="8"/>
        <v>0</v>
      </c>
      <c r="L53" s="83">
        <f t="shared" si="8"/>
        <v>0</v>
      </c>
      <c r="M53" s="83">
        <f t="shared" si="8"/>
        <v>0</v>
      </c>
      <c r="N53" s="83">
        <f t="shared" si="8"/>
        <v>0</v>
      </c>
      <c r="O53" s="83">
        <f t="shared" si="8"/>
        <v>0</v>
      </c>
      <c r="P53" s="83">
        <f t="shared" si="8"/>
        <v>0</v>
      </c>
      <c r="Q53" s="83">
        <f t="shared" si="8"/>
        <v>0</v>
      </c>
    </row>
    <row r="54" spans="3:17" x14ac:dyDescent="0.25">
      <c r="C54" s="338" t="s">
        <v>225</v>
      </c>
      <c r="D54" s="339"/>
      <c r="E54" s="144">
        <f>SUM(E49:E53)</f>
        <v>0</v>
      </c>
      <c r="F54" s="144">
        <f t="shared" ref="F54:P54" si="9">SUM(F49:F53)</f>
        <v>0</v>
      </c>
      <c r="G54" s="144">
        <f t="shared" si="9"/>
        <v>0</v>
      </c>
      <c r="H54" s="144">
        <f t="shared" si="9"/>
        <v>0</v>
      </c>
      <c r="I54" s="144">
        <f t="shared" si="9"/>
        <v>0</v>
      </c>
      <c r="J54" s="144">
        <f t="shared" si="9"/>
        <v>0</v>
      </c>
      <c r="K54" s="144">
        <f t="shared" si="9"/>
        <v>0</v>
      </c>
      <c r="L54" s="144">
        <f t="shared" si="9"/>
        <v>0</v>
      </c>
      <c r="M54" s="144">
        <f t="shared" si="9"/>
        <v>0</v>
      </c>
      <c r="N54" s="144">
        <f t="shared" si="9"/>
        <v>0</v>
      </c>
      <c r="O54" s="144">
        <f t="shared" si="9"/>
        <v>0</v>
      </c>
      <c r="P54" s="144">
        <f t="shared" si="9"/>
        <v>0</v>
      </c>
      <c r="Q54" s="124">
        <f>Q141+Q256</f>
        <v>0</v>
      </c>
    </row>
    <row r="55" spans="3:17" x14ac:dyDescent="0.25">
      <c r="C55" s="338" t="s">
        <v>353</v>
      </c>
      <c r="D55" s="339"/>
      <c r="E55" s="144">
        <f>E54+E47</f>
        <v>0</v>
      </c>
      <c r="F55" s="144">
        <f t="shared" ref="F55:P55" si="10">F54+F47</f>
        <v>0</v>
      </c>
      <c r="G55" s="144">
        <f t="shared" si="10"/>
        <v>0</v>
      </c>
      <c r="H55" s="144">
        <f t="shared" si="10"/>
        <v>0</v>
      </c>
      <c r="I55" s="144">
        <f t="shared" si="10"/>
        <v>0</v>
      </c>
      <c r="J55" s="144">
        <f t="shared" si="10"/>
        <v>0</v>
      </c>
      <c r="K55" s="144">
        <f t="shared" si="10"/>
        <v>0</v>
      </c>
      <c r="L55" s="144">
        <f t="shared" si="10"/>
        <v>0</v>
      </c>
      <c r="M55" s="144">
        <f t="shared" si="10"/>
        <v>0</v>
      </c>
      <c r="N55" s="144">
        <f t="shared" si="10"/>
        <v>0</v>
      </c>
      <c r="O55" s="144">
        <f t="shared" si="10"/>
        <v>0</v>
      </c>
      <c r="P55" s="144">
        <f t="shared" si="10"/>
        <v>0</v>
      </c>
      <c r="Q55" s="124">
        <f>Q142+Q257</f>
        <v>0</v>
      </c>
    </row>
    <row r="56" spans="3:17" x14ac:dyDescent="0.25">
      <c r="C56" s="335" t="s">
        <v>358</v>
      </c>
      <c r="D56" s="336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3:17" x14ac:dyDescent="0.25">
      <c r="C57" s="18"/>
      <c r="D57" s="18" t="s">
        <v>684</v>
      </c>
      <c r="E57" s="83">
        <f t="shared" ref="E57:Q58" si="11">E145+E233</f>
        <v>0</v>
      </c>
      <c r="F57" s="83">
        <f t="shared" si="11"/>
        <v>0</v>
      </c>
      <c r="G57" s="83">
        <f t="shared" si="11"/>
        <v>0</v>
      </c>
      <c r="H57" s="83">
        <f t="shared" si="11"/>
        <v>0</v>
      </c>
      <c r="I57" s="83">
        <f t="shared" si="11"/>
        <v>0</v>
      </c>
      <c r="J57" s="83">
        <f t="shared" si="11"/>
        <v>0</v>
      </c>
      <c r="K57" s="83">
        <f t="shared" si="11"/>
        <v>0</v>
      </c>
      <c r="L57" s="83">
        <f t="shared" si="11"/>
        <v>0</v>
      </c>
      <c r="M57" s="83">
        <f t="shared" si="11"/>
        <v>0</v>
      </c>
      <c r="N57" s="83">
        <f t="shared" si="11"/>
        <v>0</v>
      </c>
      <c r="O57" s="83">
        <f t="shared" si="11"/>
        <v>0</v>
      </c>
      <c r="P57" s="83">
        <f t="shared" si="11"/>
        <v>0</v>
      </c>
      <c r="Q57" s="83">
        <f t="shared" si="11"/>
        <v>0</v>
      </c>
    </row>
    <row r="58" spans="3:17" x14ac:dyDescent="0.25">
      <c r="C58" s="18"/>
      <c r="D58" s="18" t="s">
        <v>685</v>
      </c>
      <c r="E58" s="83">
        <f t="shared" si="11"/>
        <v>0</v>
      </c>
      <c r="F58" s="83">
        <f t="shared" si="11"/>
        <v>0</v>
      </c>
      <c r="G58" s="83">
        <f t="shared" si="11"/>
        <v>0</v>
      </c>
      <c r="H58" s="83">
        <f t="shared" si="11"/>
        <v>0</v>
      </c>
      <c r="I58" s="83">
        <f t="shared" si="11"/>
        <v>0</v>
      </c>
      <c r="J58" s="83">
        <f t="shared" si="11"/>
        <v>0</v>
      </c>
      <c r="K58" s="83">
        <f t="shared" si="11"/>
        <v>0</v>
      </c>
      <c r="L58" s="83">
        <f t="shared" si="11"/>
        <v>0</v>
      </c>
      <c r="M58" s="83">
        <f t="shared" si="11"/>
        <v>0</v>
      </c>
      <c r="N58" s="83">
        <f t="shared" si="11"/>
        <v>0</v>
      </c>
      <c r="O58" s="83">
        <f t="shared" si="11"/>
        <v>0</v>
      </c>
      <c r="P58" s="83">
        <f t="shared" si="11"/>
        <v>0</v>
      </c>
      <c r="Q58" s="83">
        <f t="shared" si="11"/>
        <v>0</v>
      </c>
    </row>
    <row r="59" spans="3:17" x14ac:dyDescent="0.25">
      <c r="C59" s="338" t="s">
        <v>355</v>
      </c>
      <c r="D59" s="339"/>
      <c r="E59" s="144">
        <f>SUM(E57:E58)</f>
        <v>0</v>
      </c>
      <c r="F59" s="144">
        <f t="shared" ref="F59:P59" si="12">SUM(F57:F58)</f>
        <v>0</v>
      </c>
      <c r="G59" s="144">
        <f t="shared" si="12"/>
        <v>0</v>
      </c>
      <c r="H59" s="144">
        <f t="shared" si="12"/>
        <v>0</v>
      </c>
      <c r="I59" s="144">
        <f t="shared" si="12"/>
        <v>0</v>
      </c>
      <c r="J59" s="144">
        <f t="shared" si="12"/>
        <v>0</v>
      </c>
      <c r="K59" s="144">
        <f t="shared" si="12"/>
        <v>0</v>
      </c>
      <c r="L59" s="144">
        <f t="shared" si="12"/>
        <v>0</v>
      </c>
      <c r="M59" s="144">
        <f t="shared" si="12"/>
        <v>0</v>
      </c>
      <c r="N59" s="144">
        <f t="shared" si="12"/>
        <v>0</v>
      </c>
      <c r="O59" s="144">
        <f t="shared" si="12"/>
        <v>0</v>
      </c>
      <c r="P59" s="144">
        <f t="shared" si="12"/>
        <v>0</v>
      </c>
      <c r="Q59" s="124">
        <f>Q146+Q261</f>
        <v>0</v>
      </c>
    </row>
    <row r="60" spans="3:17" x14ac:dyDescent="0.25">
      <c r="C60" s="335" t="s">
        <v>357</v>
      </c>
      <c r="D60" s="336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3:17" x14ac:dyDescent="0.25">
      <c r="C61" s="96"/>
      <c r="D61" s="101" t="s">
        <v>686</v>
      </c>
      <c r="E61" s="83">
        <f t="shared" ref="E61:Q64" si="13">E149+E237</f>
        <v>0</v>
      </c>
      <c r="F61" s="83">
        <f t="shared" si="13"/>
        <v>0</v>
      </c>
      <c r="G61" s="83">
        <f t="shared" si="13"/>
        <v>0</v>
      </c>
      <c r="H61" s="83">
        <f t="shared" si="13"/>
        <v>0</v>
      </c>
      <c r="I61" s="83">
        <f t="shared" si="13"/>
        <v>0</v>
      </c>
      <c r="J61" s="83">
        <f t="shared" si="13"/>
        <v>0</v>
      </c>
      <c r="K61" s="83">
        <f t="shared" si="13"/>
        <v>0</v>
      </c>
      <c r="L61" s="83">
        <f t="shared" si="13"/>
        <v>0</v>
      </c>
      <c r="M61" s="83">
        <f t="shared" si="13"/>
        <v>0</v>
      </c>
      <c r="N61" s="83">
        <f t="shared" si="13"/>
        <v>0</v>
      </c>
      <c r="O61" s="83">
        <f t="shared" si="13"/>
        <v>0</v>
      </c>
      <c r="P61" s="83">
        <f t="shared" si="13"/>
        <v>0</v>
      </c>
      <c r="Q61" s="83">
        <f t="shared" si="13"/>
        <v>0</v>
      </c>
    </row>
    <row r="62" spans="3:17" x14ac:dyDescent="0.25">
      <c r="C62" s="96"/>
      <c r="D62" s="101" t="s">
        <v>687</v>
      </c>
      <c r="E62" s="83">
        <f t="shared" si="13"/>
        <v>0</v>
      </c>
      <c r="F62" s="83">
        <f t="shared" si="13"/>
        <v>0</v>
      </c>
      <c r="G62" s="83">
        <f t="shared" si="13"/>
        <v>0</v>
      </c>
      <c r="H62" s="83">
        <f t="shared" si="13"/>
        <v>0</v>
      </c>
      <c r="I62" s="83">
        <f t="shared" si="13"/>
        <v>0</v>
      </c>
      <c r="J62" s="83">
        <f t="shared" si="13"/>
        <v>0</v>
      </c>
      <c r="K62" s="83">
        <f t="shared" si="13"/>
        <v>0</v>
      </c>
      <c r="L62" s="83">
        <f t="shared" si="13"/>
        <v>0</v>
      </c>
      <c r="M62" s="83">
        <f t="shared" si="13"/>
        <v>0</v>
      </c>
      <c r="N62" s="83">
        <f t="shared" si="13"/>
        <v>0</v>
      </c>
      <c r="O62" s="83">
        <f t="shared" si="13"/>
        <v>0</v>
      </c>
      <c r="P62" s="83">
        <f t="shared" si="13"/>
        <v>0</v>
      </c>
      <c r="Q62" s="83">
        <f t="shared" si="13"/>
        <v>0</v>
      </c>
    </row>
    <row r="63" spans="3:17" x14ac:dyDescent="0.25">
      <c r="C63" s="18"/>
      <c r="D63" s="101" t="s">
        <v>688</v>
      </c>
      <c r="E63" s="83">
        <f t="shared" si="13"/>
        <v>0</v>
      </c>
      <c r="F63" s="83">
        <f t="shared" si="13"/>
        <v>0</v>
      </c>
      <c r="G63" s="83">
        <f t="shared" si="13"/>
        <v>0</v>
      </c>
      <c r="H63" s="83">
        <f t="shared" si="13"/>
        <v>0</v>
      </c>
      <c r="I63" s="83">
        <f t="shared" si="13"/>
        <v>0</v>
      </c>
      <c r="J63" s="83">
        <f t="shared" si="13"/>
        <v>0</v>
      </c>
      <c r="K63" s="83">
        <f t="shared" si="13"/>
        <v>0</v>
      </c>
      <c r="L63" s="83">
        <f t="shared" si="13"/>
        <v>0</v>
      </c>
      <c r="M63" s="83">
        <f t="shared" si="13"/>
        <v>0</v>
      </c>
      <c r="N63" s="83">
        <f t="shared" si="13"/>
        <v>0</v>
      </c>
      <c r="O63" s="83">
        <f t="shared" si="13"/>
        <v>0</v>
      </c>
      <c r="P63" s="83">
        <f t="shared" si="13"/>
        <v>0</v>
      </c>
      <c r="Q63" s="83">
        <f t="shared" si="13"/>
        <v>0</v>
      </c>
    </row>
    <row r="64" spans="3:17" x14ac:dyDescent="0.25">
      <c r="C64" s="18"/>
      <c r="D64" s="18" t="s">
        <v>689</v>
      </c>
      <c r="E64" s="83">
        <f t="shared" si="13"/>
        <v>0</v>
      </c>
      <c r="F64" s="83">
        <f t="shared" si="13"/>
        <v>0</v>
      </c>
      <c r="G64" s="83">
        <f t="shared" si="13"/>
        <v>0</v>
      </c>
      <c r="H64" s="83">
        <f t="shared" si="13"/>
        <v>0</v>
      </c>
      <c r="I64" s="83">
        <f t="shared" si="13"/>
        <v>0</v>
      </c>
      <c r="J64" s="83">
        <f t="shared" si="13"/>
        <v>0</v>
      </c>
      <c r="K64" s="83">
        <f t="shared" si="13"/>
        <v>0</v>
      </c>
      <c r="L64" s="83">
        <f t="shared" si="13"/>
        <v>0</v>
      </c>
      <c r="M64" s="83">
        <f t="shared" si="13"/>
        <v>0</v>
      </c>
      <c r="N64" s="83">
        <f t="shared" si="13"/>
        <v>0</v>
      </c>
      <c r="O64" s="83">
        <f t="shared" si="13"/>
        <v>0</v>
      </c>
      <c r="P64" s="83">
        <f t="shared" si="13"/>
        <v>0</v>
      </c>
      <c r="Q64" s="83">
        <f t="shared" si="13"/>
        <v>0</v>
      </c>
    </row>
    <row r="65" spans="3:17" x14ac:dyDescent="0.25">
      <c r="C65" s="338" t="s">
        <v>356</v>
      </c>
      <c r="D65" s="339"/>
      <c r="E65" s="144">
        <f>SUM(E61:E64)</f>
        <v>0</v>
      </c>
      <c r="F65" s="144">
        <f t="shared" ref="F65:P65" si="14">SUM(F61:F64)</f>
        <v>0</v>
      </c>
      <c r="G65" s="144">
        <f t="shared" si="14"/>
        <v>0</v>
      </c>
      <c r="H65" s="144">
        <f t="shared" si="14"/>
        <v>0</v>
      </c>
      <c r="I65" s="144">
        <f t="shared" si="14"/>
        <v>0</v>
      </c>
      <c r="J65" s="144">
        <f t="shared" si="14"/>
        <v>0</v>
      </c>
      <c r="K65" s="144">
        <f t="shared" si="14"/>
        <v>0</v>
      </c>
      <c r="L65" s="144">
        <f t="shared" si="14"/>
        <v>0</v>
      </c>
      <c r="M65" s="144">
        <f t="shared" si="14"/>
        <v>0</v>
      </c>
      <c r="N65" s="144">
        <f t="shared" si="14"/>
        <v>0</v>
      </c>
      <c r="O65" s="144">
        <f t="shared" si="14"/>
        <v>0</v>
      </c>
      <c r="P65" s="144">
        <f t="shared" si="14"/>
        <v>0</v>
      </c>
      <c r="Q65" s="124">
        <f>Q154+Q267</f>
        <v>0</v>
      </c>
    </row>
    <row r="66" spans="3:17" x14ac:dyDescent="0.25">
      <c r="C66" s="335" t="s">
        <v>361</v>
      </c>
      <c r="D66" s="336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3:17" x14ac:dyDescent="0.25">
      <c r="C67" s="96"/>
      <c r="D67" s="101" t="s">
        <v>691</v>
      </c>
      <c r="E67" s="83">
        <f t="shared" ref="E67:Q80" si="15">E155+E243</f>
        <v>0</v>
      </c>
      <c r="F67" s="83">
        <f t="shared" si="15"/>
        <v>0</v>
      </c>
      <c r="G67" s="83">
        <f t="shared" si="15"/>
        <v>0</v>
      </c>
      <c r="H67" s="83">
        <f t="shared" si="15"/>
        <v>0</v>
      </c>
      <c r="I67" s="83">
        <f t="shared" si="15"/>
        <v>0</v>
      </c>
      <c r="J67" s="83">
        <f t="shared" si="15"/>
        <v>0</v>
      </c>
      <c r="K67" s="83">
        <f t="shared" si="15"/>
        <v>0</v>
      </c>
      <c r="L67" s="83">
        <f t="shared" si="15"/>
        <v>0</v>
      </c>
      <c r="M67" s="83">
        <f t="shared" si="15"/>
        <v>0</v>
      </c>
      <c r="N67" s="83">
        <f t="shared" si="15"/>
        <v>0</v>
      </c>
      <c r="O67" s="83">
        <f t="shared" si="15"/>
        <v>0</v>
      </c>
      <c r="P67" s="83">
        <f t="shared" si="15"/>
        <v>0</v>
      </c>
      <c r="Q67" s="83">
        <f t="shared" si="15"/>
        <v>0</v>
      </c>
    </row>
    <row r="68" spans="3:17" x14ac:dyDescent="0.25">
      <c r="C68" s="96"/>
      <c r="D68" s="101" t="s">
        <v>692</v>
      </c>
      <c r="E68" s="83">
        <f t="shared" si="15"/>
        <v>0</v>
      </c>
      <c r="F68" s="83">
        <f t="shared" si="15"/>
        <v>0</v>
      </c>
      <c r="G68" s="83">
        <f t="shared" si="15"/>
        <v>0</v>
      </c>
      <c r="H68" s="83">
        <f t="shared" si="15"/>
        <v>0</v>
      </c>
      <c r="I68" s="83">
        <f t="shared" si="15"/>
        <v>0</v>
      </c>
      <c r="J68" s="83">
        <f t="shared" si="15"/>
        <v>0</v>
      </c>
      <c r="K68" s="83">
        <f t="shared" si="15"/>
        <v>0</v>
      </c>
      <c r="L68" s="83">
        <f t="shared" si="15"/>
        <v>0</v>
      </c>
      <c r="M68" s="83">
        <f t="shared" si="15"/>
        <v>0</v>
      </c>
      <c r="N68" s="83">
        <f t="shared" si="15"/>
        <v>0</v>
      </c>
      <c r="O68" s="83">
        <f t="shared" si="15"/>
        <v>0</v>
      </c>
      <c r="P68" s="83">
        <f t="shared" si="15"/>
        <v>0</v>
      </c>
      <c r="Q68" s="83">
        <f t="shared" si="15"/>
        <v>0</v>
      </c>
    </row>
    <row r="69" spans="3:17" x14ac:dyDescent="0.25">
      <c r="C69" s="96"/>
      <c r="D69" s="101" t="s">
        <v>693</v>
      </c>
      <c r="E69" s="83">
        <f t="shared" si="15"/>
        <v>0</v>
      </c>
      <c r="F69" s="83">
        <f t="shared" si="15"/>
        <v>0</v>
      </c>
      <c r="G69" s="83">
        <f t="shared" si="15"/>
        <v>0</v>
      </c>
      <c r="H69" s="83">
        <f t="shared" si="15"/>
        <v>0</v>
      </c>
      <c r="I69" s="83">
        <f t="shared" si="15"/>
        <v>0</v>
      </c>
      <c r="J69" s="83">
        <f t="shared" si="15"/>
        <v>0</v>
      </c>
      <c r="K69" s="83">
        <f t="shared" si="15"/>
        <v>0</v>
      </c>
      <c r="L69" s="83">
        <f t="shared" si="15"/>
        <v>0</v>
      </c>
      <c r="M69" s="83">
        <f t="shared" si="15"/>
        <v>0</v>
      </c>
      <c r="N69" s="83">
        <f t="shared" si="15"/>
        <v>0</v>
      </c>
      <c r="O69" s="83">
        <f t="shared" si="15"/>
        <v>0</v>
      </c>
      <c r="P69" s="83">
        <f t="shared" si="15"/>
        <v>0</v>
      </c>
      <c r="Q69" s="83">
        <f t="shared" si="15"/>
        <v>0</v>
      </c>
    </row>
    <row r="70" spans="3:17" x14ac:dyDescent="0.25">
      <c r="C70" s="96"/>
      <c r="D70" s="101" t="s">
        <v>694</v>
      </c>
      <c r="E70" s="83">
        <f t="shared" si="15"/>
        <v>0</v>
      </c>
      <c r="F70" s="83">
        <f t="shared" si="15"/>
        <v>0</v>
      </c>
      <c r="G70" s="83">
        <f t="shared" si="15"/>
        <v>0</v>
      </c>
      <c r="H70" s="83">
        <f t="shared" si="15"/>
        <v>0</v>
      </c>
      <c r="I70" s="83">
        <f t="shared" si="15"/>
        <v>0</v>
      </c>
      <c r="J70" s="83">
        <f t="shared" si="15"/>
        <v>0</v>
      </c>
      <c r="K70" s="83">
        <f t="shared" si="15"/>
        <v>0</v>
      </c>
      <c r="L70" s="83">
        <f t="shared" si="15"/>
        <v>0</v>
      </c>
      <c r="M70" s="83">
        <f t="shared" si="15"/>
        <v>0</v>
      </c>
      <c r="N70" s="83">
        <f t="shared" si="15"/>
        <v>0</v>
      </c>
      <c r="O70" s="83">
        <f t="shared" si="15"/>
        <v>0</v>
      </c>
      <c r="P70" s="83">
        <f t="shared" si="15"/>
        <v>0</v>
      </c>
      <c r="Q70" s="83">
        <f t="shared" si="15"/>
        <v>0</v>
      </c>
    </row>
    <row r="71" spans="3:17" x14ac:dyDescent="0.25">
      <c r="C71" s="96"/>
      <c r="D71" s="101" t="s">
        <v>695</v>
      </c>
      <c r="E71" s="83">
        <f t="shared" si="15"/>
        <v>0</v>
      </c>
      <c r="F71" s="83">
        <f t="shared" si="15"/>
        <v>0</v>
      </c>
      <c r="G71" s="83">
        <f t="shared" si="15"/>
        <v>0</v>
      </c>
      <c r="H71" s="83">
        <f t="shared" si="15"/>
        <v>0</v>
      </c>
      <c r="I71" s="83">
        <f t="shared" si="15"/>
        <v>0</v>
      </c>
      <c r="J71" s="83">
        <f t="shared" si="15"/>
        <v>0</v>
      </c>
      <c r="K71" s="83">
        <f t="shared" si="15"/>
        <v>0</v>
      </c>
      <c r="L71" s="83">
        <f t="shared" si="15"/>
        <v>0</v>
      </c>
      <c r="M71" s="83">
        <f t="shared" si="15"/>
        <v>0</v>
      </c>
      <c r="N71" s="83">
        <f t="shared" si="15"/>
        <v>0</v>
      </c>
      <c r="O71" s="83">
        <f t="shared" si="15"/>
        <v>0</v>
      </c>
      <c r="P71" s="83">
        <f t="shared" si="15"/>
        <v>0</v>
      </c>
      <c r="Q71" s="83">
        <f t="shared" si="15"/>
        <v>0</v>
      </c>
    </row>
    <row r="72" spans="3:17" x14ac:dyDescent="0.25">
      <c r="C72" s="96"/>
      <c r="D72" s="101" t="s">
        <v>664</v>
      </c>
      <c r="E72" s="83">
        <f t="shared" si="15"/>
        <v>0</v>
      </c>
      <c r="F72" s="83">
        <f t="shared" si="15"/>
        <v>0</v>
      </c>
      <c r="G72" s="83">
        <f t="shared" si="15"/>
        <v>0</v>
      </c>
      <c r="H72" s="83">
        <f t="shared" si="15"/>
        <v>0</v>
      </c>
      <c r="I72" s="83">
        <f t="shared" si="15"/>
        <v>0</v>
      </c>
      <c r="J72" s="83">
        <f t="shared" si="15"/>
        <v>0</v>
      </c>
      <c r="K72" s="83">
        <f t="shared" si="15"/>
        <v>0</v>
      </c>
      <c r="L72" s="83">
        <f t="shared" si="15"/>
        <v>0</v>
      </c>
      <c r="M72" s="83">
        <f t="shared" si="15"/>
        <v>0</v>
      </c>
      <c r="N72" s="83">
        <f t="shared" si="15"/>
        <v>0</v>
      </c>
      <c r="O72" s="83">
        <f t="shared" si="15"/>
        <v>0</v>
      </c>
      <c r="P72" s="83">
        <f t="shared" si="15"/>
        <v>0</v>
      </c>
      <c r="Q72" s="83">
        <f t="shared" si="15"/>
        <v>0</v>
      </c>
    </row>
    <row r="73" spans="3:17" x14ac:dyDescent="0.25">
      <c r="C73" s="163" t="s">
        <v>708</v>
      </c>
      <c r="D73" s="101" t="s">
        <v>696</v>
      </c>
      <c r="E73" s="83">
        <f t="shared" si="15"/>
        <v>0</v>
      </c>
      <c r="F73" s="83">
        <f t="shared" si="15"/>
        <v>0</v>
      </c>
      <c r="G73" s="83">
        <f t="shared" si="15"/>
        <v>0</v>
      </c>
      <c r="H73" s="83">
        <f t="shared" si="15"/>
        <v>0</v>
      </c>
      <c r="I73" s="83">
        <f t="shared" si="15"/>
        <v>0</v>
      </c>
      <c r="J73" s="83">
        <f t="shared" si="15"/>
        <v>0</v>
      </c>
      <c r="K73" s="83">
        <f t="shared" si="15"/>
        <v>0</v>
      </c>
      <c r="L73" s="83">
        <f t="shared" si="15"/>
        <v>0</v>
      </c>
      <c r="M73" s="83">
        <f t="shared" si="15"/>
        <v>0</v>
      </c>
      <c r="N73" s="83">
        <f t="shared" si="15"/>
        <v>0</v>
      </c>
      <c r="O73" s="83">
        <f t="shared" si="15"/>
        <v>0</v>
      </c>
      <c r="P73" s="83">
        <f t="shared" si="15"/>
        <v>0</v>
      </c>
      <c r="Q73" s="83">
        <f t="shared" si="15"/>
        <v>0</v>
      </c>
    </row>
    <row r="74" spans="3:17" x14ac:dyDescent="0.25">
      <c r="C74" s="163" t="s">
        <v>708</v>
      </c>
      <c r="D74" s="101" t="s">
        <v>697</v>
      </c>
      <c r="E74" s="83">
        <f t="shared" si="15"/>
        <v>0</v>
      </c>
      <c r="F74" s="83">
        <f t="shared" si="15"/>
        <v>0</v>
      </c>
      <c r="G74" s="83">
        <f t="shared" si="15"/>
        <v>0</v>
      </c>
      <c r="H74" s="83">
        <f t="shared" si="15"/>
        <v>0</v>
      </c>
      <c r="I74" s="83">
        <f t="shared" si="15"/>
        <v>0</v>
      </c>
      <c r="J74" s="83">
        <f t="shared" si="15"/>
        <v>0</v>
      </c>
      <c r="K74" s="83">
        <f t="shared" si="15"/>
        <v>0</v>
      </c>
      <c r="L74" s="83">
        <f t="shared" si="15"/>
        <v>0</v>
      </c>
      <c r="M74" s="83">
        <f t="shared" si="15"/>
        <v>0</v>
      </c>
      <c r="N74" s="83">
        <f t="shared" si="15"/>
        <v>0</v>
      </c>
      <c r="O74" s="83">
        <f t="shared" si="15"/>
        <v>0</v>
      </c>
      <c r="P74" s="83">
        <f t="shared" si="15"/>
        <v>0</v>
      </c>
      <c r="Q74" s="83">
        <f t="shared" si="15"/>
        <v>0</v>
      </c>
    </row>
    <row r="75" spans="3:17" x14ac:dyDescent="0.25">
      <c r="C75" s="163" t="s">
        <v>708</v>
      </c>
      <c r="D75" s="101" t="s">
        <v>698</v>
      </c>
      <c r="E75" s="83">
        <f t="shared" si="15"/>
        <v>0</v>
      </c>
      <c r="F75" s="83">
        <f t="shared" si="15"/>
        <v>0</v>
      </c>
      <c r="G75" s="83">
        <f t="shared" si="15"/>
        <v>0</v>
      </c>
      <c r="H75" s="83">
        <f t="shared" si="15"/>
        <v>0</v>
      </c>
      <c r="I75" s="83">
        <f t="shared" si="15"/>
        <v>0</v>
      </c>
      <c r="J75" s="83">
        <f t="shared" si="15"/>
        <v>0</v>
      </c>
      <c r="K75" s="83">
        <f t="shared" si="15"/>
        <v>0</v>
      </c>
      <c r="L75" s="83">
        <f t="shared" si="15"/>
        <v>0</v>
      </c>
      <c r="M75" s="83">
        <f t="shared" si="15"/>
        <v>0</v>
      </c>
      <c r="N75" s="83">
        <f t="shared" si="15"/>
        <v>0</v>
      </c>
      <c r="O75" s="83">
        <f t="shared" si="15"/>
        <v>0</v>
      </c>
      <c r="P75" s="83">
        <f t="shared" si="15"/>
        <v>0</v>
      </c>
      <c r="Q75" s="83">
        <f t="shared" si="15"/>
        <v>0</v>
      </c>
    </row>
    <row r="76" spans="3:17" x14ac:dyDescent="0.25">
      <c r="C76" s="163" t="s">
        <v>708</v>
      </c>
      <c r="D76" s="101" t="s">
        <v>699</v>
      </c>
      <c r="E76" s="83">
        <f t="shared" si="15"/>
        <v>0</v>
      </c>
      <c r="F76" s="83">
        <f t="shared" si="15"/>
        <v>0</v>
      </c>
      <c r="G76" s="83">
        <f t="shared" si="15"/>
        <v>0</v>
      </c>
      <c r="H76" s="83">
        <f t="shared" si="15"/>
        <v>0</v>
      </c>
      <c r="I76" s="83">
        <f t="shared" si="15"/>
        <v>0</v>
      </c>
      <c r="J76" s="83">
        <f t="shared" si="15"/>
        <v>0</v>
      </c>
      <c r="K76" s="83">
        <f t="shared" si="15"/>
        <v>0</v>
      </c>
      <c r="L76" s="83">
        <f t="shared" si="15"/>
        <v>0</v>
      </c>
      <c r="M76" s="83">
        <f t="shared" si="15"/>
        <v>0</v>
      </c>
      <c r="N76" s="83">
        <f t="shared" si="15"/>
        <v>0</v>
      </c>
      <c r="O76" s="83">
        <f t="shared" si="15"/>
        <v>0</v>
      </c>
      <c r="P76" s="83">
        <f t="shared" si="15"/>
        <v>0</v>
      </c>
      <c r="Q76" s="83">
        <f t="shared" si="15"/>
        <v>0</v>
      </c>
    </row>
    <row r="77" spans="3:17" x14ac:dyDescent="0.25">
      <c r="C77" s="163" t="s">
        <v>708</v>
      </c>
      <c r="D77" s="101" t="s">
        <v>700</v>
      </c>
      <c r="E77" s="83">
        <f t="shared" si="15"/>
        <v>0</v>
      </c>
      <c r="F77" s="83">
        <f t="shared" si="15"/>
        <v>0</v>
      </c>
      <c r="G77" s="83">
        <f t="shared" si="15"/>
        <v>0</v>
      </c>
      <c r="H77" s="83">
        <f t="shared" si="15"/>
        <v>0</v>
      </c>
      <c r="I77" s="83">
        <f t="shared" si="15"/>
        <v>0</v>
      </c>
      <c r="J77" s="83">
        <f t="shared" si="15"/>
        <v>0</v>
      </c>
      <c r="K77" s="83">
        <f t="shared" si="15"/>
        <v>0</v>
      </c>
      <c r="L77" s="83">
        <f t="shared" si="15"/>
        <v>0</v>
      </c>
      <c r="M77" s="83">
        <f t="shared" si="15"/>
        <v>0</v>
      </c>
      <c r="N77" s="83">
        <f t="shared" si="15"/>
        <v>0</v>
      </c>
      <c r="O77" s="83">
        <f t="shared" si="15"/>
        <v>0</v>
      </c>
      <c r="P77" s="83">
        <f t="shared" si="15"/>
        <v>0</v>
      </c>
      <c r="Q77" s="83">
        <f t="shared" si="15"/>
        <v>0</v>
      </c>
    </row>
    <row r="78" spans="3:17" x14ac:dyDescent="0.25">
      <c r="C78" s="163" t="s">
        <v>708</v>
      </c>
      <c r="D78" s="101" t="s">
        <v>701</v>
      </c>
      <c r="E78" s="83">
        <f t="shared" si="15"/>
        <v>0</v>
      </c>
      <c r="F78" s="83">
        <f t="shared" si="15"/>
        <v>0</v>
      </c>
      <c r="G78" s="83">
        <f t="shared" si="15"/>
        <v>0</v>
      </c>
      <c r="H78" s="83">
        <f t="shared" si="15"/>
        <v>0</v>
      </c>
      <c r="I78" s="83">
        <f t="shared" si="15"/>
        <v>0</v>
      </c>
      <c r="J78" s="83">
        <f t="shared" si="15"/>
        <v>0</v>
      </c>
      <c r="K78" s="83">
        <f t="shared" si="15"/>
        <v>0</v>
      </c>
      <c r="L78" s="83">
        <f t="shared" si="15"/>
        <v>0</v>
      </c>
      <c r="M78" s="83">
        <f t="shared" si="15"/>
        <v>0</v>
      </c>
      <c r="N78" s="83">
        <f t="shared" si="15"/>
        <v>0</v>
      </c>
      <c r="O78" s="83">
        <f t="shared" si="15"/>
        <v>0</v>
      </c>
      <c r="P78" s="83">
        <f t="shared" si="15"/>
        <v>0</v>
      </c>
      <c r="Q78" s="83">
        <f t="shared" si="15"/>
        <v>0</v>
      </c>
    </row>
    <row r="79" spans="3:17" x14ac:dyDescent="0.25">
      <c r="C79" s="163" t="s">
        <v>708</v>
      </c>
      <c r="D79" s="18" t="s">
        <v>702</v>
      </c>
      <c r="E79" s="83">
        <f t="shared" si="15"/>
        <v>0</v>
      </c>
      <c r="F79" s="83">
        <f t="shared" si="15"/>
        <v>0</v>
      </c>
      <c r="G79" s="83">
        <f t="shared" si="15"/>
        <v>0</v>
      </c>
      <c r="H79" s="83">
        <f t="shared" si="15"/>
        <v>0</v>
      </c>
      <c r="I79" s="83">
        <f t="shared" si="15"/>
        <v>0</v>
      </c>
      <c r="J79" s="83">
        <f t="shared" si="15"/>
        <v>0</v>
      </c>
      <c r="K79" s="83">
        <f t="shared" si="15"/>
        <v>0</v>
      </c>
      <c r="L79" s="83">
        <f t="shared" si="15"/>
        <v>0</v>
      </c>
      <c r="M79" s="83">
        <f t="shared" si="15"/>
        <v>0</v>
      </c>
      <c r="N79" s="83">
        <f t="shared" si="15"/>
        <v>0</v>
      </c>
      <c r="O79" s="83">
        <f t="shared" si="15"/>
        <v>0</v>
      </c>
      <c r="P79" s="83">
        <f t="shared" si="15"/>
        <v>0</v>
      </c>
      <c r="Q79" s="83">
        <f t="shared" si="15"/>
        <v>0</v>
      </c>
    </row>
    <row r="80" spans="3:17" x14ac:dyDescent="0.25">
      <c r="C80" s="163" t="s">
        <v>708</v>
      </c>
      <c r="D80" s="18" t="s">
        <v>703</v>
      </c>
      <c r="E80" s="83">
        <f t="shared" si="15"/>
        <v>0</v>
      </c>
      <c r="F80" s="83">
        <f t="shared" si="15"/>
        <v>0</v>
      </c>
      <c r="G80" s="83">
        <f t="shared" si="15"/>
        <v>0</v>
      </c>
      <c r="H80" s="83">
        <f t="shared" si="15"/>
        <v>0</v>
      </c>
      <c r="I80" s="83">
        <f t="shared" si="15"/>
        <v>0</v>
      </c>
      <c r="J80" s="83">
        <f t="shared" si="15"/>
        <v>0</v>
      </c>
      <c r="K80" s="83">
        <f t="shared" si="15"/>
        <v>0</v>
      </c>
      <c r="L80" s="83">
        <f t="shared" si="15"/>
        <v>0</v>
      </c>
      <c r="M80" s="83">
        <f t="shared" si="15"/>
        <v>0</v>
      </c>
      <c r="N80" s="83">
        <f t="shared" si="15"/>
        <v>0</v>
      </c>
      <c r="O80" s="83">
        <f t="shared" si="15"/>
        <v>0</v>
      </c>
      <c r="P80" s="83">
        <f t="shared" si="15"/>
        <v>0</v>
      </c>
      <c r="Q80" s="83">
        <f t="shared" si="15"/>
        <v>0</v>
      </c>
    </row>
    <row r="81" spans="3:17" x14ac:dyDescent="0.25">
      <c r="C81" s="338" t="s">
        <v>359</v>
      </c>
      <c r="D81" s="339"/>
      <c r="E81" s="144">
        <f>SUM(E67:E80)</f>
        <v>0</v>
      </c>
      <c r="F81" s="144">
        <f t="shared" ref="F81:P81" si="16">SUM(F67:F80)</f>
        <v>0</v>
      </c>
      <c r="G81" s="144">
        <f t="shared" si="16"/>
        <v>0</v>
      </c>
      <c r="H81" s="144">
        <f t="shared" si="16"/>
        <v>0</v>
      </c>
      <c r="I81" s="144">
        <f t="shared" si="16"/>
        <v>0</v>
      </c>
      <c r="J81" s="144">
        <f t="shared" si="16"/>
        <v>0</v>
      </c>
      <c r="K81" s="144">
        <f t="shared" si="16"/>
        <v>0</v>
      </c>
      <c r="L81" s="144">
        <f t="shared" si="16"/>
        <v>0</v>
      </c>
      <c r="M81" s="144">
        <f t="shared" si="16"/>
        <v>0</v>
      </c>
      <c r="N81" s="144">
        <f t="shared" si="16"/>
        <v>0</v>
      </c>
      <c r="O81" s="144">
        <f t="shared" si="16"/>
        <v>0</v>
      </c>
      <c r="P81" s="144">
        <f t="shared" si="16"/>
        <v>0</v>
      </c>
      <c r="Q81" s="124">
        <f>Q182+Q283</f>
        <v>0</v>
      </c>
    </row>
    <row r="82" spans="3:17" x14ac:dyDescent="0.25">
      <c r="C82" s="335" t="s">
        <v>360</v>
      </c>
      <c r="D82" s="336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3:17" x14ac:dyDescent="0.25">
      <c r="C83" s="18"/>
      <c r="D83" s="166" t="s">
        <v>690</v>
      </c>
      <c r="E83" s="83">
        <f t="shared" ref="E83:P83" si="17">E171+E259</f>
        <v>0</v>
      </c>
      <c r="F83" s="83">
        <f t="shared" si="17"/>
        <v>0</v>
      </c>
      <c r="G83" s="83">
        <f t="shared" si="17"/>
        <v>0</v>
      </c>
      <c r="H83" s="83">
        <f t="shared" si="17"/>
        <v>0</v>
      </c>
      <c r="I83" s="83">
        <f t="shared" si="17"/>
        <v>0</v>
      </c>
      <c r="J83" s="83">
        <f t="shared" si="17"/>
        <v>0</v>
      </c>
      <c r="K83" s="83">
        <f t="shared" si="17"/>
        <v>0</v>
      </c>
      <c r="L83" s="83">
        <f t="shared" si="17"/>
        <v>0</v>
      </c>
      <c r="M83" s="83">
        <f t="shared" si="17"/>
        <v>0</v>
      </c>
      <c r="N83" s="83">
        <f t="shared" si="17"/>
        <v>0</v>
      </c>
      <c r="O83" s="83">
        <f t="shared" si="17"/>
        <v>0</v>
      </c>
      <c r="P83" s="83">
        <f t="shared" si="17"/>
        <v>0</v>
      </c>
      <c r="Q83" s="83">
        <f>Q171+Q259</f>
        <v>0</v>
      </c>
    </row>
    <row r="84" spans="3:17" x14ac:dyDescent="0.25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3:17" x14ac:dyDescent="0.25">
      <c r="C85" s="338" t="s">
        <v>362</v>
      </c>
      <c r="D85" s="339"/>
      <c r="E85" s="144">
        <f>SUM(E83:E84)</f>
        <v>0</v>
      </c>
      <c r="F85" s="144">
        <f t="shared" ref="F85:P85" si="18">SUM(F83:F84)</f>
        <v>0</v>
      </c>
      <c r="G85" s="144">
        <f t="shared" si="18"/>
        <v>0</v>
      </c>
      <c r="H85" s="144">
        <f t="shared" si="18"/>
        <v>0</v>
      </c>
      <c r="I85" s="144">
        <f t="shared" si="18"/>
        <v>0</v>
      </c>
      <c r="J85" s="144">
        <f t="shared" si="18"/>
        <v>0</v>
      </c>
      <c r="K85" s="144">
        <f t="shared" si="18"/>
        <v>0</v>
      </c>
      <c r="L85" s="144">
        <f t="shared" si="18"/>
        <v>0</v>
      </c>
      <c r="M85" s="144">
        <f t="shared" si="18"/>
        <v>0</v>
      </c>
      <c r="N85" s="144">
        <f t="shared" si="18"/>
        <v>0</v>
      </c>
      <c r="O85" s="144">
        <f t="shared" si="18"/>
        <v>0</v>
      </c>
      <c r="P85" s="144">
        <f t="shared" si="18"/>
        <v>0</v>
      </c>
      <c r="Q85" s="124">
        <f>Q186+Q287</f>
        <v>0</v>
      </c>
    </row>
    <row r="86" spans="3:17" x14ac:dyDescent="0.25">
      <c r="C86" s="335" t="s">
        <v>363</v>
      </c>
      <c r="D86" s="336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3:17" x14ac:dyDescent="0.25">
      <c r="C87" s="18" t="s">
        <v>365</v>
      </c>
      <c r="D87" s="18" t="s">
        <v>366</v>
      </c>
      <c r="E87" s="83">
        <f t="shared" ref="E87:P88" si="19">E175+E263</f>
        <v>0</v>
      </c>
      <c r="F87" s="83">
        <f t="shared" si="19"/>
        <v>0</v>
      </c>
      <c r="G87" s="83">
        <f t="shared" si="19"/>
        <v>0</v>
      </c>
      <c r="H87" s="83">
        <f t="shared" si="19"/>
        <v>0</v>
      </c>
      <c r="I87" s="83">
        <f t="shared" si="19"/>
        <v>0</v>
      </c>
      <c r="J87" s="83">
        <f t="shared" si="19"/>
        <v>0</v>
      </c>
      <c r="K87" s="83">
        <f t="shared" si="19"/>
        <v>0</v>
      </c>
      <c r="L87" s="83">
        <f t="shared" si="19"/>
        <v>0</v>
      </c>
      <c r="M87" s="83">
        <f t="shared" si="19"/>
        <v>0</v>
      </c>
      <c r="N87" s="83">
        <f t="shared" si="19"/>
        <v>0</v>
      </c>
      <c r="O87" s="83">
        <f t="shared" si="19"/>
        <v>0</v>
      </c>
      <c r="P87" s="83">
        <f t="shared" si="19"/>
        <v>0</v>
      </c>
      <c r="Q87" s="83">
        <f>Q175+Q263</f>
        <v>0</v>
      </c>
    </row>
    <row r="88" spans="3:17" x14ac:dyDescent="0.25">
      <c r="C88" s="18" t="s">
        <v>365</v>
      </c>
      <c r="D88" s="18" t="s">
        <v>367</v>
      </c>
      <c r="E88" s="83">
        <f t="shared" si="19"/>
        <v>0</v>
      </c>
      <c r="F88" s="83">
        <f t="shared" si="19"/>
        <v>0</v>
      </c>
      <c r="G88" s="83">
        <f t="shared" si="19"/>
        <v>0</v>
      </c>
      <c r="H88" s="83">
        <f t="shared" si="19"/>
        <v>0</v>
      </c>
      <c r="I88" s="83">
        <f t="shared" si="19"/>
        <v>0</v>
      </c>
      <c r="J88" s="83">
        <f t="shared" si="19"/>
        <v>0</v>
      </c>
      <c r="K88" s="83">
        <f t="shared" si="19"/>
        <v>0</v>
      </c>
      <c r="L88" s="83">
        <f t="shared" si="19"/>
        <v>0</v>
      </c>
      <c r="M88" s="83">
        <f t="shared" si="19"/>
        <v>0</v>
      </c>
      <c r="N88" s="83">
        <f t="shared" si="19"/>
        <v>0</v>
      </c>
      <c r="O88" s="83">
        <f t="shared" si="19"/>
        <v>0</v>
      </c>
      <c r="P88" s="83">
        <f t="shared" si="19"/>
        <v>0</v>
      </c>
      <c r="Q88" s="83">
        <f>Q176+Q264</f>
        <v>0</v>
      </c>
    </row>
    <row r="89" spans="3:17" x14ac:dyDescent="0.25">
      <c r="C89" s="338" t="s">
        <v>364</v>
      </c>
      <c r="D89" s="339"/>
      <c r="E89" s="144">
        <f>E87-E88</f>
        <v>0</v>
      </c>
      <c r="F89" s="144">
        <f t="shared" ref="F89:P89" si="20">F87-F88</f>
        <v>0</v>
      </c>
      <c r="G89" s="144">
        <f t="shared" si="20"/>
        <v>0</v>
      </c>
      <c r="H89" s="144">
        <f t="shared" si="20"/>
        <v>0</v>
      </c>
      <c r="I89" s="144">
        <f t="shared" si="20"/>
        <v>0</v>
      </c>
      <c r="J89" s="144">
        <f t="shared" si="20"/>
        <v>0</v>
      </c>
      <c r="K89" s="144">
        <f t="shared" si="20"/>
        <v>0</v>
      </c>
      <c r="L89" s="144">
        <f t="shared" si="20"/>
        <v>0</v>
      </c>
      <c r="M89" s="144">
        <f t="shared" si="20"/>
        <v>0</v>
      </c>
      <c r="N89" s="144">
        <f t="shared" si="20"/>
        <v>0</v>
      </c>
      <c r="O89" s="144">
        <f t="shared" si="20"/>
        <v>0</v>
      </c>
      <c r="P89" s="144">
        <f t="shared" si="20"/>
        <v>0</v>
      </c>
      <c r="Q89" s="124">
        <f>Q190+Q291</f>
        <v>0</v>
      </c>
    </row>
    <row r="90" spans="3:17" x14ac:dyDescent="0.25">
      <c r="C90" s="338" t="s">
        <v>261</v>
      </c>
      <c r="D90" s="339"/>
      <c r="E90" s="144">
        <f>E89+E85+E81+E65+E59+E55+E30</f>
        <v>0</v>
      </c>
      <c r="F90" s="144">
        <f t="shared" ref="F90:P90" si="21">F89+F85+F81+F65+F59+F55+F30</f>
        <v>0</v>
      </c>
      <c r="G90" s="144">
        <f t="shared" si="21"/>
        <v>0</v>
      </c>
      <c r="H90" s="144">
        <f t="shared" si="21"/>
        <v>0</v>
      </c>
      <c r="I90" s="144">
        <f t="shared" si="21"/>
        <v>0</v>
      </c>
      <c r="J90" s="144">
        <f t="shared" si="21"/>
        <v>0</v>
      </c>
      <c r="K90" s="144">
        <f t="shared" si="21"/>
        <v>0</v>
      </c>
      <c r="L90" s="144">
        <f t="shared" si="21"/>
        <v>0</v>
      </c>
      <c r="M90" s="144">
        <f t="shared" si="21"/>
        <v>0</v>
      </c>
      <c r="N90" s="144">
        <f t="shared" si="21"/>
        <v>0</v>
      </c>
      <c r="O90" s="144">
        <f t="shared" si="21"/>
        <v>0</v>
      </c>
      <c r="P90" s="144">
        <f t="shared" si="21"/>
        <v>0</v>
      </c>
      <c r="Q90" s="124">
        <f>Q191+Q292</f>
        <v>0</v>
      </c>
    </row>
    <row r="92" spans="3:17" x14ac:dyDescent="0.25">
      <c r="C92" s="24" t="s">
        <v>387</v>
      </c>
      <c r="J92" s="27"/>
    </row>
    <row r="93" spans="3:17" x14ac:dyDescent="0.25">
      <c r="C93" s="15"/>
      <c r="Q93" s="27" t="s">
        <v>4</v>
      </c>
    </row>
    <row r="94" spans="3:17" ht="15" customHeight="1" x14ac:dyDescent="0.25">
      <c r="C94" s="323" t="s">
        <v>343</v>
      </c>
      <c r="D94" s="323" t="s">
        <v>344</v>
      </c>
      <c r="E94" s="306" t="s">
        <v>326</v>
      </c>
      <c r="F94" s="306"/>
      <c r="G94" s="306"/>
      <c r="H94" s="306"/>
      <c r="I94" s="306"/>
      <c r="J94" s="306"/>
      <c r="K94" s="306"/>
      <c r="L94" s="306"/>
      <c r="M94" s="306"/>
      <c r="N94" s="306"/>
      <c r="O94" s="306"/>
      <c r="P94" s="306"/>
      <c r="Q94" s="306"/>
    </row>
    <row r="95" spans="3:17" x14ac:dyDescent="0.25">
      <c r="C95" s="325"/>
      <c r="D95" s="325"/>
      <c r="E95" s="14" t="s">
        <v>110</v>
      </c>
      <c r="F95" s="14" t="s">
        <v>111</v>
      </c>
      <c r="G95" s="14" t="s">
        <v>112</v>
      </c>
      <c r="H95" s="14" t="s">
        <v>113</v>
      </c>
      <c r="I95" s="14" t="s">
        <v>114</v>
      </c>
      <c r="J95" s="14" t="s">
        <v>115</v>
      </c>
      <c r="K95" s="14" t="s">
        <v>116</v>
      </c>
      <c r="L95" s="14" t="s">
        <v>117</v>
      </c>
      <c r="M95" s="14" t="s">
        <v>118</v>
      </c>
      <c r="N95" s="14" t="s">
        <v>119</v>
      </c>
      <c r="O95" s="14" t="s">
        <v>120</v>
      </c>
      <c r="P95" s="14" t="s">
        <v>121</v>
      </c>
      <c r="Q95" s="14" t="s">
        <v>108</v>
      </c>
    </row>
    <row r="96" spans="3:17" ht="14.25" customHeight="1" x14ac:dyDescent="0.25">
      <c r="C96" s="327"/>
      <c r="D96" s="327"/>
      <c r="E96" s="14" t="s">
        <v>3</v>
      </c>
      <c r="F96" s="14" t="s">
        <v>3</v>
      </c>
      <c r="G96" s="14" t="s">
        <v>3</v>
      </c>
      <c r="H96" s="14" t="s">
        <v>3</v>
      </c>
      <c r="I96" s="14" t="s">
        <v>3</v>
      </c>
      <c r="J96" s="14" t="s">
        <v>3</v>
      </c>
      <c r="K96" s="14" t="s">
        <v>5</v>
      </c>
      <c r="L96" s="14" t="s">
        <v>5</v>
      </c>
      <c r="M96" s="14" t="s">
        <v>5</v>
      </c>
      <c r="N96" s="14" t="s">
        <v>5</v>
      </c>
      <c r="O96" s="14" t="s">
        <v>5</v>
      </c>
      <c r="P96" s="14" t="s">
        <v>5</v>
      </c>
      <c r="Q96" s="14" t="s">
        <v>5</v>
      </c>
    </row>
    <row r="97" spans="2:17" x14ac:dyDescent="0.25">
      <c r="B97" s="75"/>
      <c r="C97" s="335" t="s">
        <v>348</v>
      </c>
      <c r="D97" s="336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2:17" x14ac:dyDescent="0.25">
      <c r="C98" s="319" t="s">
        <v>350</v>
      </c>
      <c r="D98" s="320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2:17" x14ac:dyDescent="0.25">
      <c r="C99" s="163" t="s">
        <v>704</v>
      </c>
      <c r="D99" s="101" t="s">
        <v>649</v>
      </c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2:17" x14ac:dyDescent="0.25">
      <c r="C100" s="163" t="s">
        <v>704</v>
      </c>
      <c r="D100" s="101" t="s">
        <v>650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2:17" x14ac:dyDescent="0.25">
      <c r="C101" s="163" t="s">
        <v>704</v>
      </c>
      <c r="D101" s="101" t="s">
        <v>651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2:17" x14ac:dyDescent="0.25">
      <c r="C102" s="163" t="s">
        <v>704</v>
      </c>
      <c r="D102" s="101" t="s">
        <v>652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2:17" x14ac:dyDescent="0.25">
      <c r="C103" s="163" t="s">
        <v>704</v>
      </c>
      <c r="D103" s="101" t="s">
        <v>653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2:17" x14ac:dyDescent="0.25">
      <c r="C104" s="163" t="s">
        <v>704</v>
      </c>
      <c r="D104" s="101" t="s">
        <v>654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2:17" x14ac:dyDescent="0.25">
      <c r="C105" s="163" t="s">
        <v>704</v>
      </c>
      <c r="D105" s="101" t="s">
        <v>655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2:17" x14ac:dyDescent="0.25">
      <c r="C106" s="163" t="s">
        <v>704</v>
      </c>
      <c r="D106" s="101" t="s">
        <v>656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2:17" x14ac:dyDescent="0.25">
      <c r="C107" s="163" t="s">
        <v>704</v>
      </c>
      <c r="D107" s="20" t="s">
        <v>657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2:17" x14ac:dyDescent="0.25">
      <c r="C108" s="338" t="s">
        <v>225</v>
      </c>
      <c r="D108" s="339"/>
      <c r="E108" s="144">
        <f>SUM(E99:E107)</f>
        <v>0</v>
      </c>
      <c r="F108" s="144">
        <f t="shared" ref="F108:P108" si="22">SUM(F99:F107)</f>
        <v>0</v>
      </c>
      <c r="G108" s="144">
        <f t="shared" si="22"/>
        <v>0</v>
      </c>
      <c r="H108" s="144">
        <f t="shared" si="22"/>
        <v>0</v>
      </c>
      <c r="I108" s="144">
        <f t="shared" si="22"/>
        <v>0</v>
      </c>
      <c r="J108" s="144">
        <f t="shared" si="22"/>
        <v>0</v>
      </c>
      <c r="K108" s="144">
        <f t="shared" si="22"/>
        <v>0</v>
      </c>
      <c r="L108" s="144">
        <f t="shared" si="22"/>
        <v>0</v>
      </c>
      <c r="M108" s="144">
        <f t="shared" si="22"/>
        <v>0</v>
      </c>
      <c r="N108" s="144">
        <f t="shared" si="22"/>
        <v>0</v>
      </c>
      <c r="O108" s="144">
        <f t="shared" si="22"/>
        <v>0</v>
      </c>
      <c r="P108" s="144">
        <f t="shared" si="22"/>
        <v>0</v>
      </c>
      <c r="Q108" s="124">
        <f>SUM(E108:P108)</f>
        <v>0</v>
      </c>
    </row>
    <row r="109" spans="2:17" x14ac:dyDescent="0.25">
      <c r="C109" s="319" t="s">
        <v>351</v>
      </c>
      <c r="D109" s="320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2:17" x14ac:dyDescent="0.25">
      <c r="C110" s="163" t="s">
        <v>704</v>
      </c>
      <c r="D110" s="101" t="s">
        <v>658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2:17" x14ac:dyDescent="0.25">
      <c r="C111" s="163" t="s">
        <v>704</v>
      </c>
      <c r="D111" s="101" t="s">
        <v>659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2:17" x14ac:dyDescent="0.25">
      <c r="C112" s="163" t="s">
        <v>704</v>
      </c>
      <c r="D112" s="101" t="s">
        <v>660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3:17" x14ac:dyDescent="0.25">
      <c r="C113" s="163" t="s">
        <v>704</v>
      </c>
      <c r="D113" s="101" t="s">
        <v>661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3:17" x14ac:dyDescent="0.25">
      <c r="C114" s="163" t="s">
        <v>704</v>
      </c>
      <c r="D114" s="101" t="s">
        <v>662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3:17" x14ac:dyDescent="0.25">
      <c r="C115" s="163" t="s">
        <v>704</v>
      </c>
      <c r="D115" s="20" t="s">
        <v>663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3:17" x14ac:dyDescent="0.25">
      <c r="C116" s="163" t="s">
        <v>704</v>
      </c>
      <c r="D116" s="20" t="s">
        <v>664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3:17" x14ac:dyDescent="0.25">
      <c r="C117" s="338" t="s">
        <v>225</v>
      </c>
      <c r="D117" s="339"/>
      <c r="E117" s="144">
        <f>SUM(E110:E116)</f>
        <v>0</v>
      </c>
      <c r="F117" s="144">
        <f t="shared" ref="F117:P117" si="23">SUM(F110:F116)</f>
        <v>0</v>
      </c>
      <c r="G117" s="144">
        <f t="shared" si="23"/>
        <v>0</v>
      </c>
      <c r="H117" s="144">
        <f t="shared" si="23"/>
        <v>0</v>
      </c>
      <c r="I117" s="144">
        <f t="shared" si="23"/>
        <v>0</v>
      </c>
      <c r="J117" s="144">
        <f t="shared" si="23"/>
        <v>0</v>
      </c>
      <c r="K117" s="144">
        <f t="shared" si="23"/>
        <v>0</v>
      </c>
      <c r="L117" s="144">
        <f t="shared" si="23"/>
        <v>0</v>
      </c>
      <c r="M117" s="144">
        <f t="shared" si="23"/>
        <v>0</v>
      </c>
      <c r="N117" s="144">
        <f t="shared" si="23"/>
        <v>0</v>
      </c>
      <c r="O117" s="144">
        <f t="shared" si="23"/>
        <v>0</v>
      </c>
      <c r="P117" s="144">
        <f t="shared" si="23"/>
        <v>0</v>
      </c>
      <c r="Q117" s="124">
        <f>SUM(E117:P117)</f>
        <v>0</v>
      </c>
    </row>
    <row r="118" spans="3:17" x14ac:dyDescent="0.25">
      <c r="C118" s="338" t="s">
        <v>349</v>
      </c>
      <c r="D118" s="339"/>
      <c r="E118" s="144">
        <f>E117+E108</f>
        <v>0</v>
      </c>
      <c r="F118" s="144">
        <f t="shared" ref="F118:P118" si="24">F117+F108</f>
        <v>0</v>
      </c>
      <c r="G118" s="144">
        <f t="shared" si="24"/>
        <v>0</v>
      </c>
      <c r="H118" s="144">
        <f t="shared" si="24"/>
        <v>0</v>
      </c>
      <c r="I118" s="144">
        <f t="shared" si="24"/>
        <v>0</v>
      </c>
      <c r="J118" s="144">
        <f t="shared" si="24"/>
        <v>0</v>
      </c>
      <c r="K118" s="144">
        <f t="shared" si="24"/>
        <v>0</v>
      </c>
      <c r="L118" s="144">
        <f t="shared" si="24"/>
        <v>0</v>
      </c>
      <c r="M118" s="144">
        <f t="shared" si="24"/>
        <v>0</v>
      </c>
      <c r="N118" s="144">
        <f t="shared" si="24"/>
        <v>0</v>
      </c>
      <c r="O118" s="144">
        <f t="shared" si="24"/>
        <v>0</v>
      </c>
      <c r="P118" s="144">
        <f t="shared" si="24"/>
        <v>0</v>
      </c>
      <c r="Q118" s="124">
        <f>Q108+Q117</f>
        <v>0</v>
      </c>
    </row>
    <row r="119" spans="3:17" x14ac:dyDescent="0.25">
      <c r="C119" s="335" t="s">
        <v>352</v>
      </c>
      <c r="D119" s="336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3:17" x14ac:dyDescent="0.25">
      <c r="C120" s="319" t="s">
        <v>350</v>
      </c>
      <c r="D120" s="320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3:17" x14ac:dyDescent="0.25">
      <c r="C121" s="163" t="s">
        <v>705</v>
      </c>
      <c r="D121" s="101" t="s">
        <v>665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3:17" x14ac:dyDescent="0.25">
      <c r="C122" s="163" t="s">
        <v>705</v>
      </c>
      <c r="D122" s="101" t="s">
        <v>666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3:17" x14ac:dyDescent="0.25">
      <c r="C123" s="163" t="s">
        <v>705</v>
      </c>
      <c r="D123" s="101" t="s">
        <v>667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3:17" x14ac:dyDescent="0.25">
      <c r="C124" s="163" t="s">
        <v>705</v>
      </c>
      <c r="D124" s="101" t="s">
        <v>668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3:17" x14ac:dyDescent="0.25">
      <c r="C125" s="163" t="s">
        <v>705</v>
      </c>
      <c r="D125" s="101" t="s">
        <v>669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3:17" x14ac:dyDescent="0.25">
      <c r="C126" s="163" t="s">
        <v>705</v>
      </c>
      <c r="D126" s="101" t="s">
        <v>670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3:17" x14ac:dyDescent="0.25">
      <c r="C127" s="163" t="s">
        <v>706</v>
      </c>
      <c r="D127" s="101" t="s">
        <v>671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3:17" x14ac:dyDescent="0.25">
      <c r="C128" s="163" t="s">
        <v>706</v>
      </c>
      <c r="D128" s="101" t="s">
        <v>672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3:17" x14ac:dyDescent="0.25">
      <c r="C129" s="163"/>
      <c r="D129" s="101" t="s">
        <v>673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3:17" x14ac:dyDescent="0.25">
      <c r="C130" s="163"/>
      <c r="D130" s="101" t="s">
        <v>674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3:17" x14ac:dyDescent="0.25">
      <c r="C131" s="163"/>
      <c r="D131" s="101" t="s">
        <v>675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3:17" x14ac:dyDescent="0.25">
      <c r="C132" s="163"/>
      <c r="D132" s="101" t="s">
        <v>676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3:17" x14ac:dyDescent="0.25">
      <c r="C133" s="163"/>
      <c r="D133" s="101" t="s">
        <v>677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3:17" x14ac:dyDescent="0.25">
      <c r="C134" s="163" t="s">
        <v>706</v>
      </c>
      <c r="D134" s="101" t="s">
        <v>678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3:17" x14ac:dyDescent="0.25">
      <c r="C135" s="338" t="s">
        <v>225</v>
      </c>
      <c r="D135" s="339"/>
      <c r="E135" s="144">
        <f>SUM(E121:E134)</f>
        <v>0</v>
      </c>
      <c r="F135" s="144">
        <f t="shared" ref="F135:P135" si="25">SUM(F121:F134)</f>
        <v>0</v>
      </c>
      <c r="G135" s="144">
        <f t="shared" si="25"/>
        <v>0</v>
      </c>
      <c r="H135" s="144">
        <f t="shared" si="25"/>
        <v>0</v>
      </c>
      <c r="I135" s="144">
        <f t="shared" si="25"/>
        <v>0</v>
      </c>
      <c r="J135" s="144">
        <f t="shared" si="25"/>
        <v>0</v>
      </c>
      <c r="K135" s="144">
        <f t="shared" si="25"/>
        <v>0</v>
      </c>
      <c r="L135" s="144">
        <f t="shared" si="25"/>
        <v>0</v>
      </c>
      <c r="M135" s="144">
        <f t="shared" si="25"/>
        <v>0</v>
      </c>
      <c r="N135" s="144">
        <f t="shared" si="25"/>
        <v>0</v>
      </c>
      <c r="O135" s="144">
        <f t="shared" si="25"/>
        <v>0</v>
      </c>
      <c r="P135" s="144">
        <f t="shared" si="25"/>
        <v>0</v>
      </c>
      <c r="Q135" s="124">
        <f>SUM(E135:P135)</f>
        <v>0</v>
      </c>
    </row>
    <row r="136" spans="3:17" x14ac:dyDescent="0.25">
      <c r="C136" s="319" t="s">
        <v>354</v>
      </c>
      <c r="D136" s="320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3:17" x14ac:dyDescent="0.25">
      <c r="C137" s="163" t="s">
        <v>707</v>
      </c>
      <c r="D137" s="101" t="s">
        <v>679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3:17" x14ac:dyDescent="0.25">
      <c r="C138" s="163" t="s">
        <v>707</v>
      </c>
      <c r="D138" s="101" t="s">
        <v>680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3:17" x14ac:dyDescent="0.25">
      <c r="C139" s="163" t="s">
        <v>707</v>
      </c>
      <c r="D139" s="101" t="s">
        <v>681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3:17" x14ac:dyDescent="0.25">
      <c r="C140" s="163" t="s">
        <v>707</v>
      </c>
      <c r="D140" s="20" t="s">
        <v>682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3:17" x14ac:dyDescent="0.25">
      <c r="C141" s="163" t="s">
        <v>707</v>
      </c>
      <c r="D141" s="20" t="s">
        <v>683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3:17" x14ac:dyDescent="0.25">
      <c r="C142" s="338" t="s">
        <v>225</v>
      </c>
      <c r="D142" s="339"/>
      <c r="E142" s="144">
        <f>SUM(E137:E141)</f>
        <v>0</v>
      </c>
      <c r="F142" s="144">
        <f t="shared" ref="F142:P142" si="26">SUM(F137:F141)</f>
        <v>0</v>
      </c>
      <c r="G142" s="144">
        <f t="shared" si="26"/>
        <v>0</v>
      </c>
      <c r="H142" s="144">
        <f t="shared" si="26"/>
        <v>0</v>
      </c>
      <c r="I142" s="144">
        <f t="shared" si="26"/>
        <v>0</v>
      </c>
      <c r="J142" s="144">
        <f t="shared" si="26"/>
        <v>0</v>
      </c>
      <c r="K142" s="144">
        <f t="shared" si="26"/>
        <v>0</v>
      </c>
      <c r="L142" s="144">
        <f t="shared" si="26"/>
        <v>0</v>
      </c>
      <c r="M142" s="144">
        <f t="shared" si="26"/>
        <v>0</v>
      </c>
      <c r="N142" s="144">
        <f t="shared" si="26"/>
        <v>0</v>
      </c>
      <c r="O142" s="144">
        <f t="shared" si="26"/>
        <v>0</v>
      </c>
      <c r="P142" s="144">
        <f t="shared" si="26"/>
        <v>0</v>
      </c>
      <c r="Q142" s="124">
        <f>SUM(E142:P142)</f>
        <v>0</v>
      </c>
    </row>
    <row r="143" spans="3:17" x14ac:dyDescent="0.25">
      <c r="C143" s="338" t="s">
        <v>353</v>
      </c>
      <c r="D143" s="339"/>
      <c r="E143" s="144">
        <f>E142+E135</f>
        <v>0</v>
      </c>
      <c r="F143" s="144">
        <f t="shared" ref="F143:P143" si="27">F142+F135</f>
        <v>0</v>
      </c>
      <c r="G143" s="144">
        <f t="shared" si="27"/>
        <v>0</v>
      </c>
      <c r="H143" s="144">
        <f t="shared" si="27"/>
        <v>0</v>
      </c>
      <c r="I143" s="144">
        <f t="shared" si="27"/>
        <v>0</v>
      </c>
      <c r="J143" s="144">
        <f t="shared" si="27"/>
        <v>0</v>
      </c>
      <c r="K143" s="144">
        <f t="shared" si="27"/>
        <v>0</v>
      </c>
      <c r="L143" s="144">
        <f t="shared" si="27"/>
        <v>0</v>
      </c>
      <c r="M143" s="144">
        <f t="shared" si="27"/>
        <v>0</v>
      </c>
      <c r="N143" s="144">
        <f t="shared" si="27"/>
        <v>0</v>
      </c>
      <c r="O143" s="144">
        <f t="shared" si="27"/>
        <v>0</v>
      </c>
      <c r="P143" s="144">
        <f t="shared" si="27"/>
        <v>0</v>
      </c>
      <c r="Q143" s="124">
        <f>Q135+Q142</f>
        <v>0</v>
      </c>
    </row>
    <row r="144" spans="3:17" x14ac:dyDescent="0.25">
      <c r="C144" s="335" t="s">
        <v>358</v>
      </c>
      <c r="D144" s="336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3:17" x14ac:dyDescent="0.25">
      <c r="C145" s="18"/>
      <c r="D145" s="18" t="s">
        <v>684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3:17" x14ac:dyDescent="0.25">
      <c r="C146" s="18"/>
      <c r="D146" s="18" t="s">
        <v>685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3:17" x14ac:dyDescent="0.25">
      <c r="C147" s="338" t="s">
        <v>355</v>
      </c>
      <c r="D147" s="339"/>
      <c r="E147" s="144">
        <f>SUM(E145:E146)</f>
        <v>0</v>
      </c>
      <c r="F147" s="144">
        <f t="shared" ref="F147:P147" si="28">SUM(F145:F146)</f>
        <v>0</v>
      </c>
      <c r="G147" s="144">
        <f t="shared" si="28"/>
        <v>0</v>
      </c>
      <c r="H147" s="144">
        <f t="shared" si="28"/>
        <v>0</v>
      </c>
      <c r="I147" s="144">
        <f t="shared" si="28"/>
        <v>0</v>
      </c>
      <c r="J147" s="144">
        <f t="shared" si="28"/>
        <v>0</v>
      </c>
      <c r="K147" s="144">
        <f t="shared" si="28"/>
        <v>0</v>
      </c>
      <c r="L147" s="144">
        <f t="shared" si="28"/>
        <v>0</v>
      </c>
      <c r="M147" s="144">
        <f t="shared" si="28"/>
        <v>0</v>
      </c>
      <c r="N147" s="144">
        <f t="shared" si="28"/>
        <v>0</v>
      </c>
      <c r="O147" s="144">
        <f t="shared" si="28"/>
        <v>0</v>
      </c>
      <c r="P147" s="144">
        <f t="shared" si="28"/>
        <v>0</v>
      </c>
      <c r="Q147" s="124">
        <f>SUM(E147:P147)</f>
        <v>0</v>
      </c>
    </row>
    <row r="148" spans="3:17" x14ac:dyDescent="0.25">
      <c r="C148" s="335" t="s">
        <v>357</v>
      </c>
      <c r="D148" s="336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3:17" x14ac:dyDescent="0.25">
      <c r="C149" s="96"/>
      <c r="D149" s="101" t="s">
        <v>686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3:17" x14ac:dyDescent="0.25">
      <c r="C150" s="96"/>
      <c r="D150" s="101" t="s">
        <v>687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3:17" x14ac:dyDescent="0.25">
      <c r="C151" s="18"/>
      <c r="D151" s="101" t="s">
        <v>688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3:17" x14ac:dyDescent="0.25">
      <c r="C152" s="18"/>
      <c r="D152" s="18" t="s">
        <v>689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3:17" x14ac:dyDescent="0.25">
      <c r="C153" s="338" t="s">
        <v>356</v>
      </c>
      <c r="D153" s="339"/>
      <c r="E153" s="144">
        <f>SUM(E149:E152)</f>
        <v>0</v>
      </c>
      <c r="F153" s="144">
        <f t="shared" ref="F153:P153" si="29">SUM(F149:F152)</f>
        <v>0</v>
      </c>
      <c r="G153" s="144">
        <f t="shared" si="29"/>
        <v>0</v>
      </c>
      <c r="H153" s="144">
        <f t="shared" si="29"/>
        <v>0</v>
      </c>
      <c r="I153" s="144">
        <f t="shared" si="29"/>
        <v>0</v>
      </c>
      <c r="J153" s="144">
        <f t="shared" si="29"/>
        <v>0</v>
      </c>
      <c r="K153" s="144">
        <f t="shared" si="29"/>
        <v>0</v>
      </c>
      <c r="L153" s="144">
        <f t="shared" si="29"/>
        <v>0</v>
      </c>
      <c r="M153" s="144">
        <f t="shared" si="29"/>
        <v>0</v>
      </c>
      <c r="N153" s="144">
        <f t="shared" si="29"/>
        <v>0</v>
      </c>
      <c r="O153" s="144">
        <f t="shared" si="29"/>
        <v>0</v>
      </c>
      <c r="P153" s="144">
        <f t="shared" si="29"/>
        <v>0</v>
      </c>
      <c r="Q153" s="124">
        <f>SUM(E153:P153)</f>
        <v>0</v>
      </c>
    </row>
    <row r="154" spans="3:17" x14ac:dyDescent="0.25">
      <c r="C154" s="335" t="s">
        <v>361</v>
      </c>
      <c r="D154" s="336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3:17" x14ac:dyDescent="0.25">
      <c r="C155" s="96"/>
      <c r="D155" s="101" t="s">
        <v>691</v>
      </c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3:17" x14ac:dyDescent="0.25">
      <c r="C156" s="96"/>
      <c r="D156" s="101" t="s">
        <v>692</v>
      </c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3:17" x14ac:dyDescent="0.25">
      <c r="C157" s="96"/>
      <c r="D157" s="101" t="s">
        <v>693</v>
      </c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3:17" x14ac:dyDescent="0.25">
      <c r="C158" s="96"/>
      <c r="D158" s="101" t="s">
        <v>694</v>
      </c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3:17" x14ac:dyDescent="0.25">
      <c r="C159" s="96"/>
      <c r="D159" s="101" t="s">
        <v>695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3:17" x14ac:dyDescent="0.25">
      <c r="C160" s="96"/>
      <c r="D160" s="101" t="s">
        <v>664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3:17" x14ac:dyDescent="0.25">
      <c r="C161" s="163" t="s">
        <v>708</v>
      </c>
      <c r="D161" s="101" t="s">
        <v>696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3:17" x14ac:dyDescent="0.25">
      <c r="C162" s="163" t="s">
        <v>708</v>
      </c>
      <c r="D162" s="101" t="s">
        <v>697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3:17" x14ac:dyDescent="0.25">
      <c r="C163" s="163" t="s">
        <v>708</v>
      </c>
      <c r="D163" s="101" t="s">
        <v>698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3:17" x14ac:dyDescent="0.25">
      <c r="C164" s="163" t="s">
        <v>708</v>
      </c>
      <c r="D164" s="101" t="s">
        <v>699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3:17" x14ac:dyDescent="0.25">
      <c r="C165" s="163" t="s">
        <v>708</v>
      </c>
      <c r="D165" s="101" t="s">
        <v>700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3:17" x14ac:dyDescent="0.25">
      <c r="C166" s="163" t="s">
        <v>708</v>
      </c>
      <c r="D166" s="101" t="s">
        <v>701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3:17" x14ac:dyDescent="0.25">
      <c r="C167" s="163" t="s">
        <v>708</v>
      </c>
      <c r="D167" s="18" t="s">
        <v>702</v>
      </c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3:17" x14ac:dyDescent="0.25">
      <c r="C168" s="163" t="s">
        <v>708</v>
      </c>
      <c r="D168" s="18" t="s">
        <v>703</v>
      </c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3:17" x14ac:dyDescent="0.25">
      <c r="C169" s="338" t="s">
        <v>359</v>
      </c>
      <c r="D169" s="339"/>
      <c r="E169" s="144">
        <f>SUM(E155:E168)</f>
        <v>0</v>
      </c>
      <c r="F169" s="144">
        <f t="shared" ref="F169:P169" si="30">SUM(F155:F168)</f>
        <v>0</v>
      </c>
      <c r="G169" s="144">
        <f t="shared" si="30"/>
        <v>0</v>
      </c>
      <c r="H169" s="144">
        <f t="shared" si="30"/>
        <v>0</v>
      </c>
      <c r="I169" s="144">
        <f t="shared" si="30"/>
        <v>0</v>
      </c>
      <c r="J169" s="144">
        <f t="shared" si="30"/>
        <v>0</v>
      </c>
      <c r="K169" s="144">
        <f t="shared" si="30"/>
        <v>0</v>
      </c>
      <c r="L169" s="144">
        <f t="shared" si="30"/>
        <v>0</v>
      </c>
      <c r="M169" s="144">
        <f t="shared" si="30"/>
        <v>0</v>
      </c>
      <c r="N169" s="144">
        <f t="shared" si="30"/>
        <v>0</v>
      </c>
      <c r="O169" s="144">
        <f t="shared" si="30"/>
        <v>0</v>
      </c>
      <c r="P169" s="144">
        <f t="shared" si="30"/>
        <v>0</v>
      </c>
      <c r="Q169" s="124">
        <f>SUM(E169:P169)</f>
        <v>0</v>
      </c>
    </row>
    <row r="170" spans="3:17" x14ac:dyDescent="0.25">
      <c r="C170" s="335" t="s">
        <v>360</v>
      </c>
      <c r="D170" s="336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3:17" x14ac:dyDescent="0.25">
      <c r="C171" s="18"/>
      <c r="D171" s="166" t="s">
        <v>690</v>
      </c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3:17" x14ac:dyDescent="0.25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3:17" x14ac:dyDescent="0.25">
      <c r="C173" s="338" t="s">
        <v>362</v>
      </c>
      <c r="D173" s="339"/>
      <c r="E173" s="144">
        <f>SUM(E171:E172)</f>
        <v>0</v>
      </c>
      <c r="F173" s="144">
        <f t="shared" ref="F173:P173" si="31">SUM(F171:F172)</f>
        <v>0</v>
      </c>
      <c r="G173" s="144">
        <f t="shared" si="31"/>
        <v>0</v>
      </c>
      <c r="H173" s="144">
        <f t="shared" si="31"/>
        <v>0</v>
      </c>
      <c r="I173" s="144">
        <f t="shared" si="31"/>
        <v>0</v>
      </c>
      <c r="J173" s="144">
        <f t="shared" si="31"/>
        <v>0</v>
      </c>
      <c r="K173" s="144">
        <f t="shared" si="31"/>
        <v>0</v>
      </c>
      <c r="L173" s="144">
        <f t="shared" si="31"/>
        <v>0</v>
      </c>
      <c r="M173" s="144">
        <f t="shared" si="31"/>
        <v>0</v>
      </c>
      <c r="N173" s="144">
        <f t="shared" si="31"/>
        <v>0</v>
      </c>
      <c r="O173" s="144">
        <f t="shared" si="31"/>
        <v>0</v>
      </c>
      <c r="P173" s="144">
        <f t="shared" si="31"/>
        <v>0</v>
      </c>
      <c r="Q173" s="124">
        <f>SUM(E173:P173)</f>
        <v>0</v>
      </c>
    </row>
    <row r="174" spans="3:17" x14ac:dyDescent="0.25">
      <c r="C174" s="335" t="s">
        <v>363</v>
      </c>
      <c r="D174" s="336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3:17" x14ac:dyDescent="0.25">
      <c r="C175" s="18" t="s">
        <v>365</v>
      </c>
      <c r="D175" s="18" t="s">
        <v>366</v>
      </c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3:17" x14ac:dyDescent="0.25">
      <c r="C176" s="18" t="s">
        <v>365</v>
      </c>
      <c r="D176" s="18" t="s">
        <v>367</v>
      </c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 x14ac:dyDescent="0.25">
      <c r="C177" s="338" t="s">
        <v>364</v>
      </c>
      <c r="D177" s="339"/>
      <c r="E177" s="144">
        <f>E175-E176</f>
        <v>0</v>
      </c>
      <c r="F177" s="144">
        <f t="shared" ref="F177:P177" si="32">F175-F176</f>
        <v>0</v>
      </c>
      <c r="G177" s="144">
        <f t="shared" si="32"/>
        <v>0</v>
      </c>
      <c r="H177" s="144">
        <f t="shared" si="32"/>
        <v>0</v>
      </c>
      <c r="I177" s="144">
        <f t="shared" si="32"/>
        <v>0</v>
      </c>
      <c r="J177" s="144">
        <f t="shared" si="32"/>
        <v>0</v>
      </c>
      <c r="K177" s="144">
        <f t="shared" si="32"/>
        <v>0</v>
      </c>
      <c r="L177" s="144">
        <f t="shared" si="32"/>
        <v>0</v>
      </c>
      <c r="M177" s="144">
        <f t="shared" si="32"/>
        <v>0</v>
      </c>
      <c r="N177" s="144">
        <f t="shared" si="32"/>
        <v>0</v>
      </c>
      <c r="O177" s="144">
        <f t="shared" si="32"/>
        <v>0</v>
      </c>
      <c r="P177" s="144">
        <f t="shared" si="32"/>
        <v>0</v>
      </c>
      <c r="Q177" s="124">
        <f>Q175-Q176</f>
        <v>0</v>
      </c>
    </row>
    <row r="178" spans="2:17" x14ac:dyDescent="0.25">
      <c r="C178" s="338" t="s">
        <v>261</v>
      </c>
      <c r="D178" s="339"/>
      <c r="E178" s="144">
        <f>E177+E173+E169+E153+E147+E143+E118</f>
        <v>0</v>
      </c>
      <c r="F178" s="144">
        <f t="shared" ref="F178:P178" si="33">F177+F173+F169+F153+F147+F143+F118</f>
        <v>0</v>
      </c>
      <c r="G178" s="144">
        <f t="shared" si="33"/>
        <v>0</v>
      </c>
      <c r="H178" s="144">
        <f t="shared" si="33"/>
        <v>0</v>
      </c>
      <c r="I178" s="144">
        <f t="shared" si="33"/>
        <v>0</v>
      </c>
      <c r="J178" s="144">
        <f t="shared" si="33"/>
        <v>0</v>
      </c>
      <c r="K178" s="144">
        <f t="shared" si="33"/>
        <v>0</v>
      </c>
      <c r="L178" s="144">
        <f t="shared" si="33"/>
        <v>0</v>
      </c>
      <c r="M178" s="144">
        <f t="shared" si="33"/>
        <v>0</v>
      </c>
      <c r="N178" s="144">
        <f t="shared" si="33"/>
        <v>0</v>
      </c>
      <c r="O178" s="144">
        <f t="shared" si="33"/>
        <v>0</v>
      </c>
      <c r="P178" s="144">
        <f t="shared" si="33"/>
        <v>0</v>
      </c>
      <c r="Q178" s="124">
        <f>Q118+Q143+Q147+Q153+Q169+Q173+Q177</f>
        <v>0</v>
      </c>
    </row>
    <row r="179" spans="2:17" x14ac:dyDescent="0.25">
      <c r="D179" s="24"/>
    </row>
    <row r="180" spans="2:17" x14ac:dyDescent="0.25">
      <c r="C180" s="24" t="s">
        <v>388</v>
      </c>
      <c r="J180" s="27"/>
    </row>
    <row r="181" spans="2:17" x14ac:dyDescent="0.25">
      <c r="C181" s="15"/>
      <c r="Q181" s="27" t="s">
        <v>4</v>
      </c>
    </row>
    <row r="182" spans="2:17" ht="15" customHeight="1" x14ac:dyDescent="0.25">
      <c r="C182" s="323" t="s">
        <v>343</v>
      </c>
      <c r="D182" s="323" t="s">
        <v>344</v>
      </c>
      <c r="E182" s="306" t="s">
        <v>326</v>
      </c>
      <c r="F182" s="306"/>
      <c r="G182" s="306"/>
      <c r="H182" s="306"/>
      <c r="I182" s="306"/>
      <c r="J182" s="306"/>
      <c r="K182" s="306"/>
      <c r="L182" s="306"/>
      <c r="M182" s="306"/>
      <c r="N182" s="306"/>
      <c r="O182" s="306"/>
      <c r="P182" s="306"/>
      <c r="Q182" s="306"/>
    </row>
    <row r="183" spans="2:17" x14ac:dyDescent="0.25">
      <c r="C183" s="325"/>
      <c r="D183" s="325"/>
      <c r="E183" s="14" t="s">
        <v>110</v>
      </c>
      <c r="F183" s="14" t="s">
        <v>111</v>
      </c>
      <c r="G183" s="14" t="s">
        <v>112</v>
      </c>
      <c r="H183" s="14" t="s">
        <v>113</v>
      </c>
      <c r="I183" s="14" t="s">
        <v>114</v>
      </c>
      <c r="J183" s="14" t="s">
        <v>115</v>
      </c>
      <c r="K183" s="14" t="s">
        <v>116</v>
      </c>
      <c r="L183" s="14" t="s">
        <v>117</v>
      </c>
      <c r="M183" s="14" t="s">
        <v>118</v>
      </c>
      <c r="N183" s="14" t="s">
        <v>119</v>
      </c>
      <c r="O183" s="14" t="s">
        <v>120</v>
      </c>
      <c r="P183" s="14" t="s">
        <v>121</v>
      </c>
      <c r="Q183" s="14" t="s">
        <v>108</v>
      </c>
    </row>
    <row r="184" spans="2:17" ht="14.25" customHeight="1" x14ac:dyDescent="0.25">
      <c r="C184" s="327"/>
      <c r="D184" s="327"/>
      <c r="E184" s="14" t="s">
        <v>3</v>
      </c>
      <c r="F184" s="14" t="s">
        <v>3</v>
      </c>
      <c r="G184" s="14" t="s">
        <v>3</v>
      </c>
      <c r="H184" s="14" t="s">
        <v>3</v>
      </c>
      <c r="I184" s="14" t="s">
        <v>3</v>
      </c>
      <c r="J184" s="14" t="s">
        <v>3</v>
      </c>
      <c r="K184" s="14" t="s">
        <v>5</v>
      </c>
      <c r="L184" s="14" t="s">
        <v>5</v>
      </c>
      <c r="M184" s="14" t="s">
        <v>5</v>
      </c>
      <c r="N184" s="14" t="s">
        <v>5</v>
      </c>
      <c r="O184" s="14" t="s">
        <v>5</v>
      </c>
      <c r="P184" s="14" t="s">
        <v>5</v>
      </c>
      <c r="Q184" s="14" t="s">
        <v>5</v>
      </c>
    </row>
    <row r="185" spans="2:17" x14ac:dyDescent="0.25">
      <c r="B185" s="75"/>
      <c r="C185" s="335" t="s">
        <v>348</v>
      </c>
      <c r="D185" s="336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2:17" x14ac:dyDescent="0.25">
      <c r="C186" s="319" t="s">
        <v>350</v>
      </c>
      <c r="D186" s="320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2:17" x14ac:dyDescent="0.25">
      <c r="C187" s="163" t="s">
        <v>704</v>
      </c>
      <c r="D187" s="101" t="s">
        <v>649</v>
      </c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2:17" x14ac:dyDescent="0.25">
      <c r="C188" s="163" t="s">
        <v>704</v>
      </c>
      <c r="D188" s="101" t="s">
        <v>650</v>
      </c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2:17" x14ac:dyDescent="0.25">
      <c r="C189" s="163" t="s">
        <v>704</v>
      </c>
      <c r="D189" s="101" t="s">
        <v>651</v>
      </c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2:17" x14ac:dyDescent="0.25">
      <c r="C190" s="163" t="s">
        <v>704</v>
      </c>
      <c r="D190" s="101" t="s">
        <v>652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2:17" x14ac:dyDescent="0.25">
      <c r="C191" s="163" t="s">
        <v>704</v>
      </c>
      <c r="D191" s="101" t="s">
        <v>653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2:17" x14ac:dyDescent="0.25">
      <c r="C192" s="163" t="s">
        <v>704</v>
      </c>
      <c r="D192" s="101" t="s">
        <v>654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3:17" x14ac:dyDescent="0.25">
      <c r="C193" s="163" t="s">
        <v>704</v>
      </c>
      <c r="D193" s="101" t="s">
        <v>655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3:17" x14ac:dyDescent="0.25">
      <c r="C194" s="163" t="s">
        <v>704</v>
      </c>
      <c r="D194" s="101" t="s">
        <v>656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3:17" x14ac:dyDescent="0.25">
      <c r="C195" s="163" t="s">
        <v>704</v>
      </c>
      <c r="D195" s="20" t="s">
        <v>657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3:17" x14ac:dyDescent="0.25">
      <c r="C196" s="338" t="s">
        <v>225</v>
      </c>
      <c r="D196" s="339"/>
      <c r="E196" s="144">
        <f>SUM(E187:E195)</f>
        <v>0</v>
      </c>
      <c r="F196" s="144">
        <f t="shared" ref="F196:P196" si="34">SUM(F187:F195)</f>
        <v>0</v>
      </c>
      <c r="G196" s="144">
        <f t="shared" si="34"/>
        <v>0</v>
      </c>
      <c r="H196" s="144">
        <f t="shared" si="34"/>
        <v>0</v>
      </c>
      <c r="I196" s="144">
        <f t="shared" si="34"/>
        <v>0</v>
      </c>
      <c r="J196" s="144">
        <f t="shared" si="34"/>
        <v>0</v>
      </c>
      <c r="K196" s="144">
        <f t="shared" si="34"/>
        <v>0</v>
      </c>
      <c r="L196" s="144">
        <f t="shared" si="34"/>
        <v>0</v>
      </c>
      <c r="M196" s="144">
        <f t="shared" si="34"/>
        <v>0</v>
      </c>
      <c r="N196" s="144">
        <f t="shared" si="34"/>
        <v>0</v>
      </c>
      <c r="O196" s="144">
        <f t="shared" si="34"/>
        <v>0</v>
      </c>
      <c r="P196" s="144">
        <f t="shared" si="34"/>
        <v>0</v>
      </c>
      <c r="Q196" s="124">
        <f>SUM(E196:P196)</f>
        <v>0</v>
      </c>
    </row>
    <row r="197" spans="3:17" x14ac:dyDescent="0.25">
      <c r="C197" s="319" t="s">
        <v>351</v>
      </c>
      <c r="D197" s="320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3:17" x14ac:dyDescent="0.25">
      <c r="C198" s="163" t="s">
        <v>704</v>
      </c>
      <c r="D198" s="101" t="s">
        <v>658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3:17" x14ac:dyDescent="0.25">
      <c r="C199" s="163" t="s">
        <v>704</v>
      </c>
      <c r="D199" s="101" t="s">
        <v>659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3:17" x14ac:dyDescent="0.25">
      <c r="C200" s="163" t="s">
        <v>704</v>
      </c>
      <c r="D200" s="101" t="s">
        <v>660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3:17" x14ac:dyDescent="0.25">
      <c r="C201" s="163" t="s">
        <v>704</v>
      </c>
      <c r="D201" s="101" t="s">
        <v>661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3:17" x14ac:dyDescent="0.25">
      <c r="C202" s="163" t="s">
        <v>704</v>
      </c>
      <c r="D202" s="101" t="s">
        <v>662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3:17" x14ac:dyDescent="0.25">
      <c r="C203" s="163" t="s">
        <v>704</v>
      </c>
      <c r="D203" s="20" t="s">
        <v>663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3:17" x14ac:dyDescent="0.25">
      <c r="C204" s="163" t="s">
        <v>704</v>
      </c>
      <c r="D204" s="20" t="s">
        <v>664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3:17" x14ac:dyDescent="0.25">
      <c r="C205" s="338" t="s">
        <v>225</v>
      </c>
      <c r="D205" s="339"/>
      <c r="E205" s="144">
        <f>SUM(E198:E204)</f>
        <v>0</v>
      </c>
      <c r="F205" s="144">
        <f t="shared" ref="F205:P205" si="35">SUM(F198:F204)</f>
        <v>0</v>
      </c>
      <c r="G205" s="144">
        <f t="shared" si="35"/>
        <v>0</v>
      </c>
      <c r="H205" s="144">
        <f t="shared" si="35"/>
        <v>0</v>
      </c>
      <c r="I205" s="144">
        <f t="shared" si="35"/>
        <v>0</v>
      </c>
      <c r="J205" s="144">
        <f t="shared" si="35"/>
        <v>0</v>
      </c>
      <c r="K205" s="144">
        <f t="shared" si="35"/>
        <v>0</v>
      </c>
      <c r="L205" s="144">
        <f t="shared" si="35"/>
        <v>0</v>
      </c>
      <c r="M205" s="144">
        <f t="shared" si="35"/>
        <v>0</v>
      </c>
      <c r="N205" s="144">
        <f t="shared" si="35"/>
        <v>0</v>
      </c>
      <c r="O205" s="144">
        <f t="shared" si="35"/>
        <v>0</v>
      </c>
      <c r="P205" s="144">
        <f t="shared" si="35"/>
        <v>0</v>
      </c>
      <c r="Q205" s="124">
        <f>SUM(E205:P205)</f>
        <v>0</v>
      </c>
    </row>
    <row r="206" spans="3:17" x14ac:dyDescent="0.25">
      <c r="C206" s="338" t="s">
        <v>349</v>
      </c>
      <c r="D206" s="339"/>
      <c r="E206" s="144">
        <f>E205+E196</f>
        <v>0</v>
      </c>
      <c r="F206" s="144">
        <f t="shared" ref="F206:P206" si="36">F205+F196</f>
        <v>0</v>
      </c>
      <c r="G206" s="144">
        <f t="shared" si="36"/>
        <v>0</v>
      </c>
      <c r="H206" s="144">
        <f t="shared" si="36"/>
        <v>0</v>
      </c>
      <c r="I206" s="144">
        <f t="shared" si="36"/>
        <v>0</v>
      </c>
      <c r="J206" s="144">
        <f t="shared" si="36"/>
        <v>0</v>
      </c>
      <c r="K206" s="144">
        <f t="shared" si="36"/>
        <v>0</v>
      </c>
      <c r="L206" s="144">
        <f t="shared" si="36"/>
        <v>0</v>
      </c>
      <c r="M206" s="144">
        <f t="shared" si="36"/>
        <v>0</v>
      </c>
      <c r="N206" s="144">
        <f t="shared" si="36"/>
        <v>0</v>
      </c>
      <c r="O206" s="144">
        <f t="shared" si="36"/>
        <v>0</v>
      </c>
      <c r="P206" s="144">
        <f t="shared" si="36"/>
        <v>0</v>
      </c>
      <c r="Q206" s="124">
        <f>Q196+Q205</f>
        <v>0</v>
      </c>
    </row>
    <row r="207" spans="3:17" x14ac:dyDescent="0.25">
      <c r="C207" s="335" t="s">
        <v>352</v>
      </c>
      <c r="D207" s="336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3:17" x14ac:dyDescent="0.25">
      <c r="C208" s="319" t="s">
        <v>350</v>
      </c>
      <c r="D208" s="320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3:17" x14ac:dyDescent="0.25">
      <c r="C209" s="163" t="s">
        <v>705</v>
      </c>
      <c r="D209" s="101" t="s">
        <v>665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3:17" x14ac:dyDescent="0.25">
      <c r="C210" s="163" t="s">
        <v>705</v>
      </c>
      <c r="D210" s="101" t="s">
        <v>666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3:17" x14ac:dyDescent="0.25">
      <c r="C211" s="163" t="s">
        <v>705</v>
      </c>
      <c r="D211" s="101" t="s">
        <v>667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3:17" x14ac:dyDescent="0.25">
      <c r="C212" s="163" t="s">
        <v>705</v>
      </c>
      <c r="D212" s="101" t="s">
        <v>668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3:17" x14ac:dyDescent="0.25">
      <c r="C213" s="163" t="s">
        <v>705</v>
      </c>
      <c r="D213" s="101" t="s">
        <v>669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3:17" x14ac:dyDescent="0.25">
      <c r="C214" s="163" t="s">
        <v>705</v>
      </c>
      <c r="D214" s="101" t="s">
        <v>670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3:17" x14ac:dyDescent="0.25">
      <c r="C215" s="163" t="s">
        <v>706</v>
      </c>
      <c r="D215" s="101" t="s">
        <v>671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3:17" x14ac:dyDescent="0.25">
      <c r="C216" s="163" t="s">
        <v>706</v>
      </c>
      <c r="D216" s="101" t="s">
        <v>672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3:17" x14ac:dyDescent="0.25">
      <c r="C217" s="163"/>
      <c r="D217" s="101" t="s">
        <v>673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3:17" x14ac:dyDescent="0.25">
      <c r="C218" s="163"/>
      <c r="D218" s="101" t="s">
        <v>674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3:17" x14ac:dyDescent="0.25">
      <c r="C219" s="163"/>
      <c r="D219" s="101" t="s">
        <v>675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3:17" x14ac:dyDescent="0.25">
      <c r="C220" s="163"/>
      <c r="D220" s="101" t="s">
        <v>676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3:17" x14ac:dyDescent="0.25">
      <c r="C221" s="163"/>
      <c r="D221" s="101" t="s">
        <v>677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3:17" x14ac:dyDescent="0.25">
      <c r="C222" s="163" t="s">
        <v>706</v>
      </c>
      <c r="D222" s="101" t="s">
        <v>678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3:17" x14ac:dyDescent="0.25">
      <c r="C223" s="338" t="s">
        <v>225</v>
      </c>
      <c r="D223" s="339"/>
      <c r="E223" s="144">
        <f>SUM(E209:E222)</f>
        <v>0</v>
      </c>
      <c r="F223" s="144">
        <f t="shared" ref="F223:P223" si="37">SUM(F209:F222)</f>
        <v>0</v>
      </c>
      <c r="G223" s="144">
        <f t="shared" si="37"/>
        <v>0</v>
      </c>
      <c r="H223" s="144">
        <f t="shared" si="37"/>
        <v>0</v>
      </c>
      <c r="I223" s="144">
        <f t="shared" si="37"/>
        <v>0</v>
      </c>
      <c r="J223" s="144">
        <f t="shared" si="37"/>
        <v>0</v>
      </c>
      <c r="K223" s="144">
        <f t="shared" si="37"/>
        <v>0</v>
      </c>
      <c r="L223" s="144">
        <f t="shared" si="37"/>
        <v>0</v>
      </c>
      <c r="M223" s="144">
        <f t="shared" si="37"/>
        <v>0</v>
      </c>
      <c r="N223" s="144">
        <f t="shared" si="37"/>
        <v>0</v>
      </c>
      <c r="O223" s="144">
        <f t="shared" si="37"/>
        <v>0</v>
      </c>
      <c r="P223" s="144">
        <f t="shared" si="37"/>
        <v>0</v>
      </c>
      <c r="Q223" s="124">
        <f>SUM(E223:P223)</f>
        <v>0</v>
      </c>
    </row>
    <row r="224" spans="3:17" x14ac:dyDescent="0.25">
      <c r="C224" s="319" t="s">
        <v>354</v>
      </c>
      <c r="D224" s="320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3:17" x14ac:dyDescent="0.25">
      <c r="C225" s="163" t="s">
        <v>707</v>
      </c>
      <c r="D225" s="101" t="s">
        <v>679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3:17" x14ac:dyDescent="0.25">
      <c r="C226" s="163" t="s">
        <v>707</v>
      </c>
      <c r="D226" s="101" t="s">
        <v>680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3:17" x14ac:dyDescent="0.25">
      <c r="C227" s="163" t="s">
        <v>707</v>
      </c>
      <c r="D227" s="101" t="s">
        <v>681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3:17" x14ac:dyDescent="0.25">
      <c r="C228" s="163" t="s">
        <v>707</v>
      </c>
      <c r="D228" s="20" t="s">
        <v>682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3:17" x14ac:dyDescent="0.25">
      <c r="C229" s="163" t="s">
        <v>707</v>
      </c>
      <c r="D229" s="20" t="s">
        <v>683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3:17" x14ac:dyDescent="0.25">
      <c r="C230" s="338" t="s">
        <v>225</v>
      </c>
      <c r="D230" s="339"/>
      <c r="E230" s="144">
        <f>SUM(E225:E229)</f>
        <v>0</v>
      </c>
      <c r="F230" s="144">
        <f t="shared" ref="F230:P230" si="38">SUM(F225:F229)</f>
        <v>0</v>
      </c>
      <c r="G230" s="144">
        <f t="shared" si="38"/>
        <v>0</v>
      </c>
      <c r="H230" s="144">
        <f t="shared" si="38"/>
        <v>0</v>
      </c>
      <c r="I230" s="144">
        <f t="shared" si="38"/>
        <v>0</v>
      </c>
      <c r="J230" s="144">
        <f t="shared" si="38"/>
        <v>0</v>
      </c>
      <c r="K230" s="144">
        <f t="shared" si="38"/>
        <v>0</v>
      </c>
      <c r="L230" s="144">
        <f t="shared" si="38"/>
        <v>0</v>
      </c>
      <c r="M230" s="144">
        <f t="shared" si="38"/>
        <v>0</v>
      </c>
      <c r="N230" s="144">
        <f t="shared" si="38"/>
        <v>0</v>
      </c>
      <c r="O230" s="144">
        <f t="shared" si="38"/>
        <v>0</v>
      </c>
      <c r="P230" s="144">
        <f t="shared" si="38"/>
        <v>0</v>
      </c>
      <c r="Q230" s="124">
        <f>SUM(E230:P230)</f>
        <v>0</v>
      </c>
    </row>
    <row r="231" spans="3:17" x14ac:dyDescent="0.25">
      <c r="C231" s="338" t="s">
        <v>353</v>
      </c>
      <c r="D231" s="339"/>
      <c r="E231" s="144">
        <f>E230+E223</f>
        <v>0</v>
      </c>
      <c r="F231" s="144">
        <f t="shared" ref="F231:P231" si="39">F230+F223</f>
        <v>0</v>
      </c>
      <c r="G231" s="144">
        <f t="shared" si="39"/>
        <v>0</v>
      </c>
      <c r="H231" s="144">
        <f t="shared" si="39"/>
        <v>0</v>
      </c>
      <c r="I231" s="144">
        <f t="shared" si="39"/>
        <v>0</v>
      </c>
      <c r="J231" s="144">
        <f t="shared" si="39"/>
        <v>0</v>
      </c>
      <c r="K231" s="144">
        <f t="shared" si="39"/>
        <v>0</v>
      </c>
      <c r="L231" s="144">
        <f t="shared" si="39"/>
        <v>0</v>
      </c>
      <c r="M231" s="144">
        <f t="shared" si="39"/>
        <v>0</v>
      </c>
      <c r="N231" s="144">
        <f t="shared" si="39"/>
        <v>0</v>
      </c>
      <c r="O231" s="144">
        <f t="shared" si="39"/>
        <v>0</v>
      </c>
      <c r="P231" s="144">
        <f t="shared" si="39"/>
        <v>0</v>
      </c>
      <c r="Q231" s="124">
        <f>Q223+Q230</f>
        <v>0</v>
      </c>
    </row>
    <row r="232" spans="3:17" x14ac:dyDescent="0.25">
      <c r="C232" s="335" t="s">
        <v>358</v>
      </c>
      <c r="D232" s="336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3:17" x14ac:dyDescent="0.25">
      <c r="C233" s="18"/>
      <c r="D233" s="18" t="s">
        <v>684</v>
      </c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3:17" x14ac:dyDescent="0.25">
      <c r="C234" s="18"/>
      <c r="D234" s="18" t="s">
        <v>685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3:17" x14ac:dyDescent="0.25">
      <c r="C235" s="338" t="s">
        <v>355</v>
      </c>
      <c r="D235" s="339"/>
      <c r="E235" s="144">
        <f>SUM(E233:E234)</f>
        <v>0</v>
      </c>
      <c r="F235" s="144">
        <f t="shared" ref="F235:P235" si="40">SUM(F233:F234)</f>
        <v>0</v>
      </c>
      <c r="G235" s="144">
        <f t="shared" si="40"/>
        <v>0</v>
      </c>
      <c r="H235" s="144">
        <f t="shared" si="40"/>
        <v>0</v>
      </c>
      <c r="I235" s="144">
        <f t="shared" si="40"/>
        <v>0</v>
      </c>
      <c r="J235" s="144">
        <f t="shared" si="40"/>
        <v>0</v>
      </c>
      <c r="K235" s="144">
        <f t="shared" si="40"/>
        <v>0</v>
      </c>
      <c r="L235" s="144">
        <f t="shared" si="40"/>
        <v>0</v>
      </c>
      <c r="M235" s="144">
        <f t="shared" si="40"/>
        <v>0</v>
      </c>
      <c r="N235" s="144">
        <f t="shared" si="40"/>
        <v>0</v>
      </c>
      <c r="O235" s="144">
        <f t="shared" si="40"/>
        <v>0</v>
      </c>
      <c r="P235" s="144">
        <f t="shared" si="40"/>
        <v>0</v>
      </c>
      <c r="Q235" s="124">
        <f>SUM(E235:P235)</f>
        <v>0</v>
      </c>
    </row>
    <row r="236" spans="3:17" x14ac:dyDescent="0.25">
      <c r="C236" s="335" t="s">
        <v>357</v>
      </c>
      <c r="D236" s="336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3:17" x14ac:dyDescent="0.25">
      <c r="C237" s="96"/>
      <c r="D237" s="101" t="s">
        <v>686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3:17" x14ac:dyDescent="0.25">
      <c r="C238" s="96"/>
      <c r="D238" s="101" t="s">
        <v>687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3:17" x14ac:dyDescent="0.25">
      <c r="C239" s="18"/>
      <c r="D239" s="101" t="s">
        <v>688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3:17" x14ac:dyDescent="0.25">
      <c r="C240" s="18"/>
      <c r="D240" s="18" t="s">
        <v>689</v>
      </c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3:17" x14ac:dyDescent="0.25">
      <c r="C241" s="338" t="s">
        <v>356</v>
      </c>
      <c r="D241" s="339"/>
      <c r="E241" s="144">
        <f>SUM(E237:E240)</f>
        <v>0</v>
      </c>
      <c r="F241" s="144">
        <f t="shared" ref="F241:P241" si="41">SUM(F237:F240)</f>
        <v>0</v>
      </c>
      <c r="G241" s="144">
        <f t="shared" si="41"/>
        <v>0</v>
      </c>
      <c r="H241" s="144">
        <f t="shared" si="41"/>
        <v>0</v>
      </c>
      <c r="I241" s="144">
        <f t="shared" si="41"/>
        <v>0</v>
      </c>
      <c r="J241" s="144">
        <f t="shared" si="41"/>
        <v>0</v>
      </c>
      <c r="K241" s="144">
        <f t="shared" si="41"/>
        <v>0</v>
      </c>
      <c r="L241" s="144">
        <f t="shared" si="41"/>
        <v>0</v>
      </c>
      <c r="M241" s="144">
        <f t="shared" si="41"/>
        <v>0</v>
      </c>
      <c r="N241" s="144">
        <f t="shared" si="41"/>
        <v>0</v>
      </c>
      <c r="O241" s="144">
        <f t="shared" si="41"/>
        <v>0</v>
      </c>
      <c r="P241" s="144">
        <f t="shared" si="41"/>
        <v>0</v>
      </c>
      <c r="Q241" s="124">
        <f>SUM(E241:P241)</f>
        <v>0</v>
      </c>
    </row>
    <row r="242" spans="3:17" x14ac:dyDescent="0.25">
      <c r="C242" s="335" t="s">
        <v>361</v>
      </c>
      <c r="D242" s="336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3:17" x14ac:dyDescent="0.25">
      <c r="C243" s="96"/>
      <c r="D243" s="101" t="s">
        <v>691</v>
      </c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3:17" x14ac:dyDescent="0.25">
      <c r="C244" s="96"/>
      <c r="D244" s="101" t="s">
        <v>692</v>
      </c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3:17" x14ac:dyDescent="0.25">
      <c r="C245" s="96"/>
      <c r="D245" s="101" t="s">
        <v>693</v>
      </c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3:17" x14ac:dyDescent="0.25">
      <c r="C246" s="96"/>
      <c r="D246" s="101" t="s">
        <v>694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3:17" x14ac:dyDescent="0.25">
      <c r="C247" s="96"/>
      <c r="D247" s="101" t="s">
        <v>695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3:17" x14ac:dyDescent="0.25">
      <c r="C248" s="96"/>
      <c r="D248" s="101" t="s">
        <v>664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3:17" x14ac:dyDescent="0.25">
      <c r="C249" s="163" t="s">
        <v>708</v>
      </c>
      <c r="D249" s="101" t="s">
        <v>696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3:17" x14ac:dyDescent="0.25">
      <c r="C250" s="163" t="s">
        <v>708</v>
      </c>
      <c r="D250" s="101" t="s">
        <v>697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3:17" x14ac:dyDescent="0.25">
      <c r="C251" s="163" t="s">
        <v>708</v>
      </c>
      <c r="D251" s="101" t="s">
        <v>698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3:17" x14ac:dyDescent="0.25">
      <c r="C252" s="163" t="s">
        <v>708</v>
      </c>
      <c r="D252" s="101" t="s">
        <v>699</v>
      </c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3:17" x14ac:dyDescent="0.25">
      <c r="C253" s="163" t="s">
        <v>708</v>
      </c>
      <c r="D253" s="101" t="s">
        <v>700</v>
      </c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3:17" x14ac:dyDescent="0.25">
      <c r="C254" s="163" t="s">
        <v>708</v>
      </c>
      <c r="D254" s="101" t="s">
        <v>701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3:17" x14ac:dyDescent="0.25">
      <c r="C255" s="163" t="s">
        <v>708</v>
      </c>
      <c r="D255" s="18" t="s">
        <v>702</v>
      </c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3:17" x14ac:dyDescent="0.25">
      <c r="C256" s="163" t="s">
        <v>708</v>
      </c>
      <c r="D256" s="18" t="s">
        <v>703</v>
      </c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3:17" x14ac:dyDescent="0.25">
      <c r="C257" s="338" t="s">
        <v>359</v>
      </c>
      <c r="D257" s="339"/>
      <c r="E257" s="144">
        <f>SUM(E243:E256)</f>
        <v>0</v>
      </c>
      <c r="F257" s="144">
        <f t="shared" ref="F257:P257" si="42">SUM(F243:F256)</f>
        <v>0</v>
      </c>
      <c r="G257" s="144">
        <f t="shared" si="42"/>
        <v>0</v>
      </c>
      <c r="H257" s="144">
        <f t="shared" si="42"/>
        <v>0</v>
      </c>
      <c r="I257" s="144">
        <f t="shared" si="42"/>
        <v>0</v>
      </c>
      <c r="J257" s="144">
        <f t="shared" si="42"/>
        <v>0</v>
      </c>
      <c r="K257" s="144">
        <f t="shared" si="42"/>
        <v>0</v>
      </c>
      <c r="L257" s="144">
        <f t="shared" si="42"/>
        <v>0</v>
      </c>
      <c r="M257" s="144">
        <f t="shared" si="42"/>
        <v>0</v>
      </c>
      <c r="N257" s="144">
        <f t="shared" si="42"/>
        <v>0</v>
      </c>
      <c r="O257" s="144">
        <f t="shared" si="42"/>
        <v>0</v>
      </c>
      <c r="P257" s="144">
        <f t="shared" si="42"/>
        <v>0</v>
      </c>
      <c r="Q257" s="124">
        <f>SUM(E257:P257)</f>
        <v>0</v>
      </c>
    </row>
    <row r="258" spans="3:17" x14ac:dyDescent="0.25">
      <c r="C258" s="335" t="s">
        <v>360</v>
      </c>
      <c r="D258" s="336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3:17" x14ac:dyDescent="0.25">
      <c r="C259" s="18"/>
      <c r="D259" s="166" t="s">
        <v>690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3:17" x14ac:dyDescent="0.25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3:17" x14ac:dyDescent="0.25">
      <c r="C261" s="338" t="s">
        <v>362</v>
      </c>
      <c r="D261" s="339"/>
      <c r="E261" s="144">
        <f>SUM(E259:E260)</f>
        <v>0</v>
      </c>
      <c r="F261" s="144">
        <f t="shared" ref="F261:P261" si="43">SUM(F259:F260)</f>
        <v>0</v>
      </c>
      <c r="G261" s="144">
        <f t="shared" si="43"/>
        <v>0</v>
      </c>
      <c r="H261" s="144">
        <f t="shared" si="43"/>
        <v>0</v>
      </c>
      <c r="I261" s="144">
        <f t="shared" si="43"/>
        <v>0</v>
      </c>
      <c r="J261" s="144">
        <f t="shared" si="43"/>
        <v>0</v>
      </c>
      <c r="K261" s="144">
        <f t="shared" si="43"/>
        <v>0</v>
      </c>
      <c r="L261" s="144">
        <f t="shared" si="43"/>
        <v>0</v>
      </c>
      <c r="M261" s="144">
        <f t="shared" si="43"/>
        <v>0</v>
      </c>
      <c r="N261" s="144">
        <f t="shared" si="43"/>
        <v>0</v>
      </c>
      <c r="O261" s="144">
        <f t="shared" si="43"/>
        <v>0</v>
      </c>
      <c r="P261" s="144">
        <f t="shared" si="43"/>
        <v>0</v>
      </c>
      <c r="Q261" s="124">
        <f>SUM(E261:P261)</f>
        <v>0</v>
      </c>
    </row>
    <row r="262" spans="3:17" x14ac:dyDescent="0.25">
      <c r="C262" s="335" t="s">
        <v>363</v>
      </c>
      <c r="D262" s="336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3:17" x14ac:dyDescent="0.25">
      <c r="C263" s="18" t="s">
        <v>365</v>
      </c>
      <c r="D263" s="18" t="s">
        <v>366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3:17" x14ac:dyDescent="0.25">
      <c r="C264" s="18" t="s">
        <v>365</v>
      </c>
      <c r="D264" s="18" t="s">
        <v>367</v>
      </c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3:17" x14ac:dyDescent="0.25">
      <c r="C265" s="338" t="s">
        <v>364</v>
      </c>
      <c r="D265" s="339"/>
      <c r="E265" s="144">
        <f>E263-E264</f>
        <v>0</v>
      </c>
      <c r="F265" s="144">
        <f t="shared" ref="F265:P265" si="44">F263-F264</f>
        <v>0</v>
      </c>
      <c r="G265" s="144">
        <f t="shared" si="44"/>
        <v>0</v>
      </c>
      <c r="H265" s="144">
        <f t="shared" si="44"/>
        <v>0</v>
      </c>
      <c r="I265" s="144">
        <f t="shared" si="44"/>
        <v>0</v>
      </c>
      <c r="J265" s="144">
        <f t="shared" si="44"/>
        <v>0</v>
      </c>
      <c r="K265" s="144">
        <f t="shared" si="44"/>
        <v>0</v>
      </c>
      <c r="L265" s="144">
        <f t="shared" si="44"/>
        <v>0</v>
      </c>
      <c r="M265" s="144">
        <f t="shared" si="44"/>
        <v>0</v>
      </c>
      <c r="N265" s="144">
        <f t="shared" si="44"/>
        <v>0</v>
      </c>
      <c r="O265" s="144">
        <f t="shared" si="44"/>
        <v>0</v>
      </c>
      <c r="P265" s="144">
        <f t="shared" si="44"/>
        <v>0</v>
      </c>
      <c r="Q265" s="124">
        <f>Q263-Q264</f>
        <v>0</v>
      </c>
    </row>
    <row r="266" spans="3:17" x14ac:dyDescent="0.25">
      <c r="C266" s="338" t="s">
        <v>261</v>
      </c>
      <c r="D266" s="339"/>
      <c r="E266" s="144">
        <f>E265+E261+E257+E241+E235+E231+E206</f>
        <v>0</v>
      </c>
      <c r="F266" s="144">
        <f t="shared" ref="F266:P266" si="45">F265+F261+F257+F241+F235+F231+F206</f>
        <v>0</v>
      </c>
      <c r="G266" s="144">
        <f t="shared" si="45"/>
        <v>0</v>
      </c>
      <c r="H266" s="144">
        <f t="shared" si="45"/>
        <v>0</v>
      </c>
      <c r="I266" s="144">
        <f t="shared" si="45"/>
        <v>0</v>
      </c>
      <c r="J266" s="144">
        <f t="shared" si="45"/>
        <v>0</v>
      </c>
      <c r="K266" s="144">
        <f t="shared" si="45"/>
        <v>0</v>
      </c>
      <c r="L266" s="144">
        <f t="shared" si="45"/>
        <v>0</v>
      </c>
      <c r="M266" s="144">
        <f t="shared" si="45"/>
        <v>0</v>
      </c>
      <c r="N266" s="144">
        <f t="shared" si="45"/>
        <v>0</v>
      </c>
      <c r="O266" s="144">
        <f t="shared" si="45"/>
        <v>0</v>
      </c>
      <c r="P266" s="144">
        <f t="shared" si="45"/>
        <v>0</v>
      </c>
      <c r="Q266" s="124">
        <f>Q206+Q231+Q235+Q241+Q257+Q261+Q265</f>
        <v>0</v>
      </c>
    </row>
    <row r="267" spans="3:17" x14ac:dyDescent="0.25">
      <c r="D267" s="26"/>
      <c r="E267" s="26"/>
    </row>
    <row r="268" spans="3:17" x14ac:dyDescent="0.25">
      <c r="E268" s="26"/>
    </row>
    <row r="269" spans="3:17" x14ac:dyDescent="0.25">
      <c r="E269" s="26"/>
    </row>
  </sheetData>
  <mergeCells count="78">
    <mergeCell ref="C20:D20"/>
    <mergeCell ref="C6:C8"/>
    <mergeCell ref="D6:D8"/>
    <mergeCell ref="E6:Q6"/>
    <mergeCell ref="C9:D9"/>
    <mergeCell ref="C10:D10"/>
    <mergeCell ref="C60:D60"/>
    <mergeCell ref="C21:D21"/>
    <mergeCell ref="C29:D29"/>
    <mergeCell ref="C30:D30"/>
    <mergeCell ref="C31:D31"/>
    <mergeCell ref="C32:D32"/>
    <mergeCell ref="C47:D47"/>
    <mergeCell ref="C48:D48"/>
    <mergeCell ref="C54:D54"/>
    <mergeCell ref="C55:D55"/>
    <mergeCell ref="C56:D56"/>
    <mergeCell ref="C59:D59"/>
    <mergeCell ref="E94:Q94"/>
    <mergeCell ref="C97:D97"/>
    <mergeCell ref="C65:D65"/>
    <mergeCell ref="C66:D66"/>
    <mergeCell ref="C81:D81"/>
    <mergeCell ref="C82:D82"/>
    <mergeCell ref="C85:D85"/>
    <mergeCell ref="C86:D86"/>
    <mergeCell ref="C119:D119"/>
    <mergeCell ref="C89:D89"/>
    <mergeCell ref="C90:D90"/>
    <mergeCell ref="C94:C96"/>
    <mergeCell ref="D94:D96"/>
    <mergeCell ref="C98:D98"/>
    <mergeCell ref="C108:D108"/>
    <mergeCell ref="C109:D109"/>
    <mergeCell ref="C117:D117"/>
    <mergeCell ref="C118:D118"/>
    <mergeCell ref="C170:D170"/>
    <mergeCell ref="C120:D120"/>
    <mergeCell ref="C135:D135"/>
    <mergeCell ref="C136:D136"/>
    <mergeCell ref="C142:D142"/>
    <mergeCell ref="C143:D143"/>
    <mergeCell ref="C144:D144"/>
    <mergeCell ref="C147:D147"/>
    <mergeCell ref="C148:D148"/>
    <mergeCell ref="C153:D153"/>
    <mergeCell ref="C154:D154"/>
    <mergeCell ref="C169:D169"/>
    <mergeCell ref="C173:D173"/>
    <mergeCell ref="C174:D174"/>
    <mergeCell ref="C177:D177"/>
    <mergeCell ref="C178:D178"/>
    <mergeCell ref="C182:C184"/>
    <mergeCell ref="D182:D184"/>
    <mergeCell ref="C230:D230"/>
    <mergeCell ref="E182:Q182"/>
    <mergeCell ref="C185:D185"/>
    <mergeCell ref="C186:D186"/>
    <mergeCell ref="C196:D196"/>
    <mergeCell ref="C197:D197"/>
    <mergeCell ref="C205:D205"/>
    <mergeCell ref="C206:D206"/>
    <mergeCell ref="C207:D207"/>
    <mergeCell ref="C208:D208"/>
    <mergeCell ref="C223:D223"/>
    <mergeCell ref="C224:D224"/>
    <mergeCell ref="C266:D266"/>
    <mergeCell ref="C231:D231"/>
    <mergeCell ref="C232:D232"/>
    <mergeCell ref="C235:D235"/>
    <mergeCell ref="C236:D236"/>
    <mergeCell ref="C241:D241"/>
    <mergeCell ref="C242:D242"/>
    <mergeCell ref="C257:D257"/>
    <mergeCell ref="C258:D258"/>
    <mergeCell ref="C261:D261"/>
    <mergeCell ref="C262:D262"/>
    <mergeCell ref="C265:D265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X31"/>
  <sheetViews>
    <sheetView showGridLines="0" topLeftCell="D2" zoomScale="80" zoomScaleNormal="80" workbookViewId="0">
      <selection activeCell="Q15" sqref="Q15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8.1796875" style="26" customWidth="1"/>
    <col min="4" max="4" width="41.1796875" style="4" customWidth="1"/>
    <col min="5" max="5" width="16.453125" style="26" customWidth="1"/>
    <col min="6" max="8" width="16.453125" style="4" customWidth="1"/>
    <col min="9" max="9" width="16.81640625" style="4" customWidth="1"/>
    <col min="10" max="10" width="13.81640625" style="4" bestFit="1" customWidth="1"/>
    <col min="11" max="11" width="12.54296875" style="4" bestFit="1" customWidth="1"/>
    <col min="12" max="12" width="13.453125" style="4" bestFit="1" customWidth="1"/>
    <col min="13" max="13" width="13.81640625" style="4" bestFit="1" customWidth="1"/>
    <col min="14" max="14" width="12.54296875" style="4" bestFit="1" customWidth="1"/>
    <col min="15" max="15" width="14.81640625" style="4" customWidth="1"/>
    <col min="16" max="16" width="12.54296875" style="4" customWidth="1"/>
    <col min="17" max="17" width="11.81640625" style="4" bestFit="1" customWidth="1"/>
    <col min="18" max="18" width="13.81640625" style="4" bestFit="1" customWidth="1"/>
    <col min="19" max="21" width="11.81640625" style="4" bestFit="1" customWidth="1"/>
    <col min="22" max="22" width="11.453125" style="4" bestFit="1" customWidth="1"/>
    <col min="23" max="23" width="12.453125" style="4" customWidth="1"/>
    <col min="24" max="24" width="12.81640625" style="4" customWidth="1"/>
    <col min="25" max="16384" width="9.1796875" style="4"/>
  </cols>
  <sheetData>
    <row r="2" spans="2:24" x14ac:dyDescent="0.25">
      <c r="J2" s="25" t="s">
        <v>240</v>
      </c>
    </row>
    <row r="3" spans="2:24" x14ac:dyDescent="0.25">
      <c r="J3" s="27" t="s">
        <v>423</v>
      </c>
    </row>
    <row r="4" spans="2:24" x14ac:dyDescent="0.25">
      <c r="D4" s="24"/>
      <c r="J4" s="27"/>
    </row>
    <row r="5" spans="2:24" x14ac:dyDescent="0.25">
      <c r="B5" s="15"/>
      <c r="C5" s="27"/>
      <c r="D5" s="15"/>
      <c r="F5" s="72"/>
      <c r="G5" s="72"/>
      <c r="H5" s="72"/>
      <c r="I5" s="72"/>
      <c r="J5" s="72"/>
      <c r="K5" s="72"/>
      <c r="L5" s="72"/>
      <c r="Q5" s="16"/>
      <c r="X5" s="27" t="s">
        <v>109</v>
      </c>
    </row>
    <row r="6" spans="2:24" x14ac:dyDescent="0.25">
      <c r="B6" s="75"/>
      <c r="C6" s="344" t="s">
        <v>140</v>
      </c>
      <c r="D6" s="323" t="s">
        <v>18</v>
      </c>
      <c r="E6" s="309" t="s">
        <v>305</v>
      </c>
      <c r="F6" s="314" t="s">
        <v>160</v>
      </c>
      <c r="G6" s="315"/>
      <c r="H6" s="316"/>
      <c r="I6" s="314" t="s">
        <v>642</v>
      </c>
      <c r="J6" s="315"/>
      <c r="K6" s="315"/>
      <c r="L6" s="315"/>
      <c r="M6" s="306" t="s">
        <v>153</v>
      </c>
      <c r="N6" s="306"/>
      <c r="O6" s="306"/>
      <c r="P6" s="306"/>
      <c r="Q6" s="306"/>
    </row>
    <row r="7" spans="2:24" ht="28" x14ac:dyDescent="0.25">
      <c r="B7" s="75"/>
      <c r="C7" s="345"/>
      <c r="D7" s="325"/>
      <c r="E7" s="310"/>
      <c r="F7" s="7" t="s">
        <v>224</v>
      </c>
      <c r="G7" s="7" t="s">
        <v>169</v>
      </c>
      <c r="H7" s="7" t="s">
        <v>141</v>
      </c>
      <c r="I7" s="7" t="s">
        <v>224</v>
      </c>
      <c r="J7" s="7" t="s">
        <v>163</v>
      </c>
      <c r="K7" s="7" t="s">
        <v>164</v>
      </c>
      <c r="L7" s="7" t="s">
        <v>168</v>
      </c>
      <c r="M7" s="7" t="s">
        <v>154</v>
      </c>
      <c r="N7" s="7" t="s">
        <v>155</v>
      </c>
      <c r="O7" s="7" t="s">
        <v>156</v>
      </c>
      <c r="P7" s="7" t="s">
        <v>157</v>
      </c>
      <c r="Q7" s="7" t="s">
        <v>158</v>
      </c>
    </row>
    <row r="8" spans="2:24" ht="15" customHeight="1" x14ac:dyDescent="0.25">
      <c r="B8" s="75"/>
      <c r="C8" s="346"/>
      <c r="D8" s="327"/>
      <c r="E8" s="322"/>
      <c r="F8" s="7" t="s">
        <v>10</v>
      </c>
      <c r="G8" s="7" t="s">
        <v>12</v>
      </c>
      <c r="H8" s="7" t="s">
        <v>162</v>
      </c>
      <c r="I8" s="7" t="s">
        <v>10</v>
      </c>
      <c r="J8" s="7" t="s">
        <v>3</v>
      </c>
      <c r="K8" s="7" t="s">
        <v>5</v>
      </c>
      <c r="L8" s="7" t="s">
        <v>5</v>
      </c>
      <c r="M8" s="7" t="s">
        <v>8</v>
      </c>
      <c r="N8" s="7" t="s">
        <v>8</v>
      </c>
      <c r="O8" s="7" t="s">
        <v>8</v>
      </c>
      <c r="P8" s="7" t="s">
        <v>8</v>
      </c>
      <c r="Q8" s="7" t="s">
        <v>8</v>
      </c>
    </row>
    <row r="9" spans="2:24" x14ac:dyDescent="0.25">
      <c r="B9" s="75"/>
      <c r="C9" s="104" t="s">
        <v>37</v>
      </c>
      <c r="D9" s="96" t="s">
        <v>293</v>
      </c>
      <c r="E9" s="98"/>
      <c r="F9" s="74"/>
      <c r="G9" s="74"/>
      <c r="H9" s="73"/>
      <c r="I9" s="74"/>
      <c r="J9" s="18"/>
      <c r="K9" s="18"/>
      <c r="L9" s="18"/>
      <c r="M9" s="18"/>
      <c r="N9" s="18"/>
      <c r="O9" s="18"/>
      <c r="P9" s="18"/>
      <c r="Q9" s="18"/>
    </row>
    <row r="10" spans="2:24" x14ac:dyDescent="0.25">
      <c r="C10" s="12">
        <v>1</v>
      </c>
      <c r="D10" s="100" t="s">
        <v>426</v>
      </c>
      <c r="E10" s="99" t="s">
        <v>425</v>
      </c>
      <c r="F10" s="18"/>
      <c r="G10" s="18"/>
      <c r="H10" s="73"/>
      <c r="I10" s="18"/>
      <c r="J10" s="18"/>
      <c r="K10" s="18"/>
      <c r="L10" s="18"/>
      <c r="M10" s="18"/>
      <c r="N10" s="18"/>
      <c r="O10" s="18"/>
      <c r="P10" s="18"/>
      <c r="Q10" s="18"/>
    </row>
    <row r="11" spans="2:24" ht="14.25" customHeight="1" x14ac:dyDescent="0.25">
      <c r="B11" s="75"/>
      <c r="C11" s="103">
        <v>2</v>
      </c>
      <c r="D11" s="101" t="s">
        <v>427</v>
      </c>
      <c r="E11" s="103"/>
      <c r="F11" s="74"/>
      <c r="G11" s="74"/>
      <c r="H11" s="144">
        <f>G11-F11</f>
        <v>0</v>
      </c>
      <c r="I11" s="74"/>
      <c r="J11" s="18"/>
      <c r="K11" s="18"/>
      <c r="L11" s="144">
        <f>J11+K11</f>
        <v>0</v>
      </c>
      <c r="M11" s="18"/>
      <c r="N11" s="18"/>
      <c r="O11" s="18"/>
      <c r="P11" s="18"/>
      <c r="Q11" s="18"/>
    </row>
    <row r="12" spans="2:24" x14ac:dyDescent="0.25">
      <c r="C12" s="12">
        <v>2.1</v>
      </c>
      <c r="D12" s="20" t="s">
        <v>428</v>
      </c>
      <c r="E12" s="12" t="s">
        <v>431</v>
      </c>
      <c r="F12" s="18"/>
      <c r="G12" s="18"/>
      <c r="H12" s="144">
        <f>G12-F12</f>
        <v>0</v>
      </c>
      <c r="I12" s="18"/>
      <c r="J12" s="18"/>
      <c r="K12" s="18"/>
      <c r="L12" s="144">
        <f>J12+K12</f>
        <v>0</v>
      </c>
      <c r="M12" s="18"/>
      <c r="N12" s="18"/>
      <c r="O12" s="18"/>
      <c r="P12" s="18"/>
      <c r="Q12" s="18"/>
    </row>
    <row r="13" spans="2:24" x14ac:dyDescent="0.25">
      <c r="C13" s="12">
        <v>2.2000000000000002</v>
      </c>
      <c r="D13" s="102" t="s">
        <v>429</v>
      </c>
      <c r="E13" s="12" t="s">
        <v>431</v>
      </c>
      <c r="F13" s="18"/>
      <c r="G13" s="18"/>
      <c r="H13" s="144">
        <f>G13-F13</f>
        <v>0</v>
      </c>
      <c r="I13" s="18"/>
      <c r="J13" s="18"/>
      <c r="K13" s="18"/>
      <c r="L13" s="144">
        <f>J13+K13</f>
        <v>0</v>
      </c>
      <c r="M13" s="18"/>
      <c r="N13" s="18"/>
      <c r="O13" s="18"/>
      <c r="P13" s="18"/>
      <c r="Q13" s="18"/>
    </row>
    <row r="14" spans="2:24" x14ac:dyDescent="0.25">
      <c r="C14" s="12"/>
      <c r="D14" s="100" t="s">
        <v>211</v>
      </c>
      <c r="E14" s="99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2:24" x14ac:dyDescent="0.25">
      <c r="C15" s="14">
        <v>3</v>
      </c>
      <c r="D15" s="23" t="s">
        <v>430</v>
      </c>
      <c r="E15" s="14" t="s">
        <v>431</v>
      </c>
      <c r="F15" s="18"/>
      <c r="G15" s="18"/>
      <c r="H15" s="124">
        <f>G15-F15</f>
        <v>0</v>
      </c>
      <c r="I15" s="30"/>
      <c r="J15" s="30"/>
      <c r="K15" s="30"/>
      <c r="L15" s="124">
        <f>J15+K15</f>
        <v>0</v>
      </c>
      <c r="M15" s="18"/>
      <c r="N15" s="18"/>
      <c r="O15" s="18"/>
      <c r="P15" s="18"/>
      <c r="Q15" s="18"/>
    </row>
    <row r="16" spans="2:24" x14ac:dyDescent="0.25">
      <c r="C16" s="12"/>
      <c r="D16" s="20"/>
      <c r="E16" s="12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3:17" x14ac:dyDescent="0.25">
      <c r="C17" s="14" t="s">
        <v>40</v>
      </c>
      <c r="D17" s="96" t="s">
        <v>294</v>
      </c>
      <c r="E17" s="99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</row>
    <row r="18" spans="3:17" x14ac:dyDescent="0.25">
      <c r="C18" s="12">
        <v>1</v>
      </c>
      <c r="D18" s="100" t="s">
        <v>424</v>
      </c>
      <c r="E18" s="99" t="s">
        <v>425</v>
      </c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</row>
    <row r="19" spans="3:17" x14ac:dyDescent="0.25">
      <c r="C19" s="103">
        <v>2</v>
      </c>
      <c r="D19" s="101" t="s">
        <v>432</v>
      </c>
      <c r="E19" s="103" t="s">
        <v>433</v>
      </c>
      <c r="F19" s="18"/>
      <c r="G19" s="18"/>
      <c r="H19" s="144">
        <f>G19-F19</f>
        <v>0</v>
      </c>
      <c r="I19" s="18"/>
      <c r="J19" s="18"/>
      <c r="K19" s="18"/>
      <c r="L19" s="144">
        <f>J19+K19</f>
        <v>0</v>
      </c>
      <c r="M19" s="18"/>
      <c r="N19" s="18"/>
      <c r="O19" s="18"/>
      <c r="P19" s="18"/>
      <c r="Q19" s="18"/>
    </row>
    <row r="20" spans="3:17" x14ac:dyDescent="0.25">
      <c r="C20" s="12">
        <v>3</v>
      </c>
      <c r="D20" s="96" t="s">
        <v>294</v>
      </c>
      <c r="E20" s="93" t="s">
        <v>431</v>
      </c>
      <c r="F20" s="18"/>
      <c r="G20" s="18"/>
      <c r="H20" s="124">
        <f>G20-F20</f>
        <v>0</v>
      </c>
      <c r="I20" s="30"/>
      <c r="J20" s="30"/>
      <c r="K20" s="30"/>
      <c r="L20" s="124">
        <f>J20+K20</f>
        <v>0</v>
      </c>
      <c r="M20" s="18"/>
      <c r="N20" s="18"/>
      <c r="O20" s="18"/>
      <c r="P20" s="18"/>
      <c r="Q20" s="18"/>
    </row>
    <row r="21" spans="3:17" x14ac:dyDescent="0.25">
      <c r="C21" s="12"/>
      <c r="D21" s="20"/>
      <c r="E21" s="12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3:17" x14ac:dyDescent="0.25">
      <c r="C22" s="14" t="s">
        <v>41</v>
      </c>
      <c r="D22" s="96" t="s">
        <v>295</v>
      </c>
      <c r="E22" s="99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3:17" x14ac:dyDescent="0.25">
      <c r="C23" s="12">
        <v>1</v>
      </c>
      <c r="D23" s="100" t="s">
        <v>434</v>
      </c>
      <c r="E23" s="99" t="s">
        <v>425</v>
      </c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3:17" x14ac:dyDescent="0.25">
      <c r="C24" s="103">
        <v>2</v>
      </c>
      <c r="D24" s="101" t="s">
        <v>295</v>
      </c>
      <c r="E24" s="103" t="s">
        <v>435</v>
      </c>
      <c r="F24" s="18"/>
      <c r="G24" s="18"/>
      <c r="H24" s="144">
        <f>G24-F24</f>
        <v>0</v>
      </c>
      <c r="I24" s="18"/>
      <c r="J24" s="18"/>
      <c r="K24" s="18"/>
      <c r="L24" s="144">
        <f>J24+K24</f>
        <v>0</v>
      </c>
      <c r="M24" s="18"/>
      <c r="N24" s="18"/>
      <c r="O24" s="18"/>
      <c r="P24" s="18"/>
      <c r="Q24" s="18"/>
    </row>
    <row r="25" spans="3:17" x14ac:dyDescent="0.25">
      <c r="C25" s="12">
        <v>3</v>
      </c>
      <c r="D25" s="105" t="s">
        <v>295</v>
      </c>
      <c r="E25" s="93" t="s">
        <v>431</v>
      </c>
      <c r="F25" s="18"/>
      <c r="G25" s="18"/>
      <c r="H25" s="124">
        <f>G25-F25</f>
        <v>0</v>
      </c>
      <c r="I25" s="30"/>
      <c r="J25" s="30"/>
      <c r="K25" s="30"/>
      <c r="L25" s="124">
        <f>J25+K25</f>
        <v>0</v>
      </c>
      <c r="M25" s="18"/>
      <c r="N25" s="18"/>
      <c r="O25" s="18"/>
      <c r="P25" s="18"/>
      <c r="Q25" s="18"/>
    </row>
    <row r="28" spans="3:17" x14ac:dyDescent="0.25">
      <c r="E28" s="27"/>
      <c r="F28" s="24"/>
      <c r="G28" s="24"/>
      <c r="H28" s="24"/>
      <c r="I28" s="24"/>
      <c r="J28" s="24"/>
    </row>
    <row r="29" spans="3:17" x14ac:dyDescent="0.25">
      <c r="F29" s="26"/>
      <c r="G29" s="26"/>
      <c r="H29" s="26"/>
      <c r="I29" s="26"/>
      <c r="J29" s="26"/>
    </row>
    <row r="30" spans="3:17" x14ac:dyDescent="0.25">
      <c r="F30" s="26"/>
      <c r="G30" s="26"/>
      <c r="H30" s="26"/>
      <c r="I30" s="26"/>
      <c r="J30" s="26"/>
    </row>
    <row r="31" spans="3:17" x14ac:dyDescent="0.25">
      <c r="F31" s="26"/>
      <c r="G31" s="26"/>
      <c r="H31" s="26"/>
      <c r="I31" s="26"/>
      <c r="J31" s="26"/>
    </row>
  </sheetData>
  <mergeCells count="6">
    <mergeCell ref="M6:Q6"/>
    <mergeCell ref="C6:C8"/>
    <mergeCell ref="D6:D8"/>
    <mergeCell ref="E6:E8"/>
    <mergeCell ref="F6:H6"/>
    <mergeCell ref="I6:L6"/>
  </mergeCell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  <pageSetUpPr fitToPage="1"/>
  </sheetPr>
  <dimension ref="A1:P38"/>
  <sheetViews>
    <sheetView showGridLines="0" tabSelected="1" zoomScale="67" zoomScaleNormal="80" zoomScaleSheetLayoutView="80" workbookViewId="0">
      <selection activeCell="Q6" sqref="Q6"/>
    </sheetView>
  </sheetViews>
  <sheetFormatPr defaultColWidth="9.1796875" defaultRowHeight="14" x14ac:dyDescent="0.25"/>
  <cols>
    <col min="1" max="1" width="9.1796875" style="4"/>
    <col min="2" max="2" width="7.1796875" style="4" customWidth="1"/>
    <col min="3" max="3" width="32.1796875" style="4" customWidth="1"/>
    <col min="4" max="4" width="14.453125" style="4" customWidth="1"/>
    <col min="5" max="7" width="14.81640625" style="4" customWidth="1"/>
    <col min="8" max="8" width="12.1796875" style="4" bestFit="1" customWidth="1"/>
    <col min="9" max="9" width="12.1796875" style="4" customWidth="1"/>
    <col min="10" max="10" width="11.81640625" style="4" customWidth="1"/>
    <col min="11" max="12" width="12.1796875" style="4" customWidth="1"/>
    <col min="13" max="13" width="12.1796875" style="4" bestFit="1" customWidth="1"/>
    <col min="14" max="14" width="13" style="4" customWidth="1"/>
    <col min="15" max="15" width="13.453125" style="4" customWidth="1"/>
    <col min="16" max="16" width="12.81640625" style="4" customWidth="1"/>
    <col min="17" max="16384" width="9.1796875" style="4"/>
  </cols>
  <sheetData>
    <row r="1" spans="2:16" x14ac:dyDescent="0.25">
      <c r="C1" s="28"/>
      <c r="D1" s="28"/>
      <c r="E1" s="28"/>
      <c r="F1" s="28"/>
      <c r="G1" s="28"/>
      <c r="I1" s="28"/>
      <c r="J1" s="28"/>
      <c r="K1" s="25"/>
      <c r="L1" s="28"/>
    </row>
    <row r="2" spans="2:16" x14ac:dyDescent="0.3">
      <c r="C2" s="28"/>
      <c r="D2" s="28"/>
      <c r="E2" s="28"/>
      <c r="F2" s="28"/>
      <c r="G2" s="214"/>
      <c r="H2" s="25" t="s">
        <v>754</v>
      </c>
      <c r="I2" s="28"/>
      <c r="J2" s="28"/>
      <c r="K2" s="25"/>
      <c r="L2" s="28"/>
    </row>
    <row r="3" spans="2:16" x14ac:dyDescent="0.25">
      <c r="B3" s="27"/>
      <c r="C3" s="27"/>
      <c r="D3" s="27"/>
      <c r="E3" s="27"/>
      <c r="F3" s="27"/>
      <c r="G3" s="27"/>
      <c r="H3" s="27" t="s">
        <v>437</v>
      </c>
      <c r="I3" s="27"/>
      <c r="J3" s="27"/>
      <c r="K3" s="27"/>
      <c r="L3" s="27"/>
    </row>
    <row r="4" spans="2:16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</row>
    <row r="5" spans="2:16" x14ac:dyDescent="0.25">
      <c r="B5" s="15" t="s">
        <v>605</v>
      </c>
      <c r="C5" s="27"/>
      <c r="D5" s="27"/>
      <c r="E5" s="27"/>
      <c r="F5" s="27"/>
      <c r="G5" s="27"/>
      <c r="H5" s="27"/>
      <c r="I5" s="27"/>
      <c r="J5" s="27"/>
      <c r="K5" s="27"/>
      <c r="L5" s="27"/>
    </row>
    <row r="6" spans="2:16" x14ac:dyDescent="0.25">
      <c r="P6" s="17" t="s">
        <v>4</v>
      </c>
    </row>
    <row r="7" spans="2:16" x14ac:dyDescent="0.25">
      <c r="B7" s="347" t="s">
        <v>140</v>
      </c>
      <c r="C7" s="347" t="s">
        <v>18</v>
      </c>
      <c r="D7" s="348" t="s">
        <v>1</v>
      </c>
      <c r="E7" s="314" t="s">
        <v>160</v>
      </c>
      <c r="F7" s="315"/>
      <c r="G7" s="316"/>
      <c r="H7" s="314" t="s">
        <v>642</v>
      </c>
      <c r="I7" s="315"/>
      <c r="J7" s="315"/>
      <c r="K7" s="315"/>
      <c r="L7" s="306" t="s">
        <v>153</v>
      </c>
      <c r="M7" s="306"/>
      <c r="N7" s="306"/>
      <c r="O7" s="306"/>
      <c r="P7" s="306"/>
    </row>
    <row r="8" spans="2:16" ht="28" x14ac:dyDescent="0.25">
      <c r="B8" s="347"/>
      <c r="C8" s="347"/>
      <c r="D8" s="349"/>
      <c r="E8" s="7" t="s">
        <v>224</v>
      </c>
      <c r="F8" s="7" t="s">
        <v>169</v>
      </c>
      <c r="G8" s="7" t="s">
        <v>141</v>
      </c>
      <c r="H8" s="7" t="s">
        <v>224</v>
      </c>
      <c r="I8" s="7" t="s">
        <v>163</v>
      </c>
      <c r="J8" s="7" t="s">
        <v>164</v>
      </c>
      <c r="K8" s="7" t="s">
        <v>168</v>
      </c>
      <c r="L8" s="7" t="s">
        <v>154</v>
      </c>
      <c r="M8" s="7" t="s">
        <v>155</v>
      </c>
      <c r="N8" s="7" t="s">
        <v>156</v>
      </c>
      <c r="O8" s="7" t="s">
        <v>157</v>
      </c>
      <c r="P8" s="7" t="s">
        <v>158</v>
      </c>
    </row>
    <row r="9" spans="2:16" x14ac:dyDescent="0.25">
      <c r="B9" s="347"/>
      <c r="C9" s="347"/>
      <c r="D9" s="350"/>
      <c r="E9" s="7" t="s">
        <v>10</v>
      </c>
      <c r="F9" s="7" t="s">
        <v>12</v>
      </c>
      <c r="G9" s="7" t="s">
        <v>162</v>
      </c>
      <c r="H9" s="7" t="s">
        <v>10</v>
      </c>
      <c r="I9" s="7" t="s">
        <v>3</v>
      </c>
      <c r="J9" s="7" t="s">
        <v>5</v>
      </c>
      <c r="K9" s="7" t="s">
        <v>5</v>
      </c>
      <c r="L9" s="7" t="s">
        <v>8</v>
      </c>
      <c r="M9" s="7" t="s">
        <v>8</v>
      </c>
      <c r="N9" s="7" t="s">
        <v>8</v>
      </c>
      <c r="O9" s="7" t="s">
        <v>8</v>
      </c>
      <c r="P9" s="7" t="s">
        <v>8</v>
      </c>
    </row>
    <row r="10" spans="2:16" x14ac:dyDescent="0.25">
      <c r="B10" s="12">
        <v>1</v>
      </c>
      <c r="C10" s="20" t="s">
        <v>38</v>
      </c>
      <c r="D10" s="20" t="s">
        <v>441</v>
      </c>
      <c r="E10" s="20"/>
      <c r="F10" s="136">
        <f>F20+F30</f>
        <v>5761.8260000000009</v>
      </c>
      <c r="G10" s="152">
        <f>F10</f>
        <v>5761.8260000000009</v>
      </c>
      <c r="H10" s="31"/>
      <c r="I10" s="136">
        <f t="shared" ref="I10:K12" si="0">I20+I30</f>
        <v>0</v>
      </c>
      <c r="J10" s="136">
        <f t="shared" si="0"/>
        <v>0</v>
      </c>
      <c r="K10" s="218">
        <f t="shared" ref="K10:P10" si="1">K20+K30</f>
        <v>5162.8490000000002</v>
      </c>
      <c r="L10" s="218">
        <f t="shared" si="1"/>
        <v>3510.7240999999995</v>
      </c>
      <c r="M10" s="218">
        <f t="shared" si="1"/>
        <v>3763.3974789999993</v>
      </c>
      <c r="N10" s="218">
        <f t="shared" si="1"/>
        <v>4786.9913056899986</v>
      </c>
      <c r="O10" s="218">
        <f t="shared" si="1"/>
        <v>5131.6506265090993</v>
      </c>
      <c r="P10" s="218">
        <f t="shared" si="1"/>
        <v>5501.2016941392012</v>
      </c>
    </row>
    <row r="11" spans="2:16" x14ac:dyDescent="0.25">
      <c r="B11" s="12">
        <f>B10+1</f>
        <v>2</v>
      </c>
      <c r="C11" s="29" t="s">
        <v>170</v>
      </c>
      <c r="D11" s="29" t="s">
        <v>442</v>
      </c>
      <c r="E11" s="29"/>
      <c r="F11" s="136">
        <f>F21+F31</f>
        <v>169.95452551</v>
      </c>
      <c r="G11" s="152">
        <f t="shared" ref="G11:G12" si="2">F11</f>
        <v>169.95452551</v>
      </c>
      <c r="H11" s="31"/>
      <c r="I11" s="136">
        <f t="shared" si="0"/>
        <v>0</v>
      </c>
      <c r="J11" s="136">
        <f t="shared" si="0"/>
        <v>0</v>
      </c>
      <c r="K11" s="218">
        <f t="shared" si="0"/>
        <v>170.08000000000004</v>
      </c>
      <c r="L11" s="218">
        <f t="shared" ref="L11:P12" si="3">L21+L31</f>
        <v>187.48414050810987</v>
      </c>
      <c r="M11" s="218">
        <f t="shared" si="3"/>
        <v>196.4866599666239</v>
      </c>
      <c r="N11" s="218">
        <f t="shared" si="3"/>
        <v>205.92145789083258</v>
      </c>
      <c r="O11" s="218">
        <f t="shared" si="3"/>
        <v>215.80929121136668</v>
      </c>
      <c r="P11" s="218">
        <f t="shared" si="3"/>
        <v>226.17191355474515</v>
      </c>
    </row>
    <row r="12" spans="2:16" x14ac:dyDescent="0.25">
      <c r="B12" s="12">
        <f>B11+1</f>
        <v>3</v>
      </c>
      <c r="C12" s="20" t="s">
        <v>142</v>
      </c>
      <c r="D12" s="20" t="s">
        <v>443</v>
      </c>
      <c r="E12" s="20"/>
      <c r="F12" s="136">
        <f>F22+F32</f>
        <v>193.92999999999998</v>
      </c>
      <c r="G12" s="152">
        <f t="shared" si="2"/>
        <v>193.92999999999998</v>
      </c>
      <c r="H12" s="31"/>
      <c r="I12" s="136">
        <f t="shared" si="0"/>
        <v>0</v>
      </c>
      <c r="J12" s="136">
        <f t="shared" si="0"/>
        <v>0</v>
      </c>
      <c r="K12" s="218">
        <f t="shared" si="0"/>
        <v>242.43999999999997</v>
      </c>
      <c r="L12" s="218">
        <f t="shared" si="3"/>
        <v>213.69135362703531</v>
      </c>
      <c r="M12" s="218">
        <f t="shared" si="3"/>
        <v>256.32021544762449</v>
      </c>
      <c r="N12" s="218">
        <f t="shared" si="3"/>
        <v>310.29929954705148</v>
      </c>
      <c r="O12" s="218">
        <f t="shared" si="3"/>
        <v>368.82050976140351</v>
      </c>
      <c r="P12" s="218">
        <f t="shared" si="3"/>
        <v>430.84163614502006</v>
      </c>
    </row>
    <row r="13" spans="2:16" x14ac:dyDescent="0.25">
      <c r="B13" s="12">
        <f>B12+1</f>
        <v>4</v>
      </c>
      <c r="C13" s="20" t="s">
        <v>39</v>
      </c>
      <c r="D13" s="20"/>
      <c r="E13" s="20"/>
      <c r="F13" s="137">
        <f>SUM(F10:F12)</f>
        <v>6125.7105255100014</v>
      </c>
      <c r="G13" s="138">
        <f>F13-E13</f>
        <v>6125.7105255100014</v>
      </c>
      <c r="H13" s="31"/>
      <c r="I13" s="138">
        <f t="shared" ref="I13:J13" si="4">SUM(I10:I12)</f>
        <v>0</v>
      </c>
      <c r="J13" s="138">
        <f t="shared" si="4"/>
        <v>0</v>
      </c>
      <c r="K13" s="232">
        <f t="shared" ref="K13:P13" si="5">SUM(K10:K12)</f>
        <v>5575.3689999999997</v>
      </c>
      <c r="L13" s="232">
        <f t="shared" si="5"/>
        <v>3911.8995941351445</v>
      </c>
      <c r="M13" s="232">
        <f t="shared" si="5"/>
        <v>4216.204354414248</v>
      </c>
      <c r="N13" s="232">
        <f t="shared" si="5"/>
        <v>5303.2120631278822</v>
      </c>
      <c r="O13" s="232">
        <f t="shared" si="5"/>
        <v>5716.28042748187</v>
      </c>
      <c r="P13" s="232">
        <f t="shared" si="5"/>
        <v>6158.2152438389667</v>
      </c>
    </row>
    <row r="14" spans="2:16" x14ac:dyDescent="0.25">
      <c r="B14" s="26"/>
      <c r="C14" s="37"/>
      <c r="D14" s="37"/>
      <c r="E14" s="37"/>
      <c r="F14" s="154"/>
      <c r="G14" s="155"/>
      <c r="H14" s="38"/>
      <c r="I14" s="155"/>
      <c r="J14" s="155"/>
      <c r="K14" s="155"/>
      <c r="L14" s="154"/>
      <c r="M14" s="154"/>
      <c r="N14" s="154"/>
      <c r="O14" s="154"/>
      <c r="P14" s="154"/>
    </row>
    <row r="15" spans="2:16" x14ac:dyDescent="0.25">
      <c r="B15" s="15" t="s">
        <v>606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</row>
    <row r="16" spans="2:16" x14ac:dyDescent="0.25">
      <c r="P16" s="17" t="s">
        <v>4</v>
      </c>
    </row>
    <row r="17" spans="1:16" ht="14" customHeight="1" x14ac:dyDescent="0.25">
      <c r="B17" s="347" t="s">
        <v>140</v>
      </c>
      <c r="C17" s="347" t="s">
        <v>18</v>
      </c>
      <c r="D17" s="348" t="s">
        <v>1</v>
      </c>
      <c r="E17" s="314" t="s">
        <v>160</v>
      </c>
      <c r="F17" s="315"/>
      <c r="G17" s="316"/>
      <c r="H17" s="314" t="s">
        <v>642</v>
      </c>
      <c r="I17" s="315"/>
      <c r="J17" s="315"/>
      <c r="K17" s="315"/>
      <c r="L17" s="306" t="s">
        <v>153</v>
      </c>
      <c r="M17" s="306"/>
      <c r="N17" s="306"/>
      <c r="O17" s="306"/>
      <c r="P17" s="306"/>
    </row>
    <row r="18" spans="1:16" ht="28" x14ac:dyDescent="0.25">
      <c r="B18" s="347"/>
      <c r="C18" s="347"/>
      <c r="D18" s="349"/>
      <c r="E18" s="7" t="s">
        <v>224</v>
      </c>
      <c r="F18" s="7" t="s">
        <v>169</v>
      </c>
      <c r="G18" s="7" t="s">
        <v>141</v>
      </c>
      <c r="H18" s="7" t="s">
        <v>224</v>
      </c>
      <c r="I18" s="7" t="s">
        <v>163</v>
      </c>
      <c r="J18" s="7" t="s">
        <v>164</v>
      </c>
      <c r="K18" s="7" t="s">
        <v>168</v>
      </c>
      <c r="L18" s="7" t="s">
        <v>154</v>
      </c>
      <c r="M18" s="7" t="s">
        <v>155</v>
      </c>
      <c r="N18" s="7" t="s">
        <v>156</v>
      </c>
      <c r="O18" s="7" t="s">
        <v>157</v>
      </c>
      <c r="P18" s="7" t="s">
        <v>158</v>
      </c>
    </row>
    <row r="19" spans="1:16" x14ac:dyDescent="0.25">
      <c r="B19" s="347"/>
      <c r="C19" s="347"/>
      <c r="D19" s="350"/>
      <c r="E19" s="7" t="s">
        <v>10</v>
      </c>
      <c r="F19" s="7" t="s">
        <v>12</v>
      </c>
      <c r="G19" s="7" t="s">
        <v>162</v>
      </c>
      <c r="H19" s="7" t="s">
        <v>10</v>
      </c>
      <c r="I19" s="7" t="s">
        <v>3</v>
      </c>
      <c r="J19" s="7" t="s">
        <v>5</v>
      </c>
      <c r="K19" s="7" t="s">
        <v>5</v>
      </c>
      <c r="L19" s="7" t="s">
        <v>8</v>
      </c>
      <c r="M19" s="7" t="s">
        <v>8</v>
      </c>
      <c r="N19" s="7" t="s">
        <v>8</v>
      </c>
      <c r="O19" s="7" t="s">
        <v>8</v>
      </c>
      <c r="P19" s="7" t="s">
        <v>8</v>
      </c>
    </row>
    <row r="20" spans="1:16" x14ac:dyDescent="0.25">
      <c r="B20" s="12">
        <v>1</v>
      </c>
      <c r="C20" s="20" t="s">
        <v>38</v>
      </c>
      <c r="D20" s="20" t="s">
        <v>441</v>
      </c>
      <c r="E20" s="20"/>
      <c r="F20" s="136">
        <f>'F15.1'!G66</f>
        <v>5292.3060000000005</v>
      </c>
      <c r="G20" s="152">
        <f>F20</f>
        <v>5292.3060000000005</v>
      </c>
      <c r="H20" s="31"/>
      <c r="I20" s="136">
        <f>'F15.1'!H66</f>
        <v>0</v>
      </c>
      <c r="J20" s="136">
        <f>'F15.1'!I66</f>
        <v>0</v>
      </c>
      <c r="K20" s="218">
        <f>'F15.1'!J66</f>
        <v>4693.3289999999997</v>
      </c>
      <c r="L20" s="218">
        <f>'F15.1'!K66</f>
        <v>3159.6516899999997</v>
      </c>
      <c r="M20" s="218">
        <f>'F15.1'!L66</f>
        <v>3387.0577310999993</v>
      </c>
      <c r="N20" s="218">
        <f>'F15.1'!M66</f>
        <v>4308.2921751209988</v>
      </c>
      <c r="O20" s="218">
        <f>'F15.1'!N66</f>
        <v>4618.4855638581894</v>
      </c>
      <c r="P20" s="218">
        <f>'F15.1'!O66</f>
        <v>4951.0815247252813</v>
      </c>
    </row>
    <row r="21" spans="1:16" x14ac:dyDescent="0.25">
      <c r="B21" s="12">
        <f>B20+1</f>
        <v>2</v>
      </c>
      <c r="C21" s="29" t="s">
        <v>170</v>
      </c>
      <c r="D21" s="29" t="s">
        <v>442</v>
      </c>
      <c r="E21" s="29"/>
      <c r="F21" s="136">
        <f>'F15.2'!G75</f>
        <v>154.089</v>
      </c>
      <c r="G21" s="152">
        <f t="shared" ref="G21:G22" si="6">F21</f>
        <v>154.089</v>
      </c>
      <c r="H21" s="31"/>
      <c r="I21" s="136">
        <f>'F15.2'!H75</f>
        <v>0</v>
      </c>
      <c r="J21" s="136">
        <f>'F15.2'!I75</f>
        <v>0</v>
      </c>
      <c r="K21" s="218">
        <f>'F15.2'!J75</f>
        <v>153.07200000000003</v>
      </c>
      <c r="L21" s="218">
        <f>'F15.2'!K75</f>
        <v>168.73572645729888</v>
      </c>
      <c r="M21" s="218">
        <f>'F15.2'!L75</f>
        <v>176.8379939699615</v>
      </c>
      <c r="N21" s="218">
        <f>'F15.2'!M75</f>
        <v>185.32931210174934</v>
      </c>
      <c r="O21" s="218">
        <f>'F15.2'!N75</f>
        <v>194.22836209023001</v>
      </c>
      <c r="P21" s="218">
        <f>'F15.2'!O75</f>
        <v>203.55472219927063</v>
      </c>
    </row>
    <row r="22" spans="1:16" x14ac:dyDescent="0.25">
      <c r="B22" s="12">
        <f>B21+1</f>
        <v>3</v>
      </c>
      <c r="C22" s="20" t="s">
        <v>142</v>
      </c>
      <c r="D22" s="20" t="s">
        <v>443</v>
      </c>
      <c r="E22" s="20"/>
      <c r="F22" s="136">
        <f>'F15.3'!G40</f>
        <v>174.53699999999998</v>
      </c>
      <c r="G22" s="152">
        <f t="shared" si="6"/>
        <v>174.53699999999998</v>
      </c>
      <c r="H22" s="31"/>
      <c r="I22" s="136">
        <f>'F15.3'!H40</f>
        <v>0</v>
      </c>
      <c r="J22" s="136">
        <f>'F15.3'!I40</f>
        <v>0</v>
      </c>
      <c r="K22" s="218">
        <f>'F15.3'!J40</f>
        <v>218.19599999999997</v>
      </c>
      <c r="L22" s="218">
        <f>'F15.3'!K40</f>
        <v>192.32221826433178</v>
      </c>
      <c r="M22" s="218">
        <f>'F15.3'!L40</f>
        <v>230.68819390286205</v>
      </c>
      <c r="N22" s="218">
        <f>'F15.3'!M40</f>
        <v>279.26936959234632</v>
      </c>
      <c r="O22" s="218">
        <f>'F15.3'!N40</f>
        <v>331.93845878526315</v>
      </c>
      <c r="P22" s="218">
        <f>'F15.3'!O40</f>
        <v>387.75747253051804</v>
      </c>
    </row>
    <row r="23" spans="1:16" x14ac:dyDescent="0.25">
      <c r="B23" s="12">
        <f>B22+1</f>
        <v>4</v>
      </c>
      <c r="C23" s="20" t="s">
        <v>39</v>
      </c>
      <c r="D23" s="20"/>
      <c r="E23" s="20"/>
      <c r="F23" s="137">
        <f>SUM(F20:F22)</f>
        <v>5620.9320000000007</v>
      </c>
      <c r="G23" s="138">
        <f>F23-E23</f>
        <v>5620.9320000000007</v>
      </c>
      <c r="H23" s="31"/>
      <c r="I23" s="138">
        <f t="shared" ref="I23:K23" si="7">SUM(I20:I22)</f>
        <v>0</v>
      </c>
      <c r="J23" s="138">
        <f t="shared" si="7"/>
        <v>0</v>
      </c>
      <c r="K23" s="232">
        <f t="shared" si="7"/>
        <v>5064.5969999999998</v>
      </c>
      <c r="L23" s="232">
        <f>SUM(L20:L22)</f>
        <v>3520.7096347216302</v>
      </c>
      <c r="M23" s="232">
        <f>SUM(M20:M22)</f>
        <v>3794.5839189728231</v>
      </c>
      <c r="N23" s="232">
        <f>SUM(N20:N22)</f>
        <v>4772.8908568150946</v>
      </c>
      <c r="O23" s="232">
        <f>SUM(O20:O22)</f>
        <v>5144.6523847336821</v>
      </c>
      <c r="P23" s="232">
        <f>SUM(P20:P22)</f>
        <v>5542.3937194550708</v>
      </c>
    </row>
    <row r="24" spans="1:16" x14ac:dyDescent="0.25">
      <c r="B24" s="26"/>
      <c r="C24" s="37"/>
      <c r="D24" s="37"/>
      <c r="E24" s="37"/>
      <c r="F24" s="154"/>
      <c r="G24" s="155"/>
      <c r="H24" s="38"/>
      <c r="I24" s="155"/>
      <c r="J24" s="155"/>
      <c r="K24" s="155"/>
      <c r="L24" s="154"/>
      <c r="M24" s="154"/>
      <c r="N24" s="154"/>
      <c r="O24" s="154"/>
      <c r="P24" s="154"/>
    </row>
    <row r="25" spans="1:16" x14ac:dyDescent="0.25">
      <c r="A25" s="37"/>
      <c r="B25" s="15" t="s">
        <v>607</v>
      </c>
      <c r="C25" s="37"/>
      <c r="D25" s="37"/>
      <c r="E25" s="37"/>
      <c r="F25" s="154"/>
      <c r="G25" s="155"/>
      <c r="H25" s="38"/>
      <c r="I25" s="155"/>
      <c r="J25" s="155"/>
      <c r="K25" s="155"/>
      <c r="L25" s="154"/>
      <c r="M25" s="154"/>
      <c r="N25" s="154"/>
      <c r="O25" s="154"/>
      <c r="P25" s="154"/>
    </row>
    <row r="26" spans="1:16" x14ac:dyDescent="0.25">
      <c r="P26" s="17" t="s">
        <v>4</v>
      </c>
    </row>
    <row r="27" spans="1:16" ht="14" customHeight="1" x14ac:dyDescent="0.25">
      <c r="B27" s="347" t="s">
        <v>140</v>
      </c>
      <c r="C27" s="347" t="s">
        <v>18</v>
      </c>
      <c r="D27" s="348" t="s">
        <v>1</v>
      </c>
      <c r="E27" s="314" t="s">
        <v>160</v>
      </c>
      <c r="F27" s="315"/>
      <c r="G27" s="316"/>
      <c r="H27" s="314" t="s">
        <v>642</v>
      </c>
      <c r="I27" s="315"/>
      <c r="J27" s="315"/>
      <c r="K27" s="315"/>
      <c r="L27" s="306" t="s">
        <v>153</v>
      </c>
      <c r="M27" s="306"/>
      <c r="N27" s="306"/>
      <c r="O27" s="306"/>
      <c r="P27" s="306"/>
    </row>
    <row r="28" spans="1:16" ht="28" x14ac:dyDescent="0.25">
      <c r="B28" s="347"/>
      <c r="C28" s="347"/>
      <c r="D28" s="349"/>
      <c r="E28" s="7" t="s">
        <v>224</v>
      </c>
      <c r="F28" s="7" t="s">
        <v>169</v>
      </c>
      <c r="G28" s="7" t="s">
        <v>141</v>
      </c>
      <c r="H28" s="7" t="s">
        <v>224</v>
      </c>
      <c r="I28" s="7" t="s">
        <v>163</v>
      </c>
      <c r="J28" s="7" t="s">
        <v>164</v>
      </c>
      <c r="K28" s="7" t="s">
        <v>168</v>
      </c>
      <c r="L28" s="7" t="s">
        <v>154</v>
      </c>
      <c r="M28" s="7" t="s">
        <v>155</v>
      </c>
      <c r="N28" s="7" t="s">
        <v>156</v>
      </c>
      <c r="O28" s="7" t="s">
        <v>157</v>
      </c>
      <c r="P28" s="7" t="s">
        <v>158</v>
      </c>
    </row>
    <row r="29" spans="1:16" x14ac:dyDescent="0.25">
      <c r="B29" s="347"/>
      <c r="C29" s="347"/>
      <c r="D29" s="350"/>
      <c r="E29" s="7" t="s">
        <v>10</v>
      </c>
      <c r="F29" s="7" t="s">
        <v>12</v>
      </c>
      <c r="G29" s="7" t="s">
        <v>162</v>
      </c>
      <c r="H29" s="7" t="s">
        <v>10</v>
      </c>
      <c r="I29" s="7" t="s">
        <v>3</v>
      </c>
      <c r="J29" s="7" t="s">
        <v>5</v>
      </c>
      <c r="K29" s="7" t="s">
        <v>5</v>
      </c>
      <c r="L29" s="7" t="s">
        <v>8</v>
      </c>
      <c r="M29" s="7" t="s">
        <v>8</v>
      </c>
      <c r="N29" s="7" t="s">
        <v>8</v>
      </c>
      <c r="O29" s="7" t="s">
        <v>8</v>
      </c>
      <c r="P29" s="7" t="s">
        <v>8</v>
      </c>
    </row>
    <row r="30" spans="1:16" x14ac:dyDescent="0.25">
      <c r="B30" s="12">
        <v>1</v>
      </c>
      <c r="C30" s="20" t="s">
        <v>38</v>
      </c>
      <c r="D30" s="20" t="s">
        <v>441</v>
      </c>
      <c r="E30" s="20"/>
      <c r="F30" s="136">
        <f>'F15.1'!G99</f>
        <v>469.5200000000001</v>
      </c>
      <c r="G30" s="152">
        <f>F30</f>
        <v>469.5200000000001</v>
      </c>
      <c r="H30" s="31"/>
      <c r="I30" s="136">
        <f>'F15.1'!H99</f>
        <v>0</v>
      </c>
      <c r="J30" s="136">
        <f>'F15.1'!I99</f>
        <v>0</v>
      </c>
      <c r="K30" s="218">
        <f>'F15.1'!J99</f>
        <v>469.5200000000001</v>
      </c>
      <c r="L30" s="218">
        <f>'F15.1'!K99</f>
        <v>351.07240999999999</v>
      </c>
      <c r="M30" s="218">
        <f>'F15.1'!L99</f>
        <v>376.33974790000002</v>
      </c>
      <c r="N30" s="218">
        <f>'F15.1'!M99</f>
        <v>478.69913056899992</v>
      </c>
      <c r="O30" s="218">
        <f>'F15.1'!N99</f>
        <v>513.16506265091004</v>
      </c>
      <c r="P30" s="218">
        <f>'F15.1'!O99</f>
        <v>550.12016941392017</v>
      </c>
    </row>
    <row r="31" spans="1:16" x14ac:dyDescent="0.25">
      <c r="B31" s="12">
        <f>B30+1</f>
        <v>2</v>
      </c>
      <c r="C31" s="29" t="s">
        <v>170</v>
      </c>
      <c r="D31" s="29" t="s">
        <v>442</v>
      </c>
      <c r="E31" s="29"/>
      <c r="F31" s="136">
        <f>'F15.2'!G112</f>
        <v>15.865525509999999</v>
      </c>
      <c r="G31" s="152">
        <f t="shared" ref="G31:G32" si="8">F31</f>
        <v>15.865525509999999</v>
      </c>
      <c r="H31" s="31"/>
      <c r="I31" s="136">
        <f>'F15.2'!H112</f>
        <v>0</v>
      </c>
      <c r="J31" s="136">
        <f>'F15.2'!I112</f>
        <v>0</v>
      </c>
      <c r="K31" s="218">
        <f>'F15.2'!J112</f>
        <v>17.007999999999999</v>
      </c>
      <c r="L31" s="218">
        <f>'F15.2'!K112</f>
        <v>18.74841405081099</v>
      </c>
      <c r="M31" s="218">
        <f>'F15.2'!L112</f>
        <v>19.648665996662391</v>
      </c>
      <c r="N31" s="218">
        <f>'F15.2'!M112</f>
        <v>20.592145789083254</v>
      </c>
      <c r="O31" s="218">
        <f>'F15.2'!N112</f>
        <v>21.580929121136673</v>
      </c>
      <c r="P31" s="218">
        <f>'F15.2'!O112</f>
        <v>22.61719135547451</v>
      </c>
    </row>
    <row r="32" spans="1:16" x14ac:dyDescent="0.25">
      <c r="B32" s="12">
        <f>B31+1</f>
        <v>3</v>
      </c>
      <c r="C32" s="20" t="s">
        <v>142</v>
      </c>
      <c r="D32" s="20" t="s">
        <v>443</v>
      </c>
      <c r="E32" s="20"/>
      <c r="F32" s="136">
        <f>'F15.3'!G60</f>
        <v>19.393000000000001</v>
      </c>
      <c r="G32" s="152">
        <f t="shared" si="8"/>
        <v>19.393000000000001</v>
      </c>
      <c r="H32" s="31"/>
      <c r="I32" s="136">
        <f>'F15.3'!H60</f>
        <v>0</v>
      </c>
      <c r="J32" s="136">
        <f>'F15.3'!I60</f>
        <v>0</v>
      </c>
      <c r="K32" s="218">
        <f>'F15.3'!J60</f>
        <v>24.244000000000003</v>
      </c>
      <c r="L32" s="218">
        <f>'F15.3'!K60</f>
        <v>21.369135362703531</v>
      </c>
      <c r="M32" s="218">
        <f>'F15.3'!L60</f>
        <v>25.632021544762452</v>
      </c>
      <c r="N32" s="218">
        <f>'F15.3'!M60</f>
        <v>31.029929954705139</v>
      </c>
      <c r="O32" s="218">
        <f>'F15.3'!N60</f>
        <v>36.882050976140341</v>
      </c>
      <c r="P32" s="218">
        <f>'F15.3'!O60</f>
        <v>43.08416361450201</v>
      </c>
    </row>
    <row r="33" spans="2:16" x14ac:dyDescent="0.25">
      <c r="B33" s="12">
        <f>B32+1</f>
        <v>4</v>
      </c>
      <c r="C33" s="20" t="s">
        <v>39</v>
      </c>
      <c r="D33" s="20"/>
      <c r="E33" s="20"/>
      <c r="F33" s="137">
        <f>SUM(F30:F32)</f>
        <v>504.77852551000012</v>
      </c>
      <c r="G33" s="138">
        <f>F33-E33</f>
        <v>504.77852551000012</v>
      </c>
      <c r="H33" s="31"/>
      <c r="I33" s="138">
        <f t="shared" ref="I33:P33" si="9">SUM(I30:I32)</f>
        <v>0</v>
      </c>
      <c r="J33" s="138">
        <f t="shared" si="9"/>
        <v>0</v>
      </c>
      <c r="K33" s="232">
        <f t="shared" si="9"/>
        <v>510.77200000000011</v>
      </c>
      <c r="L33" s="232">
        <f t="shared" si="9"/>
        <v>391.18995941351454</v>
      </c>
      <c r="M33" s="232">
        <f t="shared" si="9"/>
        <v>421.62043544142483</v>
      </c>
      <c r="N33" s="232">
        <f t="shared" si="9"/>
        <v>530.32120631278826</v>
      </c>
      <c r="O33" s="232">
        <f t="shared" si="9"/>
        <v>571.62804274818711</v>
      </c>
      <c r="P33" s="232">
        <f t="shared" si="9"/>
        <v>615.82152438389664</v>
      </c>
    </row>
    <row r="34" spans="2:16" x14ac:dyDescent="0.25">
      <c r="B34" s="26"/>
      <c r="C34" s="37"/>
      <c r="D34" s="37"/>
      <c r="E34" s="37"/>
      <c r="F34" s="154"/>
      <c r="G34" s="155"/>
      <c r="H34" s="38"/>
      <c r="I34" s="155"/>
      <c r="J34" s="155"/>
      <c r="K34" s="155"/>
      <c r="L34" s="154"/>
      <c r="M34" s="154"/>
      <c r="N34" s="154"/>
      <c r="O34" s="154"/>
      <c r="P34" s="154"/>
    </row>
    <row r="35" spans="2:16" ht="14.5" x14ac:dyDescent="0.25">
      <c r="B35" s="39" t="s">
        <v>175</v>
      </c>
      <c r="C35" s="40"/>
      <c r="D35" s="37"/>
      <c r="E35" s="37"/>
      <c r="F35" s="37"/>
      <c r="G35" s="38"/>
      <c r="H35" s="38"/>
      <c r="I35" s="38"/>
      <c r="J35" s="38"/>
      <c r="K35" s="38"/>
      <c r="L35" s="38"/>
      <c r="M35" s="38"/>
      <c r="N35" s="38"/>
      <c r="O35" s="38"/>
      <c r="P35" s="38"/>
    </row>
    <row r="36" spans="2:16" ht="14.5" x14ac:dyDescent="0.25">
      <c r="B36" s="41">
        <v>1</v>
      </c>
      <c r="C36" s="40" t="s">
        <v>176</v>
      </c>
    </row>
    <row r="38" spans="2:16" x14ac:dyDescent="0.25">
      <c r="B38" s="26"/>
    </row>
  </sheetData>
  <mergeCells count="18">
    <mergeCell ref="H17:K17"/>
    <mergeCell ref="E17:G17"/>
    <mergeCell ref="D17:D19"/>
    <mergeCell ref="L27:P27"/>
    <mergeCell ref="L7:P7"/>
    <mergeCell ref="E7:G7"/>
    <mergeCell ref="H7:K7"/>
    <mergeCell ref="L17:P17"/>
    <mergeCell ref="B27:B29"/>
    <mergeCell ref="C27:C29"/>
    <mergeCell ref="D27:D29"/>
    <mergeCell ref="E27:G27"/>
    <mergeCell ref="H27:K27"/>
    <mergeCell ref="B17:B19"/>
    <mergeCell ref="C17:C19"/>
    <mergeCell ref="B7:B9"/>
    <mergeCell ref="C7:C9"/>
    <mergeCell ref="D7:D9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2:O101"/>
  <sheetViews>
    <sheetView showGridLines="0" zoomScale="39" zoomScaleNormal="55" zoomScaleSheetLayoutView="70" workbookViewId="0">
      <selection activeCell="P42" sqref="P42"/>
    </sheetView>
  </sheetViews>
  <sheetFormatPr defaultColWidth="9.1796875" defaultRowHeight="14" x14ac:dyDescent="0.25"/>
  <cols>
    <col min="1" max="1" width="93.453125" style="5" customWidth="1"/>
    <col min="2" max="2" width="7" style="5" customWidth="1"/>
    <col min="3" max="3" width="50.54296875" style="5" customWidth="1"/>
    <col min="4" max="6" width="16.81640625" style="5" customWidth="1"/>
    <col min="7" max="7" width="16" style="5" customWidth="1"/>
    <col min="8" max="9" width="14.453125" style="5" hidden="1" customWidth="1"/>
    <col min="10" max="10" width="18" style="5" customWidth="1"/>
    <col min="11" max="11" width="12.1796875" style="5" customWidth="1"/>
    <col min="12" max="12" width="12.1796875" style="5" bestFit="1" customWidth="1"/>
    <col min="13" max="13" width="13" style="5" customWidth="1"/>
    <col min="14" max="14" width="13.453125" style="5" customWidth="1"/>
    <col min="15" max="15" width="12.81640625" style="5" customWidth="1"/>
    <col min="16" max="16384" width="9.1796875" style="5"/>
  </cols>
  <sheetData>
    <row r="2" spans="2:15" x14ac:dyDescent="0.25">
      <c r="C2" s="4"/>
      <c r="D2" s="4"/>
      <c r="E2" s="4"/>
      <c r="F2" s="4"/>
      <c r="G2" s="4"/>
      <c r="H2" s="25" t="s">
        <v>240</v>
      </c>
      <c r="I2" s="4"/>
      <c r="J2" s="4"/>
    </row>
    <row r="3" spans="2:15" s="3" customFormat="1" x14ac:dyDescent="0.3">
      <c r="C3" s="4"/>
      <c r="D3" s="4"/>
      <c r="E3" s="4"/>
      <c r="F3" s="4"/>
      <c r="G3" s="4"/>
      <c r="H3" s="27" t="s">
        <v>438</v>
      </c>
      <c r="I3" s="4"/>
      <c r="J3" s="4"/>
    </row>
    <row r="4" spans="2:15" s="3" customFormat="1" x14ac:dyDescent="0.3">
      <c r="C4" s="32"/>
      <c r="D4" s="32"/>
      <c r="E4" s="32"/>
      <c r="F4" s="32"/>
      <c r="G4" s="33"/>
      <c r="H4" s="33"/>
      <c r="I4" s="33"/>
      <c r="J4" s="33"/>
    </row>
    <row r="5" spans="2:15" s="3" customFormat="1" x14ac:dyDescent="0.3">
      <c r="B5" s="156" t="s">
        <v>602</v>
      </c>
      <c r="C5" s="32"/>
      <c r="D5" s="32"/>
      <c r="E5" s="32"/>
      <c r="F5" s="32"/>
      <c r="G5" s="33"/>
      <c r="H5" s="33"/>
      <c r="I5" s="33"/>
      <c r="J5" s="33"/>
    </row>
    <row r="6" spans="2:15" x14ac:dyDescent="0.25">
      <c r="O6" s="17" t="s">
        <v>4</v>
      </c>
    </row>
    <row r="7" spans="2:15" ht="12.75" customHeight="1" x14ac:dyDescent="0.25">
      <c r="B7" s="312" t="s">
        <v>2</v>
      </c>
      <c r="C7" s="312" t="s">
        <v>18</v>
      </c>
      <c r="D7" s="7" t="s">
        <v>174</v>
      </c>
      <c r="E7" s="7" t="s">
        <v>173</v>
      </c>
      <c r="F7" s="7" t="s">
        <v>172</v>
      </c>
      <c r="G7" s="7" t="s">
        <v>160</v>
      </c>
      <c r="H7" s="307" t="s">
        <v>642</v>
      </c>
      <c r="I7" s="307"/>
      <c r="J7" s="307"/>
      <c r="K7" s="306" t="s">
        <v>153</v>
      </c>
      <c r="L7" s="306"/>
      <c r="M7" s="306"/>
      <c r="N7" s="306"/>
      <c r="O7" s="306"/>
    </row>
    <row r="8" spans="2:15" x14ac:dyDescent="0.25">
      <c r="B8" s="312"/>
      <c r="C8" s="312"/>
      <c r="D8" s="7" t="s">
        <v>169</v>
      </c>
      <c r="E8" s="7" t="s">
        <v>169</v>
      </c>
      <c r="F8" s="7" t="s">
        <v>169</v>
      </c>
      <c r="G8" s="7" t="s">
        <v>169</v>
      </c>
      <c r="H8" s="7" t="s">
        <v>163</v>
      </c>
      <c r="I8" s="7" t="s">
        <v>164</v>
      </c>
      <c r="J8" s="7" t="s">
        <v>168</v>
      </c>
      <c r="K8" s="7" t="s">
        <v>154</v>
      </c>
      <c r="L8" s="7" t="s">
        <v>155</v>
      </c>
      <c r="M8" s="7" t="s">
        <v>156</v>
      </c>
      <c r="N8" s="7" t="s">
        <v>157</v>
      </c>
      <c r="O8" s="7" t="s">
        <v>158</v>
      </c>
    </row>
    <row r="9" spans="2:15" x14ac:dyDescent="0.25">
      <c r="B9" s="351"/>
      <c r="C9" s="312"/>
      <c r="D9" s="7" t="s">
        <v>12</v>
      </c>
      <c r="E9" s="7" t="s">
        <v>12</v>
      </c>
      <c r="F9" s="7" t="s">
        <v>12</v>
      </c>
      <c r="G9" s="7" t="s">
        <v>12</v>
      </c>
      <c r="H9" s="7" t="s">
        <v>3</v>
      </c>
      <c r="I9" s="7" t="s">
        <v>5</v>
      </c>
      <c r="J9" s="7" t="s">
        <v>12</v>
      </c>
      <c r="K9" s="7" t="s">
        <v>8</v>
      </c>
      <c r="L9" s="7" t="s">
        <v>8</v>
      </c>
      <c r="M9" s="7" t="s">
        <v>8</v>
      </c>
      <c r="N9" s="7" t="s">
        <v>8</v>
      </c>
      <c r="O9" s="7" t="s">
        <v>8</v>
      </c>
    </row>
    <row r="10" spans="2:15" x14ac:dyDescent="0.3">
      <c r="B10" s="1">
        <v>1</v>
      </c>
      <c r="C10" s="279" t="s">
        <v>42</v>
      </c>
      <c r="D10" s="141">
        <f>D42+D75</f>
        <v>1253.1523893999999</v>
      </c>
      <c r="E10" s="141">
        <f t="shared" ref="E10:I10" si="0">E42+E75</f>
        <v>1189.8166588900001</v>
      </c>
      <c r="F10" s="141">
        <f t="shared" si="0"/>
        <v>1211.8049355500002</v>
      </c>
      <c r="G10" s="141">
        <f t="shared" si="0"/>
        <v>1761.4470000000001</v>
      </c>
      <c r="H10" s="141">
        <f t="shared" si="0"/>
        <v>0</v>
      </c>
      <c r="I10" s="141">
        <f t="shared" si="0"/>
        <v>0</v>
      </c>
      <c r="J10" s="141">
        <f>'[4]Employee Cost'!E9</f>
        <v>2005.2999999999995</v>
      </c>
      <c r="K10" s="141">
        <f>'[4]Employee Cost'!F9</f>
        <v>2145.6709999999994</v>
      </c>
      <c r="L10" s="141">
        <f>'[4]Employee Cost'!G9</f>
        <v>2295.8679699999993</v>
      </c>
      <c r="M10" s="141">
        <f>'[4]Employee Cost'!H9</f>
        <v>2915.7523218999991</v>
      </c>
      <c r="N10" s="141">
        <f>'[4]Employee Cost'!I9</f>
        <v>3119.8549844329991</v>
      </c>
      <c r="O10" s="141">
        <f>'[4]Employee Cost'!J9</f>
        <v>3338.2448333433094</v>
      </c>
    </row>
    <row r="11" spans="2:15" x14ac:dyDescent="0.3">
      <c r="B11" s="1">
        <v>2</v>
      </c>
      <c r="C11" s="279" t="s">
        <v>43</v>
      </c>
      <c r="D11" s="141">
        <f t="shared" ref="D11:I11" si="1">D43+D76</f>
        <v>92.116760600000006</v>
      </c>
      <c r="E11" s="141">
        <f t="shared" si="1"/>
        <v>164.95400576</v>
      </c>
      <c r="F11" s="141">
        <f t="shared" si="1"/>
        <v>245.89570330000001</v>
      </c>
      <c r="G11" s="141">
        <f t="shared" si="1"/>
        <v>100.306</v>
      </c>
      <c r="H11" s="141">
        <f t="shared" si="1"/>
        <v>0</v>
      </c>
      <c r="I11" s="141">
        <f t="shared" si="1"/>
        <v>0</v>
      </c>
      <c r="J11" s="141">
        <v>0</v>
      </c>
      <c r="K11" s="141">
        <v>0</v>
      </c>
      <c r="L11" s="141">
        <v>0</v>
      </c>
      <c r="M11" s="141">
        <v>0</v>
      </c>
      <c r="N11" s="141">
        <v>0</v>
      </c>
      <c r="O11" s="141">
        <v>0</v>
      </c>
    </row>
    <row r="12" spans="2:15" x14ac:dyDescent="0.3">
      <c r="B12" s="1">
        <v>3</v>
      </c>
      <c r="C12" s="283" t="s">
        <v>44</v>
      </c>
      <c r="D12" s="141">
        <f t="shared" ref="D12:I12" si="2">D44+D77</f>
        <v>154.43440229999999</v>
      </c>
      <c r="E12" s="141">
        <f t="shared" si="2"/>
        <v>165.27452231999999</v>
      </c>
      <c r="F12" s="141">
        <f t="shared" si="2"/>
        <v>179.60189801000001</v>
      </c>
      <c r="G12" s="141">
        <f t="shared" si="2"/>
        <v>257.95600000000002</v>
      </c>
      <c r="H12" s="141">
        <f t="shared" si="2"/>
        <v>0</v>
      </c>
      <c r="I12" s="141">
        <f t="shared" si="2"/>
        <v>0</v>
      </c>
      <c r="J12" s="141">
        <v>0</v>
      </c>
      <c r="K12" s="141">
        <v>0</v>
      </c>
      <c r="L12" s="141">
        <v>0</v>
      </c>
      <c r="M12" s="141">
        <v>0</v>
      </c>
      <c r="N12" s="141">
        <v>0</v>
      </c>
      <c r="O12" s="141">
        <v>0</v>
      </c>
    </row>
    <row r="13" spans="2:15" x14ac:dyDescent="0.3">
      <c r="B13" s="1">
        <v>4</v>
      </c>
      <c r="C13" s="279" t="s">
        <v>45</v>
      </c>
      <c r="D13" s="141">
        <f t="shared" ref="D13:I13" si="3">D45+D78</f>
        <v>16.576427500000001</v>
      </c>
      <c r="E13" s="141">
        <f t="shared" si="3"/>
        <v>22.06520368</v>
      </c>
      <c r="F13" s="141">
        <f t="shared" si="3"/>
        <v>22.87750677</v>
      </c>
      <c r="G13" s="141">
        <f t="shared" si="3"/>
        <v>23.314</v>
      </c>
      <c r="H13" s="141">
        <f t="shared" si="3"/>
        <v>0</v>
      </c>
      <c r="I13" s="141">
        <f t="shared" si="3"/>
        <v>0</v>
      </c>
      <c r="J13" s="141">
        <v>0</v>
      </c>
      <c r="K13" s="141">
        <v>0</v>
      </c>
      <c r="L13" s="141">
        <v>0</v>
      </c>
      <c r="M13" s="141">
        <v>0</v>
      </c>
      <c r="N13" s="141">
        <v>0</v>
      </c>
      <c r="O13" s="141">
        <v>0</v>
      </c>
    </row>
    <row r="14" spans="2:15" x14ac:dyDescent="0.3">
      <c r="B14" s="1">
        <v>5</v>
      </c>
      <c r="C14" s="279" t="s">
        <v>46</v>
      </c>
      <c r="D14" s="141">
        <f t="shared" ref="D14:I14" si="4">D46+D79</f>
        <v>0</v>
      </c>
      <c r="E14" s="141">
        <f t="shared" si="4"/>
        <v>0</v>
      </c>
      <c r="F14" s="141">
        <f t="shared" si="4"/>
        <v>0</v>
      </c>
      <c r="G14" s="141">
        <f t="shared" si="4"/>
        <v>0</v>
      </c>
      <c r="H14" s="141">
        <f t="shared" si="4"/>
        <v>0</v>
      </c>
      <c r="I14" s="141">
        <f t="shared" si="4"/>
        <v>0</v>
      </c>
      <c r="J14" s="141">
        <v>0</v>
      </c>
      <c r="K14" s="141">
        <v>0</v>
      </c>
      <c r="L14" s="141">
        <v>0</v>
      </c>
      <c r="M14" s="141">
        <v>0</v>
      </c>
      <c r="N14" s="141">
        <v>0</v>
      </c>
      <c r="O14" s="141">
        <v>0</v>
      </c>
    </row>
    <row r="15" spans="2:15" x14ac:dyDescent="0.3">
      <c r="B15" s="1">
        <v>6</v>
      </c>
      <c r="C15" s="283" t="s">
        <v>47</v>
      </c>
      <c r="D15" s="141">
        <f t="shared" ref="D15:I15" si="5">D47+D80</f>
        <v>44.397469000000008</v>
      </c>
      <c r="E15" s="141">
        <f t="shared" si="5"/>
        <v>44.269537150000005</v>
      </c>
      <c r="F15" s="141">
        <f t="shared" si="5"/>
        <v>46.959532249999995</v>
      </c>
      <c r="G15" s="141">
        <f t="shared" si="5"/>
        <v>55.639000000000003</v>
      </c>
      <c r="H15" s="141">
        <f t="shared" si="5"/>
        <v>0</v>
      </c>
      <c r="I15" s="141">
        <f t="shared" si="5"/>
        <v>0</v>
      </c>
      <c r="J15" s="141">
        <v>0</v>
      </c>
      <c r="K15" s="141">
        <v>0</v>
      </c>
      <c r="L15" s="141">
        <v>0</v>
      </c>
      <c r="M15" s="141">
        <v>0</v>
      </c>
      <c r="N15" s="141">
        <v>0</v>
      </c>
      <c r="O15" s="141">
        <v>0</v>
      </c>
    </row>
    <row r="16" spans="2:15" x14ac:dyDescent="0.3">
      <c r="B16" s="1">
        <v>7</v>
      </c>
      <c r="C16" s="279" t="s">
        <v>48</v>
      </c>
      <c r="D16" s="141">
        <f t="shared" ref="D16:I16" si="6">D48+D81</f>
        <v>33.141298900000002</v>
      </c>
      <c r="E16" s="141">
        <f t="shared" si="6"/>
        <v>33.238820650000001</v>
      </c>
      <c r="F16" s="141">
        <f t="shared" si="6"/>
        <v>34.122965640000004</v>
      </c>
      <c r="G16" s="141">
        <f t="shared" si="6"/>
        <v>42.239000000000004</v>
      </c>
      <c r="H16" s="141">
        <f t="shared" si="6"/>
        <v>0</v>
      </c>
      <c r="I16" s="141">
        <f t="shared" si="6"/>
        <v>0</v>
      </c>
      <c r="J16" s="141">
        <v>0</v>
      </c>
      <c r="K16" s="141">
        <v>0</v>
      </c>
      <c r="L16" s="141">
        <v>0</v>
      </c>
      <c r="M16" s="141">
        <v>0</v>
      </c>
      <c r="N16" s="141">
        <v>0</v>
      </c>
      <c r="O16" s="141">
        <v>0</v>
      </c>
    </row>
    <row r="17" spans="2:15" x14ac:dyDescent="0.3">
      <c r="B17" s="1">
        <v>8</v>
      </c>
      <c r="C17" s="279" t="s">
        <v>49</v>
      </c>
      <c r="D17" s="141">
        <f t="shared" ref="D17:I17" si="7">D49+D82</f>
        <v>39.584429800000002</v>
      </c>
      <c r="E17" s="141">
        <f t="shared" si="7"/>
        <v>44.968285780000002</v>
      </c>
      <c r="F17" s="141">
        <f t="shared" si="7"/>
        <v>470.86464919999997</v>
      </c>
      <c r="G17" s="141">
        <f t="shared" si="7"/>
        <v>376.964</v>
      </c>
      <c r="H17" s="141">
        <f t="shared" si="7"/>
        <v>0</v>
      </c>
      <c r="I17" s="141">
        <f t="shared" si="7"/>
        <v>0</v>
      </c>
      <c r="J17" s="141">
        <v>0</v>
      </c>
      <c r="K17" s="141">
        <v>0</v>
      </c>
      <c r="L17" s="141">
        <v>0</v>
      </c>
      <c r="M17" s="141">
        <v>0</v>
      </c>
      <c r="N17" s="141">
        <v>0</v>
      </c>
      <c r="O17" s="141">
        <v>0</v>
      </c>
    </row>
    <row r="18" spans="2:15" x14ac:dyDescent="0.3">
      <c r="B18" s="1">
        <v>9</v>
      </c>
      <c r="C18" s="279" t="s">
        <v>50</v>
      </c>
      <c r="D18" s="141">
        <f t="shared" ref="D18:I18" si="8">D50+D83</f>
        <v>0</v>
      </c>
      <c r="E18" s="141">
        <f t="shared" si="8"/>
        <v>0</v>
      </c>
      <c r="F18" s="141">
        <f t="shared" si="8"/>
        <v>0</v>
      </c>
      <c r="G18" s="141">
        <f t="shared" si="8"/>
        <v>0</v>
      </c>
      <c r="H18" s="141">
        <f t="shared" si="8"/>
        <v>0</v>
      </c>
      <c r="I18" s="141">
        <f t="shared" si="8"/>
        <v>0</v>
      </c>
      <c r="J18" s="141">
        <f>J50+J83</f>
        <v>0</v>
      </c>
      <c r="K18" s="141">
        <v>0</v>
      </c>
      <c r="L18" s="141">
        <v>0</v>
      </c>
      <c r="M18" s="141">
        <v>0</v>
      </c>
      <c r="N18" s="141">
        <v>0</v>
      </c>
      <c r="O18" s="141">
        <v>0</v>
      </c>
    </row>
    <row r="19" spans="2:15" x14ac:dyDescent="0.3">
      <c r="B19" s="1">
        <v>10</v>
      </c>
      <c r="C19" s="279" t="s">
        <v>51</v>
      </c>
      <c r="D19" s="141">
        <f t="shared" ref="D19:I19" si="9">D51+D84</f>
        <v>0</v>
      </c>
      <c r="E19" s="141">
        <f t="shared" si="9"/>
        <v>0</v>
      </c>
      <c r="F19" s="141">
        <f t="shared" si="9"/>
        <v>0</v>
      </c>
      <c r="G19" s="141">
        <f t="shared" si="9"/>
        <v>0.45900000000000002</v>
      </c>
      <c r="H19" s="141">
        <f t="shared" si="9"/>
        <v>0</v>
      </c>
      <c r="I19" s="141">
        <f t="shared" si="9"/>
        <v>0</v>
      </c>
      <c r="J19" s="141">
        <v>0</v>
      </c>
      <c r="K19" s="141">
        <v>0</v>
      </c>
      <c r="L19" s="141">
        <v>0</v>
      </c>
      <c r="M19" s="141">
        <v>0</v>
      </c>
      <c r="N19" s="141">
        <v>0</v>
      </c>
      <c r="O19" s="141">
        <v>0</v>
      </c>
    </row>
    <row r="20" spans="2:15" x14ac:dyDescent="0.3">
      <c r="B20" s="1">
        <v>11</v>
      </c>
      <c r="C20" s="279" t="s">
        <v>52</v>
      </c>
      <c r="D20" s="141">
        <f t="shared" ref="D20:I20" si="10">D52+D85</f>
        <v>-1.52015E-2</v>
      </c>
      <c r="E20" s="141">
        <f t="shared" si="10"/>
        <v>-1.3422470000000001E-2</v>
      </c>
      <c r="F20" s="141">
        <f t="shared" si="10"/>
        <v>-1.32248E-3</v>
      </c>
      <c r="G20" s="141">
        <f t="shared" si="10"/>
        <v>-1.8000000000000002E-2</v>
      </c>
      <c r="H20" s="141">
        <f t="shared" si="10"/>
        <v>0</v>
      </c>
      <c r="I20" s="141">
        <f t="shared" si="10"/>
        <v>0</v>
      </c>
      <c r="J20" s="141">
        <v>0</v>
      </c>
      <c r="K20" s="141">
        <v>0</v>
      </c>
      <c r="L20" s="141">
        <v>0</v>
      </c>
      <c r="M20" s="141">
        <v>0</v>
      </c>
      <c r="N20" s="141">
        <v>0</v>
      </c>
      <c r="O20" s="141">
        <v>0</v>
      </c>
    </row>
    <row r="21" spans="2:15" x14ac:dyDescent="0.3">
      <c r="B21" s="1">
        <v>12</v>
      </c>
      <c r="C21" s="279" t="s">
        <v>53</v>
      </c>
      <c r="D21" s="141">
        <f t="shared" ref="D21:I21" si="11">D53+D86</f>
        <v>25.264419699999998</v>
      </c>
      <c r="E21" s="141">
        <f t="shared" si="11"/>
        <v>33.25097019999999</v>
      </c>
      <c r="F21" s="141">
        <f t="shared" si="11"/>
        <v>34.904836470000006</v>
      </c>
      <c r="G21" s="141">
        <f t="shared" si="11"/>
        <v>35.161000000000001</v>
      </c>
      <c r="H21" s="141">
        <f t="shared" si="11"/>
        <v>0</v>
      </c>
      <c r="I21" s="141">
        <f t="shared" si="11"/>
        <v>0</v>
      </c>
      <c r="J21" s="141">
        <f>'[4]Employee Cost'!E16</f>
        <v>103.07</v>
      </c>
      <c r="K21" s="141">
        <f>'[4]Employee Cost'!F16</f>
        <v>110.28489999999999</v>
      </c>
      <c r="L21" s="141">
        <f>'[4]Employee Cost'!G16</f>
        <v>118.00484299999999</v>
      </c>
      <c r="M21" s="141">
        <f>'[4]Employee Cost'!H16</f>
        <v>149.86615061000001</v>
      </c>
      <c r="N21" s="141">
        <f>'[4]Employee Cost'!I16</f>
        <v>160.35678115270002</v>
      </c>
      <c r="O21" s="141">
        <f>'[4]Employee Cost'!J16</f>
        <v>171.58175583338902</v>
      </c>
    </row>
    <row r="22" spans="2:15" x14ac:dyDescent="0.3">
      <c r="B22" s="1">
        <v>13</v>
      </c>
      <c r="C22" s="279" t="s">
        <v>54</v>
      </c>
      <c r="D22" s="141">
        <f t="shared" ref="D22:I22" si="12">D54+D87</f>
        <v>0</v>
      </c>
      <c r="E22" s="141">
        <f t="shared" si="12"/>
        <v>0</v>
      </c>
      <c r="F22" s="141">
        <f t="shared" si="12"/>
        <v>0</v>
      </c>
      <c r="G22" s="141">
        <f t="shared" si="12"/>
        <v>0</v>
      </c>
      <c r="H22" s="141">
        <f t="shared" si="12"/>
        <v>0</v>
      </c>
      <c r="I22" s="141">
        <f t="shared" si="12"/>
        <v>0</v>
      </c>
      <c r="J22" s="141">
        <f>J54+J87</f>
        <v>0</v>
      </c>
      <c r="K22" s="141">
        <v>0</v>
      </c>
      <c r="L22" s="141">
        <v>0</v>
      </c>
      <c r="M22" s="141">
        <v>0</v>
      </c>
      <c r="N22" s="141">
        <v>0</v>
      </c>
      <c r="O22" s="141">
        <v>0</v>
      </c>
    </row>
    <row r="23" spans="2:15" x14ac:dyDescent="0.3">
      <c r="B23" s="1">
        <v>14</v>
      </c>
      <c r="C23" s="279" t="s">
        <v>55</v>
      </c>
      <c r="D23" s="141">
        <f t="shared" ref="D23:I23" si="13">D55+D88</f>
        <v>1.0689000000000001E-2</v>
      </c>
      <c r="E23" s="141">
        <f t="shared" si="13"/>
        <v>1.0230899999999999E-2</v>
      </c>
      <c r="F23" s="141">
        <f t="shared" si="13"/>
        <v>1.018E-3</v>
      </c>
      <c r="G23" s="141">
        <f t="shared" si="13"/>
        <v>0</v>
      </c>
      <c r="H23" s="141">
        <f t="shared" si="13"/>
        <v>0</v>
      </c>
      <c r="I23" s="141">
        <f t="shared" si="13"/>
        <v>0</v>
      </c>
      <c r="J23" s="205">
        <f>'[4]Employee Cost'!E14+'[4]Employee Cost'!E15</f>
        <v>2.99</v>
      </c>
      <c r="K23" s="205">
        <f>'[4]Employee Cost'!F14+'[4]Employee Cost'!F15</f>
        <v>3.1993000000000005</v>
      </c>
      <c r="L23" s="205">
        <f>'[4]Employee Cost'!G14+'[4]Employee Cost'!G15</f>
        <v>3.4232510000000005</v>
      </c>
      <c r="M23" s="205">
        <f>'[4]Employee Cost'!H14+'[4]Employee Cost'!H15</f>
        <v>4.3475287700000003</v>
      </c>
      <c r="N23" s="205">
        <f>'[4]Employee Cost'!I14+'[4]Employee Cost'!I15</f>
        <v>4.6518557839000003</v>
      </c>
      <c r="O23" s="205">
        <f>'[4]Employee Cost'!J14+'[4]Employee Cost'!J15</f>
        <v>4.977485688773001</v>
      </c>
    </row>
    <row r="24" spans="2:15" x14ac:dyDescent="0.3">
      <c r="B24" s="1">
        <v>15</v>
      </c>
      <c r="C24" s="279" t="s">
        <v>56</v>
      </c>
      <c r="D24" s="141">
        <f t="shared" ref="D24:I24" si="14">D56+D89</f>
        <v>0</v>
      </c>
      <c r="E24" s="141">
        <f t="shared" si="14"/>
        <v>0</v>
      </c>
      <c r="F24" s="141">
        <f t="shared" si="14"/>
        <v>0</v>
      </c>
      <c r="G24" s="141">
        <f t="shared" si="14"/>
        <v>0</v>
      </c>
      <c r="H24" s="141">
        <f t="shared" si="14"/>
        <v>0</v>
      </c>
      <c r="I24" s="141">
        <f t="shared" si="14"/>
        <v>0</v>
      </c>
      <c r="J24" s="141">
        <f>J56+J89</f>
        <v>0</v>
      </c>
      <c r="K24" s="141">
        <v>0</v>
      </c>
      <c r="L24" s="141">
        <v>0</v>
      </c>
      <c r="M24" s="141">
        <v>0</v>
      </c>
      <c r="N24" s="141">
        <v>0</v>
      </c>
      <c r="O24" s="141">
        <v>0</v>
      </c>
    </row>
    <row r="25" spans="2:15" x14ac:dyDescent="0.3">
      <c r="B25" s="1">
        <v>16</v>
      </c>
      <c r="C25" s="279" t="s">
        <v>57</v>
      </c>
      <c r="D25" s="141">
        <f t="shared" ref="D25:I25" si="15">D57+D90</f>
        <v>4.3140000000000001E-3</v>
      </c>
      <c r="E25" s="141">
        <f t="shared" si="15"/>
        <v>4.3140000000000001E-3</v>
      </c>
      <c r="F25" s="141">
        <f t="shared" si="15"/>
        <v>4.3140000000000002E-4</v>
      </c>
      <c r="G25" s="141">
        <f t="shared" si="15"/>
        <v>0</v>
      </c>
      <c r="H25" s="141">
        <f t="shared" si="15"/>
        <v>0</v>
      </c>
      <c r="I25" s="141">
        <f t="shared" si="15"/>
        <v>0</v>
      </c>
      <c r="J25" s="141">
        <f>'[4]Employee Cost'!E10+'[4]Employee Cost'!E12</f>
        <v>398.46000000000004</v>
      </c>
      <c r="K25" s="141">
        <f>'[4]Employee Cost'!F10+'[4]Employee Cost'!F12</f>
        <v>426.3522000000001</v>
      </c>
      <c r="L25" s="141">
        <f>'[4]Employee Cost'!G10+'[4]Employee Cost'!G12</f>
        <v>456.19685400000009</v>
      </c>
      <c r="M25" s="141">
        <f>'[4]Employee Cost'!H10+'[4]Employee Cost'!H12</f>
        <v>579.37000458000011</v>
      </c>
      <c r="N25" s="141">
        <f>'[4]Employee Cost'!I10+'[4]Employee Cost'!I12</f>
        <v>619.92590490060013</v>
      </c>
      <c r="O25" s="141">
        <f>'[4]Employee Cost'!J10+'[4]Employee Cost'!J12</f>
        <v>663.32071824364209</v>
      </c>
    </row>
    <row r="26" spans="2:15" x14ac:dyDescent="0.3">
      <c r="B26" s="1">
        <v>18</v>
      </c>
      <c r="C26" s="279" t="s">
        <v>59</v>
      </c>
      <c r="D26" s="141">
        <f t="shared" ref="D26:I26" si="16">D59+D92</f>
        <v>193.35714189999999</v>
      </c>
      <c r="E26" s="141">
        <f t="shared" si="16"/>
        <v>193.91630785000001</v>
      </c>
      <c r="F26" s="141">
        <f t="shared" si="16"/>
        <v>1.3798437399999983</v>
      </c>
      <c r="G26" s="141">
        <f t="shared" si="16"/>
        <v>345.15500000000003</v>
      </c>
      <c r="H26" s="141">
        <f t="shared" si="16"/>
        <v>0</v>
      </c>
      <c r="I26" s="141">
        <f t="shared" si="16"/>
        <v>0</v>
      </c>
      <c r="J26" s="141">
        <f>'[4]Employee Cost'!E13</f>
        <v>640.99</v>
      </c>
      <c r="K26" s="141">
        <f>'[4]Employee Cost'!F13</f>
        <v>692.26920000000007</v>
      </c>
      <c r="L26" s="141">
        <f>'[4]Employee Cost'!G13</f>
        <v>747.65073600000017</v>
      </c>
      <c r="M26" s="141">
        <f>'[4]Employee Cost'!H13</f>
        <v>956.99294208000026</v>
      </c>
      <c r="N26" s="141">
        <f>'[4]Employee Cost'!I13</f>
        <v>1033.5523774464004</v>
      </c>
      <c r="O26" s="141">
        <f>'[4]Employee Cost'!J13</f>
        <v>1116.2365676421125</v>
      </c>
    </row>
    <row r="27" spans="2:15" x14ac:dyDescent="0.3">
      <c r="B27" s="1">
        <f>+B26+0.1</f>
        <v>18.100000000000001</v>
      </c>
      <c r="C27" s="279" t="s">
        <v>60</v>
      </c>
      <c r="D27" s="141">
        <f t="shared" ref="D27:I27" si="17">D60+D93</f>
        <v>82.107248200000001</v>
      </c>
      <c r="E27" s="141">
        <f t="shared" si="17"/>
        <v>87.920246589999991</v>
      </c>
      <c r="F27" s="141">
        <f t="shared" si="17"/>
        <v>98.928613530000021</v>
      </c>
      <c r="G27" s="141">
        <f t="shared" si="17"/>
        <v>109.73699999999999</v>
      </c>
      <c r="H27" s="141">
        <f t="shared" si="17"/>
        <v>0</v>
      </c>
      <c r="I27" s="141">
        <f t="shared" si="17"/>
        <v>0</v>
      </c>
      <c r="J27" s="141">
        <f>'[4]Employee Cost'!E11</f>
        <v>124.25</v>
      </c>
      <c r="K27" s="141">
        <f>'[4]Employee Cost'!F11</f>
        <v>132.94750000000002</v>
      </c>
      <c r="L27" s="141">
        <f>'[4]Employee Cost'!G11</f>
        <v>142.25382500000003</v>
      </c>
      <c r="M27" s="141">
        <f>'[4]Employee Cost'!H11</f>
        <v>180.66235775000004</v>
      </c>
      <c r="N27" s="141">
        <f>'[4]Employee Cost'!I11</f>
        <v>193.30872279250005</v>
      </c>
      <c r="O27" s="141">
        <f>'[4]Employee Cost'!J11</f>
        <v>206.84033338797505</v>
      </c>
    </row>
    <row r="28" spans="2:15" x14ac:dyDescent="0.3">
      <c r="B28" s="1">
        <f>+B27+0.1</f>
        <v>18.200000000000003</v>
      </c>
      <c r="C28" s="279" t="s">
        <v>61</v>
      </c>
      <c r="D28" s="141">
        <v>0</v>
      </c>
      <c r="E28" s="141">
        <v>0</v>
      </c>
      <c r="F28" s="141">
        <v>0</v>
      </c>
      <c r="G28" s="141">
        <v>0</v>
      </c>
      <c r="H28" s="141">
        <f t="shared" ref="H28:I28" si="18">H61+H94</f>
        <v>0</v>
      </c>
      <c r="I28" s="141">
        <f t="shared" si="18"/>
        <v>0</v>
      </c>
      <c r="J28" s="141">
        <v>0</v>
      </c>
      <c r="K28" s="141">
        <v>0</v>
      </c>
      <c r="L28" s="141">
        <v>0</v>
      </c>
      <c r="M28" s="141">
        <v>0</v>
      </c>
      <c r="N28" s="141">
        <v>0</v>
      </c>
      <c r="O28" s="141">
        <v>0</v>
      </c>
    </row>
    <row r="29" spans="2:15" x14ac:dyDescent="0.3">
      <c r="B29" s="1">
        <f>+B28+0.1</f>
        <v>18.300000000000004</v>
      </c>
      <c r="C29" s="279" t="s">
        <v>62</v>
      </c>
      <c r="D29" s="141">
        <v>0</v>
      </c>
      <c r="E29" s="141">
        <v>0</v>
      </c>
      <c r="F29" s="141">
        <v>0</v>
      </c>
      <c r="G29" s="141">
        <v>0</v>
      </c>
      <c r="H29" s="141">
        <f t="shared" ref="H29:I29" si="19">H62+H95</f>
        <v>0</v>
      </c>
      <c r="I29" s="141">
        <f t="shared" si="19"/>
        <v>0</v>
      </c>
      <c r="J29" s="141">
        <v>0</v>
      </c>
      <c r="K29" s="141">
        <v>0</v>
      </c>
      <c r="L29" s="141">
        <v>0</v>
      </c>
      <c r="M29" s="141">
        <v>0</v>
      </c>
      <c r="N29" s="141">
        <v>0</v>
      </c>
      <c r="O29" s="141">
        <v>0</v>
      </c>
    </row>
    <row r="30" spans="2:15" x14ac:dyDescent="0.3">
      <c r="B30" s="1">
        <f>+B29+0.1</f>
        <v>18.400000000000006</v>
      </c>
      <c r="C30" s="279" t="s">
        <v>63</v>
      </c>
      <c r="D30" s="141">
        <v>0</v>
      </c>
      <c r="E30" s="141">
        <v>0</v>
      </c>
      <c r="F30" s="141">
        <v>0</v>
      </c>
      <c r="G30" s="141">
        <v>0</v>
      </c>
      <c r="H30" s="141">
        <f t="shared" ref="H30:I30" si="20">H63+H96</f>
        <v>0</v>
      </c>
      <c r="I30" s="141">
        <f t="shared" si="20"/>
        <v>0</v>
      </c>
      <c r="J30" s="141">
        <v>0</v>
      </c>
      <c r="K30" s="141">
        <v>0</v>
      </c>
      <c r="L30" s="141">
        <v>0</v>
      </c>
      <c r="M30" s="141">
        <v>0</v>
      </c>
      <c r="N30" s="141">
        <v>0</v>
      </c>
      <c r="O30" s="141">
        <v>0</v>
      </c>
    </row>
    <row r="31" spans="2:15" ht="28" x14ac:dyDescent="0.3">
      <c r="B31" s="1">
        <v>19</v>
      </c>
      <c r="C31" s="284" t="s">
        <v>171</v>
      </c>
      <c r="D31" s="141">
        <f t="shared" ref="D31:I31" si="21">D64+D97</f>
        <v>0</v>
      </c>
      <c r="E31" s="141">
        <f t="shared" si="21"/>
        <v>0</v>
      </c>
      <c r="F31" s="141">
        <f t="shared" si="21"/>
        <v>0</v>
      </c>
      <c r="G31" s="141">
        <f t="shared" si="21"/>
        <v>0</v>
      </c>
      <c r="H31" s="141">
        <f t="shared" si="21"/>
        <v>0</v>
      </c>
      <c r="I31" s="141">
        <f t="shared" si="21"/>
        <v>0</v>
      </c>
      <c r="J31" s="141">
        <f>J64+J97</f>
        <v>0</v>
      </c>
      <c r="K31" s="141">
        <v>0</v>
      </c>
      <c r="L31" s="141">
        <v>0</v>
      </c>
      <c r="M31" s="141">
        <v>0</v>
      </c>
      <c r="N31" s="141">
        <v>0</v>
      </c>
      <c r="O31" s="141">
        <v>0</v>
      </c>
    </row>
    <row r="32" spans="2:15" x14ac:dyDescent="0.3">
      <c r="B32" s="1">
        <v>20</v>
      </c>
      <c r="C32" s="279" t="s">
        <v>64</v>
      </c>
      <c r="D32" s="141">
        <f t="shared" ref="D32:I32" si="22">D65+D98</f>
        <v>0</v>
      </c>
      <c r="E32" s="141">
        <f t="shared" si="22"/>
        <v>0</v>
      </c>
      <c r="F32" s="141">
        <f t="shared" si="22"/>
        <v>0</v>
      </c>
      <c r="G32" s="141">
        <f t="shared" si="22"/>
        <v>0</v>
      </c>
      <c r="H32" s="141">
        <f t="shared" si="22"/>
        <v>0</v>
      </c>
      <c r="I32" s="141">
        <f t="shared" si="22"/>
        <v>0</v>
      </c>
      <c r="J32" s="141">
        <f>J65+J98</f>
        <v>0</v>
      </c>
      <c r="K32" s="141">
        <v>0</v>
      </c>
      <c r="L32" s="141">
        <v>0</v>
      </c>
      <c r="M32" s="141">
        <v>0</v>
      </c>
      <c r="N32" s="141">
        <v>0</v>
      </c>
      <c r="O32" s="141">
        <v>0</v>
      </c>
    </row>
    <row r="33" spans="1:15" x14ac:dyDescent="0.3">
      <c r="B33" s="6">
        <v>21</v>
      </c>
      <c r="C33" s="285" t="s">
        <v>65</v>
      </c>
      <c r="D33" s="139">
        <f t="shared" ref="D33:I33" si="23">SUM(D10:D32)</f>
        <v>1934.1317887999996</v>
      </c>
      <c r="E33" s="139">
        <f t="shared" si="23"/>
        <v>1979.6756813</v>
      </c>
      <c r="F33" s="139">
        <f t="shared" si="23"/>
        <v>2347.3406113800002</v>
      </c>
      <c r="G33" s="139">
        <f t="shared" si="23"/>
        <v>3108.3590000000004</v>
      </c>
      <c r="H33" s="139">
        <f t="shared" si="23"/>
        <v>0</v>
      </c>
      <c r="I33" s="139">
        <f t="shared" si="23"/>
        <v>0</v>
      </c>
      <c r="J33" s="139">
        <f>SUM(J10:J32)</f>
        <v>3275.0599999999995</v>
      </c>
      <c r="K33" s="139">
        <f t="shared" ref="K33:O33" si="24">SUM(K10:K32)</f>
        <v>3510.7241000000004</v>
      </c>
      <c r="L33" s="139">
        <f t="shared" si="24"/>
        <v>3763.3974790000002</v>
      </c>
      <c r="M33" s="139">
        <f t="shared" si="24"/>
        <v>4786.9913056899995</v>
      </c>
      <c r="N33" s="139">
        <f t="shared" si="24"/>
        <v>5131.6506265090993</v>
      </c>
      <c r="O33" s="139">
        <f t="shared" si="24"/>
        <v>5501.2016941392012</v>
      </c>
    </row>
    <row r="34" spans="1:15" x14ac:dyDescent="0.3">
      <c r="B34" s="1">
        <v>22</v>
      </c>
      <c r="C34" s="279" t="s">
        <v>17</v>
      </c>
      <c r="D34" s="141"/>
      <c r="E34" s="141"/>
      <c r="F34" s="141"/>
      <c r="G34" s="141"/>
      <c r="H34" s="141"/>
      <c r="I34" s="141"/>
      <c r="J34" s="141">
        <f>'[4]Employee Cost'!E17</f>
        <v>-102.45</v>
      </c>
      <c r="K34" s="141">
        <f>'[4]Employee Cost'!F17</f>
        <v>0</v>
      </c>
      <c r="L34" s="141">
        <f>'[4]Employee Cost'!G17</f>
        <v>0</v>
      </c>
      <c r="M34" s="141">
        <f>'[4]Employee Cost'!H17</f>
        <v>0</v>
      </c>
      <c r="N34" s="141">
        <f>'[4]Employee Cost'!I17</f>
        <v>0</v>
      </c>
      <c r="O34" s="141">
        <f>'[4]Employee Cost'!J17</f>
        <v>0</v>
      </c>
    </row>
    <row r="35" spans="1:15" x14ac:dyDescent="0.25">
      <c r="B35" s="6">
        <v>23</v>
      </c>
      <c r="C35" s="286" t="s">
        <v>66</v>
      </c>
      <c r="D35" s="140">
        <f>D33-D34</f>
        <v>1934.1317887999996</v>
      </c>
      <c r="E35" s="140">
        <f t="shared" ref="E35:I35" si="25">E33-E34</f>
        <v>1979.6756813</v>
      </c>
      <c r="F35" s="140">
        <f t="shared" si="25"/>
        <v>2347.3406113800002</v>
      </c>
      <c r="G35" s="140">
        <f t="shared" si="25"/>
        <v>3108.3590000000004</v>
      </c>
      <c r="H35" s="140">
        <f t="shared" si="25"/>
        <v>0</v>
      </c>
      <c r="I35" s="140">
        <f t="shared" si="25"/>
        <v>0</v>
      </c>
      <c r="J35" s="140">
        <f>J33+J34</f>
        <v>3172.6099999999997</v>
      </c>
      <c r="K35" s="140">
        <f t="shared" ref="K35:O35" si="26">K33+K34</f>
        <v>3510.7241000000004</v>
      </c>
      <c r="L35" s="140">
        <f t="shared" si="26"/>
        <v>3763.3974790000002</v>
      </c>
      <c r="M35" s="140">
        <f t="shared" si="26"/>
        <v>4786.9913056899995</v>
      </c>
      <c r="N35" s="140">
        <f t="shared" si="26"/>
        <v>5131.6506265090993</v>
      </c>
      <c r="O35" s="140">
        <f t="shared" si="26"/>
        <v>5501.2016941392012</v>
      </c>
    </row>
    <row r="36" spans="1:15" x14ac:dyDescent="0.25">
      <c r="B36" s="25"/>
      <c r="C36" s="28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</row>
    <row r="37" spans="1:15" s="3" customFormat="1" x14ac:dyDescent="0.3">
      <c r="B37" s="156" t="s">
        <v>598</v>
      </c>
      <c r="C37" s="32"/>
      <c r="D37" s="32"/>
      <c r="E37" s="32"/>
      <c r="F37" s="32"/>
      <c r="G37" s="33"/>
      <c r="H37" s="33"/>
      <c r="I37" s="33"/>
      <c r="J37" s="33"/>
    </row>
    <row r="38" spans="1:15" x14ac:dyDescent="0.25">
      <c r="O38" s="17" t="s">
        <v>4</v>
      </c>
    </row>
    <row r="39" spans="1:15" ht="12.75" customHeight="1" x14ac:dyDescent="0.25">
      <c r="B39" s="312" t="s">
        <v>2</v>
      </c>
      <c r="C39" s="312" t="s">
        <v>18</v>
      </c>
      <c r="D39" s="7" t="s">
        <v>174</v>
      </c>
      <c r="E39" s="7" t="s">
        <v>173</v>
      </c>
      <c r="F39" s="7" t="s">
        <v>172</v>
      </c>
      <c r="G39" s="7" t="s">
        <v>160</v>
      </c>
      <c r="H39" s="307" t="s">
        <v>642</v>
      </c>
      <c r="I39" s="307"/>
      <c r="J39" s="307"/>
      <c r="K39" s="306" t="s">
        <v>153</v>
      </c>
      <c r="L39" s="306"/>
      <c r="M39" s="306"/>
      <c r="N39" s="306"/>
      <c r="O39" s="306"/>
    </row>
    <row r="40" spans="1:15" x14ac:dyDescent="0.25">
      <c r="B40" s="312"/>
      <c r="C40" s="312"/>
      <c r="D40" s="7" t="s">
        <v>169</v>
      </c>
      <c r="E40" s="7" t="s">
        <v>169</v>
      </c>
      <c r="F40" s="7" t="s">
        <v>169</v>
      </c>
      <c r="G40" s="7" t="s">
        <v>169</v>
      </c>
      <c r="H40" s="7" t="s">
        <v>163</v>
      </c>
      <c r="I40" s="7" t="s">
        <v>164</v>
      </c>
      <c r="J40" s="7" t="s">
        <v>168</v>
      </c>
      <c r="K40" s="7" t="s">
        <v>154</v>
      </c>
      <c r="L40" s="7" t="s">
        <v>155</v>
      </c>
      <c r="M40" s="7" t="s">
        <v>156</v>
      </c>
      <c r="N40" s="7" t="s">
        <v>157</v>
      </c>
      <c r="O40" s="7" t="s">
        <v>158</v>
      </c>
    </row>
    <row r="41" spans="1:15" x14ac:dyDescent="0.25">
      <c r="B41" s="351"/>
      <c r="C41" s="312"/>
      <c r="D41" s="7" t="s">
        <v>12</v>
      </c>
      <c r="E41" s="7" t="s">
        <v>12</v>
      </c>
      <c r="F41" s="7" t="s">
        <v>12</v>
      </c>
      <c r="G41" s="7" t="s">
        <v>12</v>
      </c>
      <c r="H41" s="7" t="s">
        <v>3</v>
      </c>
      <c r="I41" s="7" t="s">
        <v>5</v>
      </c>
      <c r="J41" s="7" t="s">
        <v>12</v>
      </c>
      <c r="K41" s="7" t="s">
        <v>8</v>
      </c>
      <c r="L41" s="7" t="s">
        <v>8</v>
      </c>
      <c r="M41" s="7" t="s">
        <v>8</v>
      </c>
      <c r="N41" s="7" t="s">
        <v>8</v>
      </c>
      <c r="O41" s="7" t="s">
        <v>8</v>
      </c>
    </row>
    <row r="42" spans="1:15" x14ac:dyDescent="0.3">
      <c r="A42" s="272"/>
      <c r="B42" s="1">
        <v>1</v>
      </c>
      <c r="C42" s="34" t="s">
        <v>42</v>
      </c>
      <c r="D42" s="201">
        <f>VLOOKUP(B42,'[5]2a'!$B$5:$H$31,3,0)*90%</f>
        <v>1127.83715046</v>
      </c>
      <c r="E42" s="201">
        <f>VLOOKUP(B42,'[5]2a'!$B$5:$H$31,4,0)*90%</f>
        <v>1064.5014199500001</v>
      </c>
      <c r="F42" s="201">
        <f>VLOOKUP(B42,'[5]2a'!$B$5:$H$31,5,0)*90%</f>
        <v>1093.5270000000003</v>
      </c>
      <c r="G42" s="202">
        <f>VLOOKUP(B42,'[5]2a'!$B$5:$H$31,6,0)*90%</f>
        <v>1639.9440000000002</v>
      </c>
      <c r="H42" s="202"/>
      <c r="I42" s="202"/>
      <c r="J42" s="202">
        <f>VLOOKUP(B42,'[5]2a'!$B$5:$H$31,7,0)*90%</f>
        <v>1641.42</v>
      </c>
      <c r="K42" s="202">
        <f>90%*K10</f>
        <v>1931.1038999999994</v>
      </c>
      <c r="L42" s="202">
        <f t="shared" ref="L42:O42" si="27">90%*L10</f>
        <v>2066.2811729999994</v>
      </c>
      <c r="M42" s="202">
        <f t="shared" si="27"/>
        <v>2624.1770897099991</v>
      </c>
      <c r="N42" s="202">
        <f t="shared" si="27"/>
        <v>2807.8694859896991</v>
      </c>
      <c r="O42" s="202">
        <f t="shared" si="27"/>
        <v>3004.4203500089784</v>
      </c>
    </row>
    <row r="43" spans="1:15" x14ac:dyDescent="0.3">
      <c r="A43" s="272"/>
      <c r="B43" s="1">
        <v>2</v>
      </c>
      <c r="C43" s="34" t="s">
        <v>43</v>
      </c>
      <c r="D43" s="201">
        <f>VLOOKUP(B43,'[5]2a'!$B$5:$H$31,3,0)*90%</f>
        <v>82.905084540000004</v>
      </c>
      <c r="E43" s="201">
        <f>VLOOKUP(B43,'[5]2a'!$B$5:$H$31,4,0)*90%</f>
        <v>155.7423297</v>
      </c>
      <c r="F43" s="201">
        <f>VLOOKUP(B43,'[5]2a'!$B$5:$H$31,5,0)*90%</f>
        <v>228.59100000000001</v>
      </c>
      <c r="G43" s="202">
        <f>VLOOKUP(B43,'[5]2a'!$B$5:$H$31,6,0)*90%</f>
        <v>74.906999999999996</v>
      </c>
      <c r="H43" s="202"/>
      <c r="I43" s="202"/>
      <c r="J43" s="202">
        <f>VLOOKUP(B43,'[5]2a'!$B$5:$H$31,7,0)*90%</f>
        <v>98.532000000000011</v>
      </c>
      <c r="K43" s="202">
        <f t="shared" ref="K43:K57" si="28">90%*K11</f>
        <v>0</v>
      </c>
      <c r="L43" s="202">
        <f t="shared" ref="L43:O57" si="29">90%*L11</f>
        <v>0</v>
      </c>
      <c r="M43" s="202">
        <f t="shared" si="29"/>
        <v>0</v>
      </c>
      <c r="N43" s="202">
        <f t="shared" si="29"/>
        <v>0</v>
      </c>
      <c r="O43" s="202">
        <f t="shared" si="29"/>
        <v>0</v>
      </c>
    </row>
    <row r="44" spans="1:15" x14ac:dyDescent="0.3">
      <c r="A44" s="273"/>
      <c r="B44" s="1">
        <v>3</v>
      </c>
      <c r="C44" s="2" t="s">
        <v>44</v>
      </c>
      <c r="D44" s="201">
        <f>VLOOKUP(B44,'[5]2a'!$B$5:$H$31,3,0)*90%</f>
        <v>138.99096206999999</v>
      </c>
      <c r="E44" s="201">
        <f>VLOOKUP(B44,'[5]2a'!$B$5:$H$31,4,0)*90%</f>
        <v>149.83108209</v>
      </c>
      <c r="F44" s="201">
        <f>VLOOKUP(B44,'[5]2a'!$B$5:$H$31,5,0)*90%</f>
        <v>162.95400000000001</v>
      </c>
      <c r="G44" s="202">
        <f>VLOOKUP(B44,'[5]2a'!$B$5:$H$31,6,0)*90%</f>
        <v>239.85</v>
      </c>
      <c r="H44" s="202"/>
      <c r="I44" s="202"/>
      <c r="J44" s="202">
        <f>VLOOKUP(B44,'[5]2a'!$B$5:$H$31,7,0)*90%</f>
        <v>247.93200000000002</v>
      </c>
      <c r="K44" s="202">
        <f t="shared" si="28"/>
        <v>0</v>
      </c>
      <c r="L44" s="202">
        <f t="shared" si="29"/>
        <v>0</v>
      </c>
      <c r="M44" s="202">
        <f t="shared" si="29"/>
        <v>0</v>
      </c>
      <c r="N44" s="202">
        <f t="shared" si="29"/>
        <v>0</v>
      </c>
      <c r="O44" s="202">
        <f t="shared" si="29"/>
        <v>0</v>
      </c>
    </row>
    <row r="45" spans="1:15" x14ac:dyDescent="0.3">
      <c r="A45" s="272"/>
      <c r="B45" s="1">
        <v>4</v>
      </c>
      <c r="C45" s="34" t="s">
        <v>45</v>
      </c>
      <c r="D45" s="201">
        <f>VLOOKUP(B45,'[5]2a'!$B$5:$H$31,3,0)*90%</f>
        <v>14.918784750000002</v>
      </c>
      <c r="E45" s="201">
        <f>VLOOKUP(B45,'[5]2a'!$B$5:$H$31,4,0)*90%</f>
        <v>20.407560929999999</v>
      </c>
      <c r="F45" s="201">
        <f>VLOOKUP(B45,'[5]2a'!$B$5:$H$31,5,0)*90%</f>
        <v>20.61</v>
      </c>
      <c r="G45" s="202">
        <f>VLOOKUP(B45,'[5]2a'!$B$5:$H$31,6,0)*90%</f>
        <v>21.024000000000001</v>
      </c>
      <c r="H45" s="202"/>
      <c r="I45" s="202"/>
      <c r="J45" s="202">
        <f>VLOOKUP(B45,'[5]2a'!$B$5:$H$31,7,0)*90%</f>
        <v>21.492000000000004</v>
      </c>
      <c r="K45" s="202">
        <f t="shared" si="28"/>
        <v>0</v>
      </c>
      <c r="L45" s="202">
        <f t="shared" si="29"/>
        <v>0</v>
      </c>
      <c r="M45" s="202">
        <f t="shared" si="29"/>
        <v>0</v>
      </c>
      <c r="N45" s="202">
        <f t="shared" si="29"/>
        <v>0</v>
      </c>
      <c r="O45" s="202">
        <f t="shared" si="29"/>
        <v>0</v>
      </c>
    </row>
    <row r="46" spans="1:15" x14ac:dyDescent="0.3">
      <c r="A46" s="272"/>
      <c r="B46" s="1">
        <v>5</v>
      </c>
      <c r="C46" s="34" t="s">
        <v>46</v>
      </c>
      <c r="D46" s="201">
        <f>VLOOKUP(B46,'[5]2a'!$B$5:$H$31,3,0)*90%</f>
        <v>0</v>
      </c>
      <c r="E46" s="201">
        <f>VLOOKUP(B46,'[5]2a'!$B$5:$H$31,4,0)*90%</f>
        <v>0</v>
      </c>
      <c r="F46" s="201">
        <f>VLOOKUP(B46,'[5]2a'!$B$5:$H$31,5,0)*90%</f>
        <v>0</v>
      </c>
      <c r="G46" s="202">
        <f>VLOOKUP(B46,'[5]2a'!$B$5:$H$31,6,0)*90%</f>
        <v>0</v>
      </c>
      <c r="H46" s="202"/>
      <c r="I46" s="202"/>
      <c r="J46" s="202">
        <f>VLOOKUP(B46,'[5]2a'!$B$5:$H$31,7,0)*90%</f>
        <v>0</v>
      </c>
      <c r="K46" s="202">
        <f t="shared" si="28"/>
        <v>0</v>
      </c>
      <c r="L46" s="202">
        <f t="shared" si="29"/>
        <v>0</v>
      </c>
      <c r="M46" s="202">
        <f t="shared" si="29"/>
        <v>0</v>
      </c>
      <c r="N46" s="202">
        <f t="shared" si="29"/>
        <v>0</v>
      </c>
      <c r="O46" s="202">
        <f t="shared" si="29"/>
        <v>0</v>
      </c>
    </row>
    <row r="47" spans="1:15" x14ac:dyDescent="0.3">
      <c r="A47" s="273"/>
      <c r="B47" s="1">
        <v>6</v>
      </c>
      <c r="C47" s="2" t="s">
        <v>47</v>
      </c>
      <c r="D47" s="201">
        <f>VLOOKUP(B47,'[5]2a'!$B$5:$H$31,3,0)*90%</f>
        <v>39.957722100000005</v>
      </c>
      <c r="E47" s="201">
        <f>VLOOKUP(B47,'[5]2a'!$B$5:$H$31,4,0)*90%</f>
        <v>39.829790250000002</v>
      </c>
      <c r="F47" s="201">
        <f>VLOOKUP(B47,'[5]2a'!$B$5:$H$31,5,0)*90%</f>
        <v>42.533999999999999</v>
      </c>
      <c r="G47" s="202">
        <f>VLOOKUP(B47,'[5]2a'!$B$5:$H$31,6,0)*90%</f>
        <v>50.913000000000004</v>
      </c>
      <c r="H47" s="202"/>
      <c r="I47" s="202"/>
      <c r="J47" s="202">
        <f>VLOOKUP(B47,'[5]2a'!$B$5:$H$31,7,0)*90%</f>
        <v>64.340999999999994</v>
      </c>
      <c r="K47" s="202">
        <f t="shared" si="28"/>
        <v>0</v>
      </c>
      <c r="L47" s="202">
        <f t="shared" si="29"/>
        <v>0</v>
      </c>
      <c r="M47" s="202">
        <f t="shared" si="29"/>
        <v>0</v>
      </c>
      <c r="N47" s="202">
        <f t="shared" si="29"/>
        <v>0</v>
      </c>
      <c r="O47" s="202">
        <f t="shared" si="29"/>
        <v>0</v>
      </c>
    </row>
    <row r="48" spans="1:15" x14ac:dyDescent="0.3">
      <c r="A48" s="272"/>
      <c r="B48" s="1">
        <v>7</v>
      </c>
      <c r="C48" s="34" t="s">
        <v>48</v>
      </c>
      <c r="D48" s="201">
        <f>VLOOKUP(B48,'[5]2a'!$B$5:$H$31,3,0)*90%</f>
        <v>29.827169010000002</v>
      </c>
      <c r="E48" s="201">
        <f>VLOOKUP(B48,'[5]2a'!$B$5:$H$31,4,0)*90%</f>
        <v>29.924690760000001</v>
      </c>
      <c r="F48" s="201">
        <f>VLOOKUP(B48,'[5]2a'!$B$5:$H$31,5,0)*90%</f>
        <v>30.798000000000005</v>
      </c>
      <c r="G48" s="202">
        <f>VLOOKUP(B48,'[5]2a'!$B$5:$H$31,6,0)*90%</f>
        <v>38.817</v>
      </c>
      <c r="H48" s="202"/>
      <c r="I48" s="202"/>
      <c r="J48" s="202">
        <f>VLOOKUP(B48,'[5]2a'!$B$5:$H$31,7,0)*90%</f>
        <v>43.847999999999992</v>
      </c>
      <c r="K48" s="202">
        <f t="shared" si="28"/>
        <v>0</v>
      </c>
      <c r="L48" s="202">
        <f t="shared" si="29"/>
        <v>0</v>
      </c>
      <c r="M48" s="202">
        <f t="shared" si="29"/>
        <v>0</v>
      </c>
      <c r="N48" s="202">
        <f t="shared" si="29"/>
        <v>0</v>
      </c>
      <c r="O48" s="202">
        <f t="shared" si="29"/>
        <v>0</v>
      </c>
    </row>
    <row r="49" spans="1:15" x14ac:dyDescent="0.3">
      <c r="A49" s="272"/>
      <c r="B49" s="1">
        <v>8</v>
      </c>
      <c r="C49" s="34" t="s">
        <v>49</v>
      </c>
      <c r="D49" s="201">
        <f>VLOOKUP(B49,'[5]2a'!$B$5:$H$31,3,0)*90%</f>
        <v>35.625986820000001</v>
      </c>
      <c r="E49" s="201">
        <f>VLOOKUP(B49,'[5]2a'!$B$5:$H$31,4,0)*90%</f>
        <v>41.009842800000001</v>
      </c>
      <c r="F49" s="201">
        <f>VLOOKUP(B49,'[5]2a'!$B$5:$H$31,5,0)*90%</f>
        <v>466.30799999999999</v>
      </c>
      <c r="G49" s="202">
        <f>VLOOKUP(B49,'[5]2a'!$B$5:$H$31,6,0)*90%</f>
        <v>325.15199999999999</v>
      </c>
      <c r="H49" s="202"/>
      <c r="I49" s="202"/>
      <c r="J49" s="202">
        <f>VLOOKUP(B49,'[5]2a'!$B$5:$H$31,7,0)*90%</f>
        <v>90</v>
      </c>
      <c r="K49" s="202">
        <f t="shared" si="28"/>
        <v>0</v>
      </c>
      <c r="L49" s="202">
        <f t="shared" si="29"/>
        <v>0</v>
      </c>
      <c r="M49" s="202">
        <f t="shared" si="29"/>
        <v>0</v>
      </c>
      <c r="N49" s="202">
        <f t="shared" si="29"/>
        <v>0</v>
      </c>
      <c r="O49" s="202">
        <f t="shared" si="29"/>
        <v>0</v>
      </c>
    </row>
    <row r="50" spans="1:15" x14ac:dyDescent="0.3">
      <c r="A50" s="272"/>
      <c r="B50" s="1">
        <v>9</v>
      </c>
      <c r="C50" s="34" t="s">
        <v>50</v>
      </c>
      <c r="D50" s="201">
        <f>VLOOKUP(B50,'[5]2a'!$B$5:$H$31,3,0)*90%</f>
        <v>0</v>
      </c>
      <c r="E50" s="201">
        <f>VLOOKUP(B50,'[5]2a'!$B$5:$H$31,4,0)*90%</f>
        <v>0</v>
      </c>
      <c r="F50" s="201">
        <f>VLOOKUP(B50,'[5]2a'!$B$5:$H$31,5,0)*90%</f>
        <v>0</v>
      </c>
      <c r="G50" s="202">
        <f>VLOOKUP(B50,'[5]2a'!$B$5:$H$31,6,0)*90%</f>
        <v>0</v>
      </c>
      <c r="H50" s="202"/>
      <c r="I50" s="202"/>
      <c r="J50" s="202">
        <f>VLOOKUP(B50,'[5]2a'!$B$5:$H$31,7,0)*90%</f>
        <v>0</v>
      </c>
      <c r="K50" s="202">
        <f t="shared" si="28"/>
        <v>0</v>
      </c>
      <c r="L50" s="202">
        <f t="shared" si="29"/>
        <v>0</v>
      </c>
      <c r="M50" s="202">
        <f t="shared" si="29"/>
        <v>0</v>
      </c>
      <c r="N50" s="202">
        <f t="shared" si="29"/>
        <v>0</v>
      </c>
      <c r="O50" s="202">
        <f t="shared" si="29"/>
        <v>0</v>
      </c>
    </row>
    <row r="51" spans="1:15" x14ac:dyDescent="0.3">
      <c r="A51" s="272"/>
      <c r="B51" s="1">
        <v>10</v>
      </c>
      <c r="C51" s="34" t="s">
        <v>51</v>
      </c>
      <c r="D51" s="201">
        <f>VLOOKUP(B51,'[5]2a'!$B$5:$H$31,3,0)*90%</f>
        <v>0</v>
      </c>
      <c r="E51" s="201">
        <f>VLOOKUP(B51,'[5]2a'!$B$5:$H$31,4,0)*90%</f>
        <v>0</v>
      </c>
      <c r="F51" s="201">
        <f>VLOOKUP(B51,'[5]2a'!$B$5:$H$31,5,0)*90%</f>
        <v>0</v>
      </c>
      <c r="G51" s="202">
        <f>VLOOKUP(B51,'[5]2a'!$B$5:$H$31,6,0)*90%</f>
        <v>0.45900000000000002</v>
      </c>
      <c r="H51" s="202"/>
      <c r="I51" s="202"/>
      <c r="J51" s="202">
        <f>VLOOKUP(B51,'[5]2a'!$B$5:$H$31,7,0)*90%</f>
        <v>0.18000000000000002</v>
      </c>
      <c r="K51" s="202">
        <f t="shared" si="28"/>
        <v>0</v>
      </c>
      <c r="L51" s="202">
        <f t="shared" si="29"/>
        <v>0</v>
      </c>
      <c r="M51" s="202">
        <f t="shared" si="29"/>
        <v>0</v>
      </c>
      <c r="N51" s="202">
        <f t="shared" si="29"/>
        <v>0</v>
      </c>
      <c r="O51" s="202">
        <f t="shared" si="29"/>
        <v>0</v>
      </c>
    </row>
    <row r="52" spans="1:15" x14ac:dyDescent="0.3">
      <c r="A52" s="272"/>
      <c r="B52" s="1">
        <v>11</v>
      </c>
      <c r="C52" s="34" t="s">
        <v>52</v>
      </c>
      <c r="D52" s="201">
        <f>VLOOKUP(B52,'[5]2a'!$B$5:$H$31,3,0)*90%</f>
        <v>-1.368135E-2</v>
      </c>
      <c r="E52" s="201">
        <f>VLOOKUP(B52,'[5]2a'!$B$5:$H$31,4,0)*90%</f>
        <v>-1.1902320000000001E-2</v>
      </c>
      <c r="F52" s="201">
        <f>VLOOKUP(B52,'[5]2a'!$B$5:$H$31,5,0)*90%</f>
        <v>0</v>
      </c>
      <c r="G52" s="202">
        <f>VLOOKUP(B52,'[5]2a'!$B$5:$H$31,6,0)*90%</f>
        <v>-1.8000000000000002E-2</v>
      </c>
      <c r="H52" s="202"/>
      <c r="I52" s="202"/>
      <c r="J52" s="202">
        <f>VLOOKUP(B52,'[5]2a'!$B$5:$H$31,7,0)*90%</f>
        <v>8.1000000000000003E-2</v>
      </c>
      <c r="K52" s="202">
        <f t="shared" si="28"/>
        <v>0</v>
      </c>
      <c r="L52" s="202">
        <f t="shared" si="29"/>
        <v>0</v>
      </c>
      <c r="M52" s="202">
        <f t="shared" si="29"/>
        <v>0</v>
      </c>
      <c r="N52" s="202">
        <f t="shared" si="29"/>
        <v>0</v>
      </c>
      <c r="O52" s="202">
        <f t="shared" si="29"/>
        <v>0</v>
      </c>
    </row>
    <row r="53" spans="1:15" x14ac:dyDescent="0.3">
      <c r="A53" s="272"/>
      <c r="B53" s="1">
        <v>12</v>
      </c>
      <c r="C53" s="34" t="s">
        <v>53</v>
      </c>
      <c r="D53" s="201">
        <f>VLOOKUP(B53,'[5]2a'!$B$5:$H$31,3,0)*90%</f>
        <v>22.737977729999997</v>
      </c>
      <c r="E53" s="201">
        <f>VLOOKUP(B53,'[5]2a'!$B$5:$H$31,4,0)*90%</f>
        <v>30.72452822999999</v>
      </c>
      <c r="F53" s="201">
        <f>VLOOKUP(B53,'[5]2a'!$B$5:$H$31,5,0)*90%</f>
        <v>31.49100000000001</v>
      </c>
      <c r="G53" s="202">
        <f>VLOOKUP(B53,'[5]2a'!$B$5:$H$31,6,0)*90%</f>
        <v>31.661999999999999</v>
      </c>
      <c r="H53" s="202"/>
      <c r="I53" s="202"/>
      <c r="J53" s="202">
        <f>VLOOKUP(B53,'[5]2a'!$B$5:$H$31,7,0)*90%</f>
        <v>32.210999999999991</v>
      </c>
      <c r="K53" s="202">
        <f t="shared" si="28"/>
        <v>99.256410000000002</v>
      </c>
      <c r="L53" s="202">
        <f t="shared" si="29"/>
        <v>106.2043587</v>
      </c>
      <c r="M53" s="202">
        <f t="shared" si="29"/>
        <v>134.879535549</v>
      </c>
      <c r="N53" s="202">
        <f t="shared" si="29"/>
        <v>144.32110303743002</v>
      </c>
      <c r="O53" s="202">
        <f t="shared" si="29"/>
        <v>154.42358025005012</v>
      </c>
    </row>
    <row r="54" spans="1:15" x14ac:dyDescent="0.3">
      <c r="A54" s="272"/>
      <c r="B54" s="1">
        <v>13</v>
      </c>
      <c r="C54" s="34" t="s">
        <v>54</v>
      </c>
      <c r="D54" s="201">
        <f>VLOOKUP(B54,'[5]2a'!$B$5:$H$31,3,0)*90%</f>
        <v>0</v>
      </c>
      <c r="E54" s="201">
        <f>VLOOKUP(B54,'[5]2a'!$B$5:$H$31,4,0)*90%</f>
        <v>0</v>
      </c>
      <c r="F54" s="201">
        <f>VLOOKUP(B54,'[5]2a'!$B$5:$H$31,5,0)*90%</f>
        <v>0</v>
      </c>
      <c r="G54" s="202">
        <f>VLOOKUP(B54,'[5]2a'!$B$5:$H$31,6,0)*90%</f>
        <v>0</v>
      </c>
      <c r="H54" s="202"/>
      <c r="I54" s="202"/>
      <c r="J54" s="202">
        <f>VLOOKUP(B54,'[5]2a'!$B$5:$H$31,7,0)*90%</f>
        <v>0</v>
      </c>
      <c r="K54" s="202">
        <f t="shared" si="28"/>
        <v>0</v>
      </c>
      <c r="L54" s="202">
        <f t="shared" si="29"/>
        <v>0</v>
      </c>
      <c r="M54" s="202">
        <f t="shared" si="29"/>
        <v>0</v>
      </c>
      <c r="N54" s="202">
        <f t="shared" si="29"/>
        <v>0</v>
      </c>
      <c r="O54" s="202">
        <f t="shared" si="29"/>
        <v>0</v>
      </c>
    </row>
    <row r="55" spans="1:15" x14ac:dyDescent="0.3">
      <c r="A55" s="272"/>
      <c r="B55" s="1">
        <v>14</v>
      </c>
      <c r="C55" s="34" t="s">
        <v>55</v>
      </c>
      <c r="D55" s="201">
        <f>VLOOKUP(B55,'[5]2a'!$B$5:$H$31,3,0)*90%</f>
        <v>9.6201000000000012E-3</v>
      </c>
      <c r="E55" s="201">
        <f>VLOOKUP(B55,'[5]2a'!$B$5:$H$31,4,0)*90%</f>
        <v>9.162E-3</v>
      </c>
      <c r="F55" s="201">
        <f>VLOOKUP(B55,'[5]2a'!$B$5:$H$31,5,0)*90%</f>
        <v>0</v>
      </c>
      <c r="G55" s="202">
        <f>VLOOKUP(B55,'[5]2a'!$B$5:$H$31,6,0)*90%</f>
        <v>0</v>
      </c>
      <c r="H55" s="202"/>
      <c r="I55" s="202"/>
      <c r="J55" s="202">
        <f>VLOOKUP(B55,'[5]2a'!$B$5:$H$31,7,0)*90%</f>
        <v>0</v>
      </c>
      <c r="K55" s="202">
        <f t="shared" si="28"/>
        <v>2.8793700000000007</v>
      </c>
      <c r="L55" s="202">
        <f t="shared" si="29"/>
        <v>3.0809259000000004</v>
      </c>
      <c r="M55" s="202">
        <f t="shared" si="29"/>
        <v>3.9127758930000005</v>
      </c>
      <c r="N55" s="202">
        <f t="shared" si="29"/>
        <v>4.1866702055100005</v>
      </c>
      <c r="O55" s="202">
        <f t="shared" si="29"/>
        <v>4.4797371198957014</v>
      </c>
    </row>
    <row r="56" spans="1:15" x14ac:dyDescent="0.3">
      <c r="A56" s="272"/>
      <c r="B56" s="1">
        <v>15</v>
      </c>
      <c r="C56" s="34" t="s">
        <v>56</v>
      </c>
      <c r="D56" s="201">
        <f>VLOOKUP(B56,'[5]2a'!$B$5:$H$31,3,0)*90%</f>
        <v>0</v>
      </c>
      <c r="E56" s="201">
        <f>VLOOKUP(B56,'[5]2a'!$B$5:$H$31,4,0)*90%</f>
        <v>0</v>
      </c>
      <c r="F56" s="201">
        <f>VLOOKUP(B56,'[5]2a'!$B$5:$H$31,5,0)*90%</f>
        <v>0</v>
      </c>
      <c r="G56" s="202">
        <f>VLOOKUP(B56,'[5]2a'!$B$5:$H$31,6,0)*90%</f>
        <v>0</v>
      </c>
      <c r="H56" s="202"/>
      <c r="I56" s="202"/>
      <c r="J56" s="202">
        <f>VLOOKUP(B56,'[5]2a'!$B$5:$H$31,7,0)*90%</f>
        <v>0</v>
      </c>
      <c r="K56" s="202">
        <f t="shared" si="28"/>
        <v>0</v>
      </c>
      <c r="L56" s="202">
        <f t="shared" si="29"/>
        <v>0</v>
      </c>
      <c r="M56" s="202">
        <f t="shared" si="29"/>
        <v>0</v>
      </c>
      <c r="N56" s="202">
        <f t="shared" si="29"/>
        <v>0</v>
      </c>
      <c r="O56" s="202">
        <f t="shared" si="29"/>
        <v>0</v>
      </c>
    </row>
    <row r="57" spans="1:15" x14ac:dyDescent="0.3">
      <c r="A57" s="272"/>
      <c r="B57" s="1">
        <v>16</v>
      </c>
      <c r="C57" s="34" t="s">
        <v>57</v>
      </c>
      <c r="D57" s="201">
        <f>VLOOKUP(B57,'[5]2a'!$B$5:$H$31,3,0)*90%</f>
        <v>3.8826000000000004E-3</v>
      </c>
      <c r="E57" s="201">
        <f>VLOOKUP(B57,'[5]2a'!$B$5:$H$31,4,0)*90%</f>
        <v>3.8826000000000004E-3</v>
      </c>
      <c r="F57" s="201">
        <f>VLOOKUP(B57,'[5]2a'!$B$5:$H$31,5,0)*90%</f>
        <v>0</v>
      </c>
      <c r="G57" s="202">
        <f>VLOOKUP(B57,'[5]2a'!$B$5:$H$31,6,0)*90%</f>
        <v>0</v>
      </c>
      <c r="H57" s="202"/>
      <c r="I57" s="202"/>
      <c r="J57" s="202">
        <f>VLOOKUP(B57,'[5]2a'!$B$5:$H$31,7,0)*90%</f>
        <v>0</v>
      </c>
      <c r="K57" s="202">
        <f t="shared" si="28"/>
        <v>383.71698000000009</v>
      </c>
      <c r="L57" s="202">
        <f t="shared" si="29"/>
        <v>410.57716860000011</v>
      </c>
      <c r="M57" s="202">
        <f t="shared" si="29"/>
        <v>521.43300412200017</v>
      </c>
      <c r="N57" s="202">
        <f t="shared" si="29"/>
        <v>557.93331441054011</v>
      </c>
      <c r="O57" s="202">
        <f t="shared" si="29"/>
        <v>596.98864641927787</v>
      </c>
    </row>
    <row r="58" spans="1:15" s="282" customFormat="1" x14ac:dyDescent="0.3">
      <c r="A58" s="277"/>
      <c r="B58" s="278">
        <v>17</v>
      </c>
      <c r="C58" s="279" t="s">
        <v>58</v>
      </c>
      <c r="D58" s="280">
        <f>VLOOKUP(B58,'[5]2a'!$B$5:$H$31,3,0)*90%</f>
        <v>1492.8006588299997</v>
      </c>
      <c r="E58" s="280">
        <f>VLOOKUP(B58,'[5]2a'!$B$5:$H$31,4,0)*90%</f>
        <v>1531.9723869900001</v>
      </c>
      <c r="F58" s="280">
        <f>VLOOKUP(B58,'[5]2a'!$B$5:$H$31,5,0)*90%</f>
        <v>2076.8130000000006</v>
      </c>
      <c r="G58" s="281">
        <f>VLOOKUP(B58,'[5]2a'!$B$5:$H$31,6,0)*90%</f>
        <v>2422.7100000000005</v>
      </c>
      <c r="H58" s="281"/>
      <c r="I58" s="281"/>
      <c r="J58" s="281">
        <f>VLOOKUP(B58,'[5]2a'!$B$5:$H$31,7,0)*90%</f>
        <v>2240.0369999999998</v>
      </c>
      <c r="K58" s="281">
        <v>0</v>
      </c>
      <c r="L58" s="281">
        <v>0</v>
      </c>
      <c r="M58" s="281">
        <v>0</v>
      </c>
      <c r="N58" s="281">
        <v>0</v>
      </c>
      <c r="O58" s="281">
        <v>0</v>
      </c>
    </row>
    <row r="59" spans="1:15" x14ac:dyDescent="0.3">
      <c r="A59" s="272"/>
      <c r="B59" s="1">
        <v>18</v>
      </c>
      <c r="C59" s="34" t="s">
        <v>59</v>
      </c>
      <c r="D59" s="201">
        <f>VLOOKUP(B59,'[5]2a'!$B$5:$H$31,3,0)*90%</f>
        <v>174.02142770999998</v>
      </c>
      <c r="E59" s="201">
        <f>VLOOKUP(B59,'[5]2a'!$B$5:$H$31,4,0)*90%</f>
        <v>174.58059366000001</v>
      </c>
      <c r="F59" s="201">
        <f>VLOOKUP(B59,'[5]2a'!$B$5:$H$31,5,0)*90%</f>
        <v>-18.018000000000001</v>
      </c>
      <c r="G59" s="202">
        <f>VLOOKUP(B59,'[5]2a'!$B$5:$H$31,6,0)*90%</f>
        <v>347.15700000000004</v>
      </c>
      <c r="H59" s="202"/>
      <c r="I59" s="202"/>
      <c r="J59" s="202">
        <f>VLOOKUP(B59,'[5]2a'!$B$5:$H$31,7,0)*90%</f>
        <v>82.62</v>
      </c>
      <c r="K59" s="202">
        <f>90%*K26</f>
        <v>623.04228000000012</v>
      </c>
      <c r="L59" s="202">
        <f t="shared" ref="L59:O59" si="30">90%*L26</f>
        <v>672.88566240000011</v>
      </c>
      <c r="M59" s="202">
        <f t="shared" si="30"/>
        <v>861.29364787200029</v>
      </c>
      <c r="N59" s="202">
        <f t="shared" si="30"/>
        <v>930.19713970176042</v>
      </c>
      <c r="O59" s="202">
        <f t="shared" si="30"/>
        <v>1004.6129108779013</v>
      </c>
    </row>
    <row r="60" spans="1:15" x14ac:dyDescent="0.3">
      <c r="A60" s="272"/>
      <c r="B60" s="1">
        <f>+B59+0.1</f>
        <v>18.100000000000001</v>
      </c>
      <c r="C60" s="34" t="s">
        <v>60</v>
      </c>
      <c r="D60" s="201">
        <f>VLOOKUP(B60,'[5]2a'!$B$5:$H$31,3,0)*90%</f>
        <v>73.896523380000005</v>
      </c>
      <c r="E60" s="201">
        <f>VLOOKUP(B60,'[5]2a'!$B$5:$H$31,4,0)*90%</f>
        <v>79.709521769999995</v>
      </c>
      <c r="F60" s="201">
        <f>VLOOKUP(B60,'[5]2a'!$B$5:$H$31,5,0)*90%</f>
        <v>90.072000000000017</v>
      </c>
      <c r="G60" s="202">
        <f>VLOOKUP(B60,'[5]2a'!$B$5:$H$31,6,0)*90%</f>
        <v>99.728999999999999</v>
      </c>
      <c r="H60" s="202"/>
      <c r="I60" s="202"/>
      <c r="J60" s="202">
        <f>VLOOKUP(B60,'[5]2a'!$B$5:$H$31,7,0)*90%</f>
        <v>130.63500000000002</v>
      </c>
      <c r="K60" s="202">
        <f t="shared" ref="K60:O65" si="31">90%*K27</f>
        <v>119.65275000000003</v>
      </c>
      <c r="L60" s="202">
        <f t="shared" si="31"/>
        <v>128.02844250000004</v>
      </c>
      <c r="M60" s="202">
        <f t="shared" si="31"/>
        <v>162.59612197500005</v>
      </c>
      <c r="N60" s="202">
        <f t="shared" si="31"/>
        <v>173.97785051325005</v>
      </c>
      <c r="O60" s="202">
        <f t="shared" si="31"/>
        <v>186.15630004917756</v>
      </c>
    </row>
    <row r="61" spans="1:15" x14ac:dyDescent="0.3">
      <c r="A61" s="272"/>
      <c r="B61" s="1">
        <f>+B60+0.1</f>
        <v>18.200000000000003</v>
      </c>
      <c r="C61" s="34" t="s">
        <v>61</v>
      </c>
      <c r="D61" s="201">
        <v>0</v>
      </c>
      <c r="E61" s="201">
        <v>0</v>
      </c>
      <c r="F61" s="201">
        <v>0</v>
      </c>
      <c r="G61" s="202">
        <v>0</v>
      </c>
      <c r="H61" s="202"/>
      <c r="I61" s="202"/>
      <c r="J61" s="202">
        <v>0</v>
      </c>
      <c r="K61" s="202">
        <f t="shared" si="31"/>
        <v>0</v>
      </c>
      <c r="L61" s="202">
        <f t="shared" si="31"/>
        <v>0</v>
      </c>
      <c r="M61" s="202">
        <f t="shared" si="31"/>
        <v>0</v>
      </c>
      <c r="N61" s="202">
        <f t="shared" si="31"/>
        <v>0</v>
      </c>
      <c r="O61" s="202">
        <f t="shared" si="31"/>
        <v>0</v>
      </c>
    </row>
    <row r="62" spans="1:15" x14ac:dyDescent="0.3">
      <c r="A62" s="272"/>
      <c r="B62" s="1">
        <f>+B61+0.1</f>
        <v>18.300000000000004</v>
      </c>
      <c r="C62" s="34" t="s">
        <v>62</v>
      </c>
      <c r="D62" s="201">
        <v>0</v>
      </c>
      <c r="E62" s="201">
        <v>0</v>
      </c>
      <c r="F62" s="201">
        <v>0</v>
      </c>
      <c r="G62" s="202">
        <v>0</v>
      </c>
      <c r="H62" s="202"/>
      <c r="I62" s="202"/>
      <c r="J62" s="202">
        <v>0</v>
      </c>
      <c r="K62" s="202">
        <f t="shared" si="31"/>
        <v>0</v>
      </c>
      <c r="L62" s="202">
        <f t="shared" si="31"/>
        <v>0</v>
      </c>
      <c r="M62" s="202">
        <f t="shared" si="31"/>
        <v>0</v>
      </c>
      <c r="N62" s="202">
        <f t="shared" si="31"/>
        <v>0</v>
      </c>
      <c r="O62" s="202">
        <f t="shared" si="31"/>
        <v>0</v>
      </c>
    </row>
    <row r="63" spans="1:15" x14ac:dyDescent="0.3">
      <c r="A63" s="272"/>
      <c r="B63" s="1">
        <f>+B62+0.1</f>
        <v>18.400000000000006</v>
      </c>
      <c r="C63" s="34" t="s">
        <v>63</v>
      </c>
      <c r="D63" s="201">
        <v>0</v>
      </c>
      <c r="E63" s="201">
        <v>0</v>
      </c>
      <c r="F63" s="201">
        <v>0</v>
      </c>
      <c r="G63" s="202">
        <v>0</v>
      </c>
      <c r="H63" s="202"/>
      <c r="I63" s="202"/>
      <c r="J63" s="202">
        <v>0</v>
      </c>
      <c r="K63" s="202">
        <f t="shared" si="31"/>
        <v>0</v>
      </c>
      <c r="L63" s="202">
        <f t="shared" si="31"/>
        <v>0</v>
      </c>
      <c r="M63" s="202">
        <f t="shared" si="31"/>
        <v>0</v>
      </c>
      <c r="N63" s="202">
        <f t="shared" si="31"/>
        <v>0</v>
      </c>
      <c r="O63" s="202">
        <f t="shared" si="31"/>
        <v>0</v>
      </c>
    </row>
    <row r="64" spans="1:15" ht="28" x14ac:dyDescent="0.3">
      <c r="A64" s="274"/>
      <c r="B64" s="1">
        <v>19</v>
      </c>
      <c r="C64" s="36" t="s">
        <v>171</v>
      </c>
      <c r="D64" s="201">
        <f>VLOOKUP(B64,'[5]2a'!$B$5:$H$31,3,0)*90%</f>
        <v>0</v>
      </c>
      <c r="E64" s="201">
        <f>VLOOKUP(B64,'[5]2a'!$B$5:$H$31,4,0)*90%</f>
        <v>0</v>
      </c>
      <c r="F64" s="201">
        <f>VLOOKUP(B64,'[5]2a'!$B$5:$H$31,5,0)*90%</f>
        <v>0</v>
      </c>
      <c r="G64" s="202">
        <f>VLOOKUP(B64,'[5]2a'!$B$5:$H$31,6,0)*90%</f>
        <v>0</v>
      </c>
      <c r="H64" s="202"/>
      <c r="I64" s="202"/>
      <c r="J64" s="202">
        <f>VLOOKUP(B64,'[5]2a'!$B$5:$H$31,7,0)*90%</f>
        <v>0</v>
      </c>
      <c r="K64" s="202">
        <f t="shared" si="31"/>
        <v>0</v>
      </c>
      <c r="L64" s="202">
        <f t="shared" si="31"/>
        <v>0</v>
      </c>
      <c r="M64" s="202">
        <f t="shared" si="31"/>
        <v>0</v>
      </c>
      <c r="N64" s="202">
        <f t="shared" si="31"/>
        <v>0</v>
      </c>
      <c r="O64" s="202">
        <f t="shared" si="31"/>
        <v>0</v>
      </c>
    </row>
    <row r="65" spans="1:15" x14ac:dyDescent="0.3">
      <c r="A65" s="272"/>
      <c r="B65" s="1">
        <v>20</v>
      </c>
      <c r="C65" s="34" t="s">
        <v>64</v>
      </c>
      <c r="D65" s="201">
        <f>VLOOKUP(B65,'[5]2a'!$B$5:$H$31,3,0)*90%</f>
        <v>0</v>
      </c>
      <c r="E65" s="201">
        <f>VLOOKUP(B65,'[5]2a'!$B$5:$H$31,4,0)*90%</f>
        <v>0</v>
      </c>
      <c r="F65" s="201">
        <f>VLOOKUP(B65,'[5]2a'!$B$5:$H$31,5,0)*90%</f>
        <v>0</v>
      </c>
      <c r="G65" s="202">
        <f>VLOOKUP(B65,'[5]2a'!$B$5:$H$31,6,0)*90%</f>
        <v>0</v>
      </c>
      <c r="H65" s="202"/>
      <c r="I65" s="202"/>
      <c r="J65" s="202">
        <f>VLOOKUP(B65,'[5]2a'!$B$5:$H$31,7,0)*90%</f>
        <v>0</v>
      </c>
      <c r="K65" s="202">
        <f t="shared" si="31"/>
        <v>0</v>
      </c>
      <c r="L65" s="202">
        <f t="shared" si="31"/>
        <v>0</v>
      </c>
      <c r="M65" s="202">
        <f t="shared" si="31"/>
        <v>0</v>
      </c>
      <c r="N65" s="202">
        <f t="shared" si="31"/>
        <v>0</v>
      </c>
      <c r="O65" s="202">
        <f t="shared" si="31"/>
        <v>0</v>
      </c>
    </row>
    <row r="66" spans="1:15" x14ac:dyDescent="0.3">
      <c r="A66" s="275"/>
      <c r="B66" s="206">
        <v>21</v>
      </c>
      <c r="C66" s="35" t="s">
        <v>65</v>
      </c>
      <c r="D66" s="203">
        <f>SUM(D42:D65)</f>
        <v>3233.5192687499994</v>
      </c>
      <c r="E66" s="203">
        <f t="shared" ref="E66:J66" si="32">SUM(E42:E65)</f>
        <v>3318.2348894100005</v>
      </c>
      <c r="F66" s="203">
        <f t="shared" si="32"/>
        <v>4225.6800000000012</v>
      </c>
      <c r="G66" s="203">
        <f t="shared" si="32"/>
        <v>5292.3060000000005</v>
      </c>
      <c r="H66" s="203">
        <f t="shared" si="32"/>
        <v>0</v>
      </c>
      <c r="I66" s="203">
        <f t="shared" si="32"/>
        <v>0</v>
      </c>
      <c r="J66" s="203">
        <f t="shared" si="32"/>
        <v>4693.3289999999997</v>
      </c>
      <c r="K66" s="139">
        <f>SUM(K42:K65)</f>
        <v>3159.6516899999997</v>
      </c>
      <c r="L66" s="139">
        <f t="shared" ref="L66:O66" si="33">SUM(L42:L65)</f>
        <v>3387.0577310999993</v>
      </c>
      <c r="M66" s="139">
        <f t="shared" si="33"/>
        <v>4308.2921751209988</v>
      </c>
      <c r="N66" s="139">
        <f t="shared" si="33"/>
        <v>4618.4855638581894</v>
      </c>
      <c r="O66" s="139">
        <f t="shared" si="33"/>
        <v>4951.0815247252813</v>
      </c>
    </row>
    <row r="67" spans="1:15" x14ac:dyDescent="0.3">
      <c r="A67" s="272"/>
      <c r="B67" s="1">
        <v>22</v>
      </c>
      <c r="C67" s="34" t="s">
        <v>17</v>
      </c>
      <c r="D67" s="201">
        <f>VLOOKUP(B67,'[5]2a'!$B$5:$H$31,3,0)*90%</f>
        <v>-80.56244916</v>
      </c>
      <c r="E67" s="201">
        <f>VLOOKUP(B67,'[5]2a'!$B$5:$H$31,3,0)*90%</f>
        <v>-80.56244916</v>
      </c>
      <c r="F67" s="201">
        <f>VLOOKUP(B67,'[5]2a'!$B$5:$H$31,5,0)*90%</f>
        <v>-77.805000000000007</v>
      </c>
      <c r="G67" s="202">
        <f>VLOOKUP(B67,'[5]2a'!$B$5:$H$31,6,0)*90%</f>
        <v>-88.00200000000001</v>
      </c>
      <c r="H67" s="201"/>
      <c r="I67" s="201"/>
      <c r="J67" s="202">
        <f>90%*J34</f>
        <v>-92.204999999999998</v>
      </c>
      <c r="K67" s="202">
        <f t="shared" ref="K67:O67" si="34">90%*K34</f>
        <v>0</v>
      </c>
      <c r="L67" s="202">
        <f t="shared" si="34"/>
        <v>0</v>
      </c>
      <c r="M67" s="202">
        <f t="shared" si="34"/>
        <v>0</v>
      </c>
      <c r="N67" s="202">
        <f t="shared" si="34"/>
        <v>0</v>
      </c>
      <c r="O67" s="202">
        <f t="shared" si="34"/>
        <v>0</v>
      </c>
    </row>
    <row r="68" spans="1:15" x14ac:dyDescent="0.25">
      <c r="A68" s="276"/>
      <c r="B68" s="206">
        <v>23</v>
      </c>
      <c r="C68" s="11" t="s">
        <v>66</v>
      </c>
      <c r="D68" s="204">
        <f>D66-D67</f>
        <v>3314.0817179099995</v>
      </c>
      <c r="E68" s="204">
        <f t="shared" ref="E68:O68" si="35">E66-E67</f>
        <v>3398.7973385700006</v>
      </c>
      <c r="F68" s="204">
        <f t="shared" si="35"/>
        <v>4303.4850000000015</v>
      </c>
      <c r="G68" s="204">
        <f t="shared" si="35"/>
        <v>5380.3080000000009</v>
      </c>
      <c r="H68" s="204">
        <f t="shared" si="35"/>
        <v>0</v>
      </c>
      <c r="I68" s="204">
        <f t="shared" si="35"/>
        <v>0</v>
      </c>
      <c r="J68" s="204">
        <f t="shared" si="35"/>
        <v>4785.5339999999997</v>
      </c>
      <c r="K68" s="140">
        <f t="shared" si="35"/>
        <v>3159.6516899999997</v>
      </c>
      <c r="L68" s="140">
        <f t="shared" si="35"/>
        <v>3387.0577310999993</v>
      </c>
      <c r="M68" s="140">
        <f t="shared" si="35"/>
        <v>4308.2921751209988</v>
      </c>
      <c r="N68" s="140">
        <f t="shared" si="35"/>
        <v>4618.4855638581894</v>
      </c>
      <c r="O68" s="140">
        <f t="shared" si="35"/>
        <v>4951.0815247252813</v>
      </c>
    </row>
    <row r="70" spans="1:15" x14ac:dyDescent="0.3">
      <c r="B70" s="47" t="s">
        <v>300</v>
      </c>
    </row>
    <row r="71" spans="1:15" x14ac:dyDescent="0.25">
      <c r="O71" s="17" t="s">
        <v>4</v>
      </c>
    </row>
    <row r="72" spans="1:15" ht="14" customHeight="1" x14ac:dyDescent="0.25">
      <c r="B72" s="312" t="s">
        <v>2</v>
      </c>
      <c r="C72" s="312" t="s">
        <v>18</v>
      </c>
      <c r="D72" s="7" t="s">
        <v>174</v>
      </c>
      <c r="E72" s="7" t="s">
        <v>173</v>
      </c>
      <c r="F72" s="7" t="s">
        <v>172</v>
      </c>
      <c r="G72" s="7" t="s">
        <v>160</v>
      </c>
      <c r="H72" s="307" t="s">
        <v>642</v>
      </c>
      <c r="I72" s="307"/>
      <c r="J72" s="307"/>
      <c r="K72" s="306" t="s">
        <v>153</v>
      </c>
      <c r="L72" s="306"/>
      <c r="M72" s="306"/>
      <c r="N72" s="306"/>
      <c r="O72" s="306"/>
    </row>
    <row r="73" spans="1:15" x14ac:dyDescent="0.25">
      <c r="B73" s="312"/>
      <c r="C73" s="312"/>
      <c r="D73" s="7" t="s">
        <v>169</v>
      </c>
      <c r="E73" s="7" t="s">
        <v>169</v>
      </c>
      <c r="F73" s="7" t="s">
        <v>169</v>
      </c>
      <c r="G73" s="7" t="s">
        <v>169</v>
      </c>
      <c r="H73" s="7" t="s">
        <v>163</v>
      </c>
      <c r="I73" s="7" t="s">
        <v>164</v>
      </c>
      <c r="J73" s="7" t="s">
        <v>168</v>
      </c>
      <c r="K73" s="7" t="s">
        <v>154</v>
      </c>
      <c r="L73" s="7" t="s">
        <v>155</v>
      </c>
      <c r="M73" s="7" t="s">
        <v>156</v>
      </c>
      <c r="N73" s="7" t="s">
        <v>157</v>
      </c>
      <c r="O73" s="7" t="s">
        <v>158</v>
      </c>
    </row>
    <row r="74" spans="1:15" x14ac:dyDescent="0.25">
      <c r="B74" s="351"/>
      <c r="C74" s="312"/>
      <c r="D74" s="7" t="s">
        <v>12</v>
      </c>
      <c r="E74" s="7" t="s">
        <v>12</v>
      </c>
      <c r="F74" s="7" t="s">
        <v>12</v>
      </c>
      <c r="G74" s="7" t="s">
        <v>12</v>
      </c>
      <c r="H74" s="7" t="s">
        <v>3</v>
      </c>
      <c r="I74" s="7" t="s">
        <v>5</v>
      </c>
      <c r="J74" s="195" t="s">
        <v>12</v>
      </c>
      <c r="K74" s="7" t="s">
        <v>8</v>
      </c>
      <c r="L74" s="7" t="s">
        <v>8</v>
      </c>
      <c r="M74" s="7" t="s">
        <v>8</v>
      </c>
      <c r="N74" s="7" t="s">
        <v>8</v>
      </c>
      <c r="O74" s="7" t="s">
        <v>8</v>
      </c>
    </row>
    <row r="75" spans="1:15" x14ac:dyDescent="0.3">
      <c r="B75" s="1">
        <v>1</v>
      </c>
      <c r="C75" s="34" t="s">
        <v>42</v>
      </c>
      <c r="D75" s="201">
        <f>VLOOKUP(B75,'[5]2a'!$B$5:$H$31,3,0)*10%</f>
        <v>125.31523894</v>
      </c>
      <c r="E75" s="201">
        <f>VLOOKUP(B75,'[5]2a'!$B$5:$H$31,3,0)*10%</f>
        <v>125.31523894</v>
      </c>
      <c r="F75" s="201">
        <f>VLOOKUP(B75,'[5]2a'!$B$5:$H$31,4,0)*10%</f>
        <v>118.27793555000001</v>
      </c>
      <c r="G75" s="202">
        <f>VLOOKUP(B75,'[5]2a'!$B$5:$H$31,5,0)*10%</f>
        <v>121.50300000000003</v>
      </c>
      <c r="H75" s="202"/>
      <c r="I75" s="202"/>
      <c r="J75" s="202">
        <f>VLOOKUP(B75,'[5]2a'!$B$5:$H$31,5,0)*10%</f>
        <v>121.50300000000003</v>
      </c>
      <c r="K75" s="202">
        <f>10%*K10</f>
        <v>214.56709999999995</v>
      </c>
      <c r="L75" s="202">
        <f t="shared" ref="L75:O75" si="36">10%*L10</f>
        <v>229.58679699999993</v>
      </c>
      <c r="M75" s="202">
        <f t="shared" si="36"/>
        <v>291.57523218999989</v>
      </c>
      <c r="N75" s="202">
        <f t="shared" si="36"/>
        <v>311.98549844329995</v>
      </c>
      <c r="O75" s="202">
        <f t="shared" si="36"/>
        <v>333.82448333433098</v>
      </c>
    </row>
    <row r="76" spans="1:15" x14ac:dyDescent="0.3">
      <c r="B76" s="1">
        <v>2</v>
      </c>
      <c r="C76" s="34" t="s">
        <v>43</v>
      </c>
      <c r="D76" s="201">
        <f>VLOOKUP(B76,'[5]2a'!$B$5:$H$31,3,0)*10%</f>
        <v>9.2116760600000003</v>
      </c>
      <c r="E76" s="201">
        <f>VLOOKUP(B76,'[5]2a'!$B$5:$H$31,3,0)*10%</f>
        <v>9.2116760600000003</v>
      </c>
      <c r="F76" s="201">
        <f>VLOOKUP(B76,'[5]2a'!$B$5:$H$31,4,0)*10%</f>
        <v>17.3047033</v>
      </c>
      <c r="G76" s="202">
        <f>VLOOKUP(B76,'[5]2a'!$B$5:$H$31,5,0)*10%</f>
        <v>25.399000000000001</v>
      </c>
      <c r="H76" s="202"/>
      <c r="I76" s="202"/>
      <c r="J76" s="202">
        <f>VLOOKUP(B76,'[5]2a'!$B$5:$H$31,5,0)*10%</f>
        <v>25.399000000000001</v>
      </c>
      <c r="K76" s="202">
        <f t="shared" ref="K76:O90" si="37">10%*K11</f>
        <v>0</v>
      </c>
      <c r="L76" s="202">
        <f t="shared" si="37"/>
        <v>0</v>
      </c>
      <c r="M76" s="202">
        <f t="shared" si="37"/>
        <v>0</v>
      </c>
      <c r="N76" s="202">
        <f t="shared" si="37"/>
        <v>0</v>
      </c>
      <c r="O76" s="202">
        <f t="shared" si="37"/>
        <v>0</v>
      </c>
    </row>
    <row r="77" spans="1:15" x14ac:dyDescent="0.3">
      <c r="B77" s="1">
        <v>3</v>
      </c>
      <c r="C77" s="2" t="s">
        <v>44</v>
      </c>
      <c r="D77" s="201">
        <f>VLOOKUP(B77,'[5]2a'!$B$5:$H$31,3,0)*10%</f>
        <v>15.44344023</v>
      </c>
      <c r="E77" s="201">
        <f>VLOOKUP(B77,'[5]2a'!$B$5:$H$31,3,0)*10%</f>
        <v>15.44344023</v>
      </c>
      <c r="F77" s="201">
        <f>VLOOKUP(B77,'[5]2a'!$B$5:$H$31,4,0)*10%</f>
        <v>16.647898010000002</v>
      </c>
      <c r="G77" s="202">
        <f>VLOOKUP(B77,'[5]2a'!$B$5:$H$31,5,0)*10%</f>
        <v>18.106000000000002</v>
      </c>
      <c r="H77" s="202"/>
      <c r="I77" s="202"/>
      <c r="J77" s="202">
        <f>VLOOKUP(B77,'[5]2a'!$B$5:$H$31,5,0)*10%</f>
        <v>18.106000000000002</v>
      </c>
      <c r="K77" s="202">
        <f t="shared" si="37"/>
        <v>0</v>
      </c>
      <c r="L77" s="202">
        <f t="shared" si="37"/>
        <v>0</v>
      </c>
      <c r="M77" s="202">
        <f t="shared" si="37"/>
        <v>0</v>
      </c>
      <c r="N77" s="202">
        <f t="shared" si="37"/>
        <v>0</v>
      </c>
      <c r="O77" s="202">
        <f t="shared" si="37"/>
        <v>0</v>
      </c>
    </row>
    <row r="78" spans="1:15" x14ac:dyDescent="0.3">
      <c r="B78" s="1">
        <v>4</v>
      </c>
      <c r="C78" s="34" t="s">
        <v>45</v>
      </c>
      <c r="D78" s="201">
        <f>VLOOKUP(B78,'[5]2a'!$B$5:$H$31,3,0)*10%</f>
        <v>1.6576427500000002</v>
      </c>
      <c r="E78" s="201">
        <f>VLOOKUP(B78,'[5]2a'!$B$5:$H$31,3,0)*10%</f>
        <v>1.6576427500000002</v>
      </c>
      <c r="F78" s="201">
        <f>VLOOKUP(B78,'[5]2a'!$B$5:$H$31,4,0)*10%</f>
        <v>2.2675067700000002</v>
      </c>
      <c r="G78" s="202">
        <f>VLOOKUP(B78,'[5]2a'!$B$5:$H$31,5,0)*10%</f>
        <v>2.29</v>
      </c>
      <c r="H78" s="202"/>
      <c r="I78" s="202"/>
      <c r="J78" s="202">
        <f>VLOOKUP(B78,'[5]2a'!$B$5:$H$31,5,0)*10%</f>
        <v>2.29</v>
      </c>
      <c r="K78" s="202">
        <f t="shared" si="37"/>
        <v>0</v>
      </c>
      <c r="L78" s="202">
        <f t="shared" si="37"/>
        <v>0</v>
      </c>
      <c r="M78" s="202">
        <f t="shared" si="37"/>
        <v>0</v>
      </c>
      <c r="N78" s="202">
        <f t="shared" si="37"/>
        <v>0</v>
      </c>
      <c r="O78" s="202">
        <f t="shared" si="37"/>
        <v>0</v>
      </c>
    </row>
    <row r="79" spans="1:15" x14ac:dyDescent="0.3">
      <c r="B79" s="1">
        <v>5</v>
      </c>
      <c r="C79" s="34" t="s">
        <v>46</v>
      </c>
      <c r="D79" s="201">
        <f>VLOOKUP(B79,'[5]2a'!$B$5:$H$31,3,0)*10%</f>
        <v>0</v>
      </c>
      <c r="E79" s="201">
        <f>VLOOKUP(B79,'[5]2a'!$B$5:$H$31,3,0)*10%</f>
        <v>0</v>
      </c>
      <c r="F79" s="201">
        <f>VLOOKUP(B79,'[5]2a'!$B$5:$H$31,4,0)*10%</f>
        <v>0</v>
      </c>
      <c r="G79" s="202">
        <f>VLOOKUP(B79,'[5]2a'!$B$5:$H$31,5,0)*10%</f>
        <v>0</v>
      </c>
      <c r="H79" s="202"/>
      <c r="I79" s="202"/>
      <c r="J79" s="202">
        <f>VLOOKUP(B79,'[5]2a'!$B$5:$H$31,5,0)*10%</f>
        <v>0</v>
      </c>
      <c r="K79" s="202">
        <f t="shared" si="37"/>
        <v>0</v>
      </c>
      <c r="L79" s="202">
        <f t="shared" si="37"/>
        <v>0</v>
      </c>
      <c r="M79" s="202">
        <f t="shared" si="37"/>
        <v>0</v>
      </c>
      <c r="N79" s="202">
        <f t="shared" si="37"/>
        <v>0</v>
      </c>
      <c r="O79" s="202">
        <f t="shared" si="37"/>
        <v>0</v>
      </c>
    </row>
    <row r="80" spans="1:15" x14ac:dyDescent="0.3">
      <c r="B80" s="1">
        <v>6</v>
      </c>
      <c r="C80" s="2" t="s">
        <v>47</v>
      </c>
      <c r="D80" s="201">
        <f>VLOOKUP(B80,'[5]2a'!$B$5:$H$31,3,0)*10%</f>
        <v>4.4397469000000003</v>
      </c>
      <c r="E80" s="201">
        <f>VLOOKUP(B80,'[5]2a'!$B$5:$H$31,3,0)*10%</f>
        <v>4.4397469000000003</v>
      </c>
      <c r="F80" s="201">
        <f>VLOOKUP(B80,'[5]2a'!$B$5:$H$31,4,0)*10%</f>
        <v>4.4255322499999998</v>
      </c>
      <c r="G80" s="202">
        <f>VLOOKUP(B80,'[5]2a'!$B$5:$H$31,5,0)*10%</f>
        <v>4.726</v>
      </c>
      <c r="H80" s="202"/>
      <c r="I80" s="202"/>
      <c r="J80" s="202">
        <f>VLOOKUP(B80,'[5]2a'!$B$5:$H$31,5,0)*10%</f>
        <v>4.726</v>
      </c>
      <c r="K80" s="202">
        <f t="shared" si="37"/>
        <v>0</v>
      </c>
      <c r="L80" s="202">
        <f t="shared" si="37"/>
        <v>0</v>
      </c>
      <c r="M80" s="202">
        <f t="shared" si="37"/>
        <v>0</v>
      </c>
      <c r="N80" s="202">
        <f t="shared" si="37"/>
        <v>0</v>
      </c>
      <c r="O80" s="202">
        <f t="shared" si="37"/>
        <v>0</v>
      </c>
    </row>
    <row r="81" spans="2:15" x14ac:dyDescent="0.3">
      <c r="B81" s="1">
        <v>7</v>
      </c>
      <c r="C81" s="34" t="s">
        <v>48</v>
      </c>
      <c r="D81" s="201">
        <f>VLOOKUP(B81,'[5]2a'!$B$5:$H$31,3,0)*10%</f>
        <v>3.3141298900000002</v>
      </c>
      <c r="E81" s="201">
        <f>VLOOKUP(B81,'[5]2a'!$B$5:$H$31,3,0)*10%</f>
        <v>3.3141298900000002</v>
      </c>
      <c r="F81" s="201">
        <f>VLOOKUP(B81,'[5]2a'!$B$5:$H$31,4,0)*10%</f>
        <v>3.3249656400000003</v>
      </c>
      <c r="G81" s="202">
        <f>VLOOKUP(B81,'[5]2a'!$B$5:$H$31,5,0)*10%</f>
        <v>3.4220000000000006</v>
      </c>
      <c r="H81" s="202"/>
      <c r="I81" s="202"/>
      <c r="J81" s="202">
        <f>VLOOKUP(B81,'[5]2a'!$B$5:$H$31,5,0)*10%</f>
        <v>3.4220000000000006</v>
      </c>
      <c r="K81" s="202">
        <f t="shared" si="37"/>
        <v>0</v>
      </c>
      <c r="L81" s="202">
        <f t="shared" si="37"/>
        <v>0</v>
      </c>
      <c r="M81" s="202">
        <f t="shared" si="37"/>
        <v>0</v>
      </c>
      <c r="N81" s="202">
        <f t="shared" si="37"/>
        <v>0</v>
      </c>
      <c r="O81" s="202">
        <f t="shared" si="37"/>
        <v>0</v>
      </c>
    </row>
    <row r="82" spans="2:15" x14ac:dyDescent="0.3">
      <c r="B82" s="1">
        <v>8</v>
      </c>
      <c r="C82" s="34" t="s">
        <v>49</v>
      </c>
      <c r="D82" s="201">
        <f>VLOOKUP(B82,'[5]2a'!$B$5:$H$31,3,0)*10%</f>
        <v>3.9584429800000005</v>
      </c>
      <c r="E82" s="201">
        <f>VLOOKUP(B82,'[5]2a'!$B$5:$H$31,3,0)*10%</f>
        <v>3.9584429800000005</v>
      </c>
      <c r="F82" s="201">
        <f>VLOOKUP(B82,'[5]2a'!$B$5:$H$31,4,0)*10%</f>
        <v>4.5566491999999998</v>
      </c>
      <c r="G82" s="202">
        <f>VLOOKUP(B82,'[5]2a'!$B$5:$H$31,5,0)*10%</f>
        <v>51.812000000000005</v>
      </c>
      <c r="H82" s="202"/>
      <c r="I82" s="202"/>
      <c r="J82" s="202">
        <f>VLOOKUP(B82,'[5]2a'!$B$5:$H$31,5,0)*10%</f>
        <v>51.812000000000005</v>
      </c>
      <c r="K82" s="202">
        <f t="shared" si="37"/>
        <v>0</v>
      </c>
      <c r="L82" s="202">
        <f t="shared" si="37"/>
        <v>0</v>
      </c>
      <c r="M82" s="202">
        <f t="shared" si="37"/>
        <v>0</v>
      </c>
      <c r="N82" s="202">
        <f t="shared" si="37"/>
        <v>0</v>
      </c>
      <c r="O82" s="202">
        <f t="shared" si="37"/>
        <v>0</v>
      </c>
    </row>
    <row r="83" spans="2:15" x14ac:dyDescent="0.3">
      <c r="B83" s="1">
        <v>9</v>
      </c>
      <c r="C83" s="34" t="s">
        <v>50</v>
      </c>
      <c r="D83" s="201">
        <f>VLOOKUP(B83,'[5]2a'!$B$5:$H$31,3,0)*10%</f>
        <v>0</v>
      </c>
      <c r="E83" s="201">
        <f>VLOOKUP(B83,'[5]2a'!$B$5:$H$31,3,0)*10%</f>
        <v>0</v>
      </c>
      <c r="F83" s="201">
        <f>VLOOKUP(B83,'[5]2a'!$B$5:$H$31,4,0)*10%</f>
        <v>0</v>
      </c>
      <c r="G83" s="202">
        <f>VLOOKUP(B83,'[5]2a'!$B$5:$H$31,5,0)*10%</f>
        <v>0</v>
      </c>
      <c r="H83" s="202"/>
      <c r="I83" s="202"/>
      <c r="J83" s="202">
        <f>VLOOKUP(B83,'[5]2a'!$B$5:$H$31,5,0)*10%</f>
        <v>0</v>
      </c>
      <c r="K83" s="202">
        <f t="shared" si="37"/>
        <v>0</v>
      </c>
      <c r="L83" s="202">
        <f t="shared" si="37"/>
        <v>0</v>
      </c>
      <c r="M83" s="202">
        <f t="shared" si="37"/>
        <v>0</v>
      </c>
      <c r="N83" s="202">
        <f t="shared" si="37"/>
        <v>0</v>
      </c>
      <c r="O83" s="202">
        <f t="shared" si="37"/>
        <v>0</v>
      </c>
    </row>
    <row r="84" spans="2:15" x14ac:dyDescent="0.3">
      <c r="B84" s="1">
        <v>10</v>
      </c>
      <c r="C84" s="34" t="s">
        <v>51</v>
      </c>
      <c r="D84" s="201">
        <f>VLOOKUP(B84,'[5]2a'!$B$5:$H$31,3,0)*10%</f>
        <v>0</v>
      </c>
      <c r="E84" s="201">
        <f>VLOOKUP(B84,'[5]2a'!$B$5:$H$31,3,0)*10%</f>
        <v>0</v>
      </c>
      <c r="F84" s="201">
        <f>VLOOKUP(B84,'[5]2a'!$B$5:$H$31,4,0)*10%</f>
        <v>0</v>
      </c>
      <c r="G84" s="202">
        <f>VLOOKUP(B84,'[5]2a'!$B$5:$H$31,5,0)*10%</f>
        <v>0</v>
      </c>
      <c r="H84" s="202"/>
      <c r="I84" s="202"/>
      <c r="J84" s="202">
        <f>VLOOKUP(B84,'[5]2a'!$B$5:$H$31,5,0)*10%</f>
        <v>0</v>
      </c>
      <c r="K84" s="202">
        <f t="shared" si="37"/>
        <v>0</v>
      </c>
      <c r="L84" s="202">
        <f t="shared" si="37"/>
        <v>0</v>
      </c>
      <c r="M84" s="202">
        <f t="shared" si="37"/>
        <v>0</v>
      </c>
      <c r="N84" s="202">
        <f t="shared" si="37"/>
        <v>0</v>
      </c>
      <c r="O84" s="202">
        <f t="shared" si="37"/>
        <v>0</v>
      </c>
    </row>
    <row r="85" spans="2:15" x14ac:dyDescent="0.3">
      <c r="B85" s="1">
        <v>11</v>
      </c>
      <c r="C85" s="34" t="s">
        <v>52</v>
      </c>
      <c r="D85" s="201">
        <f>VLOOKUP(B85,'[5]2a'!$B$5:$H$31,3,0)*10%</f>
        <v>-1.5201500000000001E-3</v>
      </c>
      <c r="E85" s="201">
        <f>VLOOKUP(B85,'[5]2a'!$B$5:$H$31,3,0)*10%</f>
        <v>-1.5201500000000001E-3</v>
      </c>
      <c r="F85" s="201">
        <f>VLOOKUP(B85,'[5]2a'!$B$5:$H$31,4,0)*10%</f>
        <v>-1.32248E-3</v>
      </c>
      <c r="G85" s="202">
        <f>VLOOKUP(B85,'[5]2a'!$B$5:$H$31,5,0)*10%</f>
        <v>0</v>
      </c>
      <c r="H85" s="202"/>
      <c r="I85" s="202"/>
      <c r="J85" s="202">
        <f>VLOOKUP(B85,'[5]2a'!$B$5:$H$31,5,0)*10%</f>
        <v>0</v>
      </c>
      <c r="K85" s="202">
        <f t="shared" si="37"/>
        <v>0</v>
      </c>
      <c r="L85" s="202">
        <f t="shared" si="37"/>
        <v>0</v>
      </c>
      <c r="M85" s="202">
        <f t="shared" si="37"/>
        <v>0</v>
      </c>
      <c r="N85" s="202">
        <f t="shared" si="37"/>
        <v>0</v>
      </c>
      <c r="O85" s="202">
        <f t="shared" si="37"/>
        <v>0</v>
      </c>
    </row>
    <row r="86" spans="2:15" x14ac:dyDescent="0.3">
      <c r="B86" s="1">
        <v>12</v>
      </c>
      <c r="C86" s="34" t="s">
        <v>53</v>
      </c>
      <c r="D86" s="201">
        <f>VLOOKUP(B86,'[5]2a'!$B$5:$H$31,3,0)*10%</f>
        <v>2.52644197</v>
      </c>
      <c r="E86" s="201">
        <f>VLOOKUP(B86,'[5]2a'!$B$5:$H$31,3,0)*10%</f>
        <v>2.52644197</v>
      </c>
      <c r="F86" s="201">
        <f>VLOOKUP(B86,'[5]2a'!$B$5:$H$31,4,0)*10%</f>
        <v>3.4138364699999992</v>
      </c>
      <c r="G86" s="202">
        <f>VLOOKUP(B86,'[5]2a'!$B$5:$H$31,5,0)*10%</f>
        <v>3.499000000000001</v>
      </c>
      <c r="H86" s="202"/>
      <c r="I86" s="202"/>
      <c r="J86" s="202">
        <f>VLOOKUP(B86,'[5]2a'!$B$5:$H$31,5,0)*10%</f>
        <v>3.499000000000001</v>
      </c>
      <c r="K86" s="202">
        <f t="shared" si="37"/>
        <v>11.02849</v>
      </c>
      <c r="L86" s="202">
        <f t="shared" si="37"/>
        <v>11.800484300000001</v>
      </c>
      <c r="M86" s="202">
        <f t="shared" si="37"/>
        <v>14.986615061000002</v>
      </c>
      <c r="N86" s="202">
        <f t="shared" si="37"/>
        <v>16.035678115270002</v>
      </c>
      <c r="O86" s="202">
        <f t="shared" si="37"/>
        <v>17.158175583338902</v>
      </c>
    </row>
    <row r="87" spans="2:15" x14ac:dyDescent="0.3">
      <c r="B87" s="1">
        <v>13</v>
      </c>
      <c r="C87" s="34" t="s">
        <v>54</v>
      </c>
      <c r="D87" s="201">
        <f>VLOOKUP(B87,'[5]2a'!$B$5:$H$31,3,0)*10%</f>
        <v>0</v>
      </c>
      <c r="E87" s="201">
        <f>VLOOKUP(B87,'[5]2a'!$B$5:$H$31,3,0)*10%</f>
        <v>0</v>
      </c>
      <c r="F87" s="201">
        <f>VLOOKUP(B87,'[5]2a'!$B$5:$H$31,4,0)*10%</f>
        <v>0</v>
      </c>
      <c r="G87" s="202">
        <f>VLOOKUP(B87,'[5]2a'!$B$5:$H$31,5,0)*10%</f>
        <v>0</v>
      </c>
      <c r="H87" s="202"/>
      <c r="I87" s="202"/>
      <c r="J87" s="202">
        <f>VLOOKUP(B87,'[5]2a'!$B$5:$H$31,5,0)*10%</f>
        <v>0</v>
      </c>
      <c r="K87" s="202">
        <f t="shared" si="37"/>
        <v>0</v>
      </c>
      <c r="L87" s="202">
        <f t="shared" si="37"/>
        <v>0</v>
      </c>
      <c r="M87" s="202">
        <f t="shared" si="37"/>
        <v>0</v>
      </c>
      <c r="N87" s="202">
        <f t="shared" si="37"/>
        <v>0</v>
      </c>
      <c r="O87" s="202">
        <f t="shared" si="37"/>
        <v>0</v>
      </c>
    </row>
    <row r="88" spans="2:15" x14ac:dyDescent="0.3">
      <c r="B88" s="1">
        <v>14</v>
      </c>
      <c r="C88" s="34" t="s">
        <v>55</v>
      </c>
      <c r="D88" s="201">
        <f>VLOOKUP(B88,'[5]2a'!$B$5:$H$31,3,0)*10%</f>
        <v>1.0689E-3</v>
      </c>
      <c r="E88" s="201">
        <f>VLOOKUP(B88,'[5]2a'!$B$5:$H$31,3,0)*10%</f>
        <v>1.0689E-3</v>
      </c>
      <c r="F88" s="201">
        <f>VLOOKUP(B88,'[5]2a'!$B$5:$H$31,4,0)*10%</f>
        <v>1.018E-3</v>
      </c>
      <c r="G88" s="202">
        <f>VLOOKUP(B88,'[5]2a'!$B$5:$H$31,5,0)*10%</f>
        <v>0</v>
      </c>
      <c r="H88" s="202"/>
      <c r="I88" s="202"/>
      <c r="J88" s="202">
        <f>VLOOKUP(B88,'[5]2a'!$B$5:$H$31,5,0)*10%</f>
        <v>0</v>
      </c>
      <c r="K88" s="202">
        <f t="shared" si="37"/>
        <v>0.31993000000000005</v>
      </c>
      <c r="L88" s="202">
        <f t="shared" si="37"/>
        <v>0.34232510000000005</v>
      </c>
      <c r="M88" s="202">
        <f t="shared" si="37"/>
        <v>0.43475287700000004</v>
      </c>
      <c r="N88" s="202">
        <f t="shared" si="37"/>
        <v>0.46518557839000008</v>
      </c>
      <c r="O88" s="202">
        <f t="shared" si="37"/>
        <v>0.49774856887730012</v>
      </c>
    </row>
    <row r="89" spans="2:15" x14ac:dyDescent="0.3">
      <c r="B89" s="1">
        <v>15</v>
      </c>
      <c r="C89" s="34" t="s">
        <v>56</v>
      </c>
      <c r="D89" s="201">
        <f>VLOOKUP(B89,'[5]2a'!$B$5:$H$31,3,0)*10%</f>
        <v>0</v>
      </c>
      <c r="E89" s="201">
        <f>VLOOKUP(B89,'[5]2a'!$B$5:$H$31,3,0)*10%</f>
        <v>0</v>
      </c>
      <c r="F89" s="201">
        <f>VLOOKUP(B89,'[5]2a'!$B$5:$H$31,4,0)*10%</f>
        <v>0</v>
      </c>
      <c r="G89" s="202">
        <f>VLOOKUP(B89,'[5]2a'!$B$5:$H$31,5,0)*10%</f>
        <v>0</v>
      </c>
      <c r="H89" s="202"/>
      <c r="I89" s="202"/>
      <c r="J89" s="202">
        <f>VLOOKUP(B89,'[5]2a'!$B$5:$H$31,5,0)*10%</f>
        <v>0</v>
      </c>
      <c r="K89" s="202">
        <f t="shared" si="37"/>
        <v>0</v>
      </c>
      <c r="L89" s="202">
        <f t="shared" si="37"/>
        <v>0</v>
      </c>
      <c r="M89" s="202">
        <f t="shared" si="37"/>
        <v>0</v>
      </c>
      <c r="N89" s="202">
        <f t="shared" si="37"/>
        <v>0</v>
      </c>
      <c r="O89" s="202">
        <f t="shared" si="37"/>
        <v>0</v>
      </c>
    </row>
    <row r="90" spans="2:15" x14ac:dyDescent="0.3">
      <c r="B90" s="1">
        <v>16</v>
      </c>
      <c r="C90" s="34" t="s">
        <v>57</v>
      </c>
      <c r="D90" s="201">
        <f>VLOOKUP(B90,'[5]2a'!$B$5:$H$31,3,0)*10%</f>
        <v>4.3140000000000002E-4</v>
      </c>
      <c r="E90" s="201">
        <f>VLOOKUP(B90,'[5]2a'!$B$5:$H$31,3,0)*10%</f>
        <v>4.3140000000000002E-4</v>
      </c>
      <c r="F90" s="201">
        <f>VLOOKUP(B90,'[5]2a'!$B$5:$H$31,4,0)*10%</f>
        <v>4.3140000000000002E-4</v>
      </c>
      <c r="G90" s="202">
        <f>VLOOKUP(B90,'[5]2a'!$B$5:$H$31,5,0)*10%</f>
        <v>0</v>
      </c>
      <c r="H90" s="202"/>
      <c r="I90" s="202"/>
      <c r="J90" s="202">
        <f>VLOOKUP(B90,'[5]2a'!$B$5:$H$31,5,0)*10%</f>
        <v>0</v>
      </c>
      <c r="K90" s="202">
        <f t="shared" si="37"/>
        <v>42.635220000000011</v>
      </c>
      <c r="L90" s="202">
        <f t="shared" si="37"/>
        <v>45.619685400000009</v>
      </c>
      <c r="M90" s="202">
        <f t="shared" si="37"/>
        <v>57.937000458000014</v>
      </c>
      <c r="N90" s="202">
        <f t="shared" si="37"/>
        <v>61.992590490060017</v>
      </c>
      <c r="O90" s="202">
        <f t="shared" si="37"/>
        <v>66.332071824364206</v>
      </c>
    </row>
    <row r="91" spans="2:15" s="282" customFormat="1" x14ac:dyDescent="0.3">
      <c r="B91" s="278">
        <v>17</v>
      </c>
      <c r="C91" s="279" t="s">
        <v>58</v>
      </c>
      <c r="D91" s="280">
        <f>VLOOKUP(B91,'[5]2a'!$B$5:$H$31,3,0)*10%</f>
        <v>165.86673986999998</v>
      </c>
      <c r="E91" s="280">
        <f>VLOOKUP(B91,'[5]2a'!$B$5:$H$31,3,0)*10%</f>
        <v>165.86673986999998</v>
      </c>
      <c r="F91" s="280">
        <f>VLOOKUP(B91,'[5]2a'!$B$5:$H$31,4,0)*10%</f>
        <v>170.21915411000001</v>
      </c>
      <c r="G91" s="281">
        <f>VLOOKUP(B91,'[5]2a'!$B$5:$H$31,5,0)*10%</f>
        <v>230.75700000000006</v>
      </c>
      <c r="H91" s="281"/>
      <c r="I91" s="281"/>
      <c r="J91" s="281">
        <f>VLOOKUP(B91,'[5]2a'!$B$5:$H$31,5,0)*10%</f>
        <v>230.75700000000006</v>
      </c>
      <c r="K91" s="281">
        <v>0</v>
      </c>
      <c r="L91" s="281">
        <v>0</v>
      </c>
      <c r="M91" s="281">
        <v>0</v>
      </c>
      <c r="N91" s="281">
        <v>0</v>
      </c>
      <c r="O91" s="281">
        <v>0</v>
      </c>
    </row>
    <row r="92" spans="2:15" x14ac:dyDescent="0.3">
      <c r="B92" s="1">
        <v>18</v>
      </c>
      <c r="C92" s="34" t="s">
        <v>59</v>
      </c>
      <c r="D92" s="201">
        <f>VLOOKUP(B92,'[5]2a'!$B$5:$H$31,3,0)*10%</f>
        <v>19.335714190000001</v>
      </c>
      <c r="E92" s="201">
        <f>VLOOKUP(B92,'[5]2a'!$B$5:$H$31,3,0)*10%</f>
        <v>19.335714190000001</v>
      </c>
      <c r="F92" s="201">
        <f>VLOOKUP(B92,'[5]2a'!$B$5:$H$31,4,0)*10%</f>
        <v>19.397843739999999</v>
      </c>
      <c r="G92" s="202">
        <f>VLOOKUP(B92,'[5]2a'!$B$5:$H$31,5,0)*10%</f>
        <v>-2.0020000000000002</v>
      </c>
      <c r="H92" s="202"/>
      <c r="I92" s="202"/>
      <c r="J92" s="202">
        <f>VLOOKUP(B92,'[5]2a'!$B$5:$H$31,5,0)*10%</f>
        <v>-2.0020000000000002</v>
      </c>
      <c r="K92" s="202">
        <f>K26*10%</f>
        <v>69.226920000000007</v>
      </c>
      <c r="L92" s="202">
        <f t="shared" ref="L92:O92" si="38">L26*10%</f>
        <v>74.765073600000022</v>
      </c>
      <c r="M92" s="202">
        <f t="shared" si="38"/>
        <v>95.699294208000026</v>
      </c>
      <c r="N92" s="202">
        <f t="shared" si="38"/>
        <v>103.35523774464005</v>
      </c>
      <c r="O92" s="202">
        <f t="shared" si="38"/>
        <v>111.62365676421126</v>
      </c>
    </row>
    <row r="93" spans="2:15" x14ac:dyDescent="0.3">
      <c r="B93" s="1">
        <f>+B92+0.1</f>
        <v>18.100000000000001</v>
      </c>
      <c r="C93" s="34" t="s">
        <v>60</v>
      </c>
      <c r="D93" s="201">
        <f>VLOOKUP(B93,'[5]2a'!$B$5:$H$31,3,0)*10%</f>
        <v>8.2107248200000011</v>
      </c>
      <c r="E93" s="201">
        <f>VLOOKUP(B93,'[5]2a'!$B$5:$H$31,3,0)*10%</f>
        <v>8.2107248200000011</v>
      </c>
      <c r="F93" s="201">
        <f>VLOOKUP(B93,'[5]2a'!$B$5:$H$31,4,0)*10%</f>
        <v>8.8566135300000006</v>
      </c>
      <c r="G93" s="202">
        <f>VLOOKUP(B93,'[5]2a'!$B$5:$H$31,5,0)*10%</f>
        <v>10.008000000000003</v>
      </c>
      <c r="H93" s="202"/>
      <c r="I93" s="202"/>
      <c r="J93" s="202">
        <f>VLOOKUP(B93,'[5]2a'!$B$5:$H$31,5,0)*10%</f>
        <v>10.008000000000003</v>
      </c>
      <c r="K93" s="202">
        <f t="shared" ref="K93:O98" si="39">K27*10%</f>
        <v>13.294750000000002</v>
      </c>
      <c r="L93" s="202">
        <f t="shared" si="39"/>
        <v>14.225382500000004</v>
      </c>
      <c r="M93" s="202">
        <f t="shared" si="39"/>
        <v>18.066235775000006</v>
      </c>
      <c r="N93" s="202">
        <f t="shared" si="39"/>
        <v>19.330872279250006</v>
      </c>
      <c r="O93" s="202">
        <f t="shared" si="39"/>
        <v>20.684033338797505</v>
      </c>
    </row>
    <row r="94" spans="2:15" x14ac:dyDescent="0.3">
      <c r="B94" s="1">
        <f>+B93+0.1</f>
        <v>18.200000000000003</v>
      </c>
      <c r="C94" s="34" t="s">
        <v>61</v>
      </c>
      <c r="D94" s="201">
        <v>0</v>
      </c>
      <c r="E94" s="201">
        <v>0</v>
      </c>
      <c r="F94" s="201">
        <v>0</v>
      </c>
      <c r="G94" s="202">
        <v>0</v>
      </c>
      <c r="H94" s="202"/>
      <c r="I94" s="202"/>
      <c r="J94" s="202">
        <v>0</v>
      </c>
      <c r="K94" s="202">
        <f t="shared" si="39"/>
        <v>0</v>
      </c>
      <c r="L94" s="202">
        <f t="shared" si="39"/>
        <v>0</v>
      </c>
      <c r="M94" s="202">
        <f t="shared" si="39"/>
        <v>0</v>
      </c>
      <c r="N94" s="202">
        <f t="shared" si="39"/>
        <v>0</v>
      </c>
      <c r="O94" s="202">
        <f t="shared" si="39"/>
        <v>0</v>
      </c>
    </row>
    <row r="95" spans="2:15" x14ac:dyDescent="0.3">
      <c r="B95" s="1">
        <f>+B94+0.1</f>
        <v>18.300000000000004</v>
      </c>
      <c r="C95" s="34" t="s">
        <v>62</v>
      </c>
      <c r="D95" s="201">
        <v>0</v>
      </c>
      <c r="E95" s="201">
        <v>0</v>
      </c>
      <c r="F95" s="201">
        <v>0</v>
      </c>
      <c r="G95" s="202">
        <v>0</v>
      </c>
      <c r="H95" s="202"/>
      <c r="I95" s="202"/>
      <c r="J95" s="202">
        <v>0</v>
      </c>
      <c r="K95" s="202">
        <f t="shared" si="39"/>
        <v>0</v>
      </c>
      <c r="L95" s="202">
        <f t="shared" si="39"/>
        <v>0</v>
      </c>
      <c r="M95" s="202">
        <f t="shared" si="39"/>
        <v>0</v>
      </c>
      <c r="N95" s="202">
        <f t="shared" si="39"/>
        <v>0</v>
      </c>
      <c r="O95" s="202">
        <f t="shared" si="39"/>
        <v>0</v>
      </c>
    </row>
    <row r="96" spans="2:15" x14ac:dyDescent="0.3">
      <c r="B96" s="1">
        <f>+B95+0.1</f>
        <v>18.400000000000006</v>
      </c>
      <c r="C96" s="34" t="s">
        <v>63</v>
      </c>
      <c r="D96" s="201">
        <v>0</v>
      </c>
      <c r="E96" s="201">
        <v>0</v>
      </c>
      <c r="F96" s="201">
        <v>0</v>
      </c>
      <c r="G96" s="202">
        <v>0</v>
      </c>
      <c r="H96" s="202"/>
      <c r="I96" s="202"/>
      <c r="J96" s="202">
        <v>0</v>
      </c>
      <c r="K96" s="202">
        <f t="shared" si="39"/>
        <v>0</v>
      </c>
      <c r="L96" s="202">
        <f t="shared" si="39"/>
        <v>0</v>
      </c>
      <c r="M96" s="202">
        <f t="shared" si="39"/>
        <v>0</v>
      </c>
      <c r="N96" s="202">
        <f t="shared" si="39"/>
        <v>0</v>
      </c>
      <c r="O96" s="202">
        <f t="shared" si="39"/>
        <v>0</v>
      </c>
    </row>
    <row r="97" spans="2:15" ht="28" x14ac:dyDescent="0.3">
      <c r="B97" s="1">
        <v>19</v>
      </c>
      <c r="C97" s="36" t="s">
        <v>171</v>
      </c>
      <c r="D97" s="201">
        <f>VLOOKUP(B97,'[5]2a'!$B$5:$H$31,3,0)*10%</f>
        <v>0</v>
      </c>
      <c r="E97" s="201">
        <f>VLOOKUP(B97,'[5]2a'!$B$5:$H$31,3,0)*10%</f>
        <v>0</v>
      </c>
      <c r="F97" s="201">
        <f>VLOOKUP(B97,'[5]2a'!$B$5:$H$31,4,0)*10%</f>
        <v>0</v>
      </c>
      <c r="G97" s="202">
        <f>VLOOKUP(B97,'[5]2a'!$B$5:$H$31,5,0)*10%</f>
        <v>0</v>
      </c>
      <c r="H97" s="202"/>
      <c r="I97" s="202"/>
      <c r="J97" s="202">
        <f>VLOOKUP(B97,'[5]2a'!$B$5:$H$31,5,0)*10%</f>
        <v>0</v>
      </c>
      <c r="K97" s="202">
        <f t="shared" si="39"/>
        <v>0</v>
      </c>
      <c r="L97" s="202">
        <f t="shared" si="39"/>
        <v>0</v>
      </c>
      <c r="M97" s="202">
        <f t="shared" si="39"/>
        <v>0</v>
      </c>
      <c r="N97" s="202">
        <f t="shared" si="39"/>
        <v>0</v>
      </c>
      <c r="O97" s="202">
        <f t="shared" si="39"/>
        <v>0</v>
      </c>
    </row>
    <row r="98" spans="2:15" x14ac:dyDescent="0.3">
      <c r="B98" s="1">
        <v>20</v>
      </c>
      <c r="C98" s="34" t="s">
        <v>64</v>
      </c>
      <c r="D98" s="201">
        <f>VLOOKUP(B98,'[5]2a'!$B$5:$H$31,3,0)*10%</f>
        <v>0</v>
      </c>
      <c r="E98" s="201">
        <f>VLOOKUP(B98,'[5]2a'!$B$5:$H$31,3,0)*10%</f>
        <v>0</v>
      </c>
      <c r="F98" s="201">
        <f>VLOOKUP(B98,'[5]2a'!$B$5:$H$31,4,0)*10%</f>
        <v>0</v>
      </c>
      <c r="G98" s="202">
        <f>VLOOKUP(B98,'[5]2a'!$B$5:$H$31,5,0)*10%</f>
        <v>0</v>
      </c>
      <c r="H98" s="202"/>
      <c r="I98" s="202"/>
      <c r="J98" s="202">
        <f>VLOOKUP(B98,'[5]2a'!$B$5:$H$31,5,0)*10%</f>
        <v>0</v>
      </c>
      <c r="K98" s="202">
        <f t="shared" si="39"/>
        <v>0</v>
      </c>
      <c r="L98" s="202">
        <f t="shared" si="39"/>
        <v>0</v>
      </c>
      <c r="M98" s="202">
        <f t="shared" si="39"/>
        <v>0</v>
      </c>
      <c r="N98" s="202">
        <f t="shared" si="39"/>
        <v>0</v>
      </c>
      <c r="O98" s="202">
        <f t="shared" si="39"/>
        <v>0</v>
      </c>
    </row>
    <row r="99" spans="2:15" x14ac:dyDescent="0.3">
      <c r="B99" s="6">
        <v>21</v>
      </c>
      <c r="C99" s="35" t="s">
        <v>65</v>
      </c>
      <c r="D99" s="203">
        <f>SUM(D75:D98)</f>
        <v>359.27991874999998</v>
      </c>
      <c r="E99" s="203">
        <f t="shared" ref="E99:O99" si="40">SUM(E75:E98)</f>
        <v>359.27991874999998</v>
      </c>
      <c r="F99" s="203">
        <f t="shared" si="40"/>
        <v>368.69276549000006</v>
      </c>
      <c r="G99" s="203">
        <f t="shared" si="40"/>
        <v>469.5200000000001</v>
      </c>
      <c r="H99" s="203">
        <f t="shared" si="40"/>
        <v>0</v>
      </c>
      <c r="I99" s="203">
        <f t="shared" si="40"/>
        <v>0</v>
      </c>
      <c r="J99" s="203">
        <f t="shared" si="40"/>
        <v>469.5200000000001</v>
      </c>
      <c r="K99" s="139">
        <f t="shared" si="40"/>
        <v>351.07240999999999</v>
      </c>
      <c r="L99" s="139">
        <f t="shared" si="40"/>
        <v>376.33974790000002</v>
      </c>
      <c r="M99" s="139">
        <f t="shared" si="40"/>
        <v>478.69913056899992</v>
      </c>
      <c r="N99" s="139">
        <f t="shared" si="40"/>
        <v>513.16506265091004</v>
      </c>
      <c r="O99" s="139">
        <f t="shared" si="40"/>
        <v>550.12016941392017</v>
      </c>
    </row>
    <row r="100" spans="2:15" x14ac:dyDescent="0.3">
      <c r="B100" s="1">
        <v>22</v>
      </c>
      <c r="C100" s="34" t="s">
        <v>17</v>
      </c>
      <c r="D100" s="201">
        <f>VLOOKUP(B100,'[5]2a'!$B$5:$H$31,3,0)*10%</f>
        <v>-8.9513832400000002</v>
      </c>
      <c r="E100" s="201">
        <f>VLOOKUP(B98,'[5]2a'!$B$5:$H$31,3,0)*10%</f>
        <v>0</v>
      </c>
      <c r="F100" s="201">
        <f>VLOOKUP(B100,'[5]2a'!$B$5:$H$31,4,0)*10%</f>
        <v>-6.9876647700000012</v>
      </c>
      <c r="G100" s="202">
        <f>VLOOKUP(B100,'[5]2a'!$B$5:$H$31,5,0)*10%</f>
        <v>-8.6450000000000014</v>
      </c>
      <c r="H100" s="201"/>
      <c r="I100" s="201"/>
      <c r="J100" s="202">
        <f>10%*J34</f>
        <v>-10.245000000000001</v>
      </c>
      <c r="K100" s="202">
        <f t="shared" ref="K100:O100" si="41">10%*K34</f>
        <v>0</v>
      </c>
      <c r="L100" s="202">
        <f t="shared" si="41"/>
        <v>0</v>
      </c>
      <c r="M100" s="202">
        <f t="shared" si="41"/>
        <v>0</v>
      </c>
      <c r="N100" s="202">
        <f t="shared" si="41"/>
        <v>0</v>
      </c>
      <c r="O100" s="202">
        <f t="shared" si="41"/>
        <v>0</v>
      </c>
    </row>
    <row r="101" spans="2:15" x14ac:dyDescent="0.25">
      <c r="B101" s="6">
        <v>23</v>
      </c>
      <c r="C101" s="11" t="s">
        <v>66</v>
      </c>
      <c r="D101" s="204">
        <f>D99-D100</f>
        <v>368.23130198999996</v>
      </c>
      <c r="E101" s="204">
        <f t="shared" ref="E101:O101" si="42">E99-E100</f>
        <v>359.27991874999998</v>
      </c>
      <c r="F101" s="204">
        <f t="shared" si="42"/>
        <v>375.68043026000004</v>
      </c>
      <c r="G101" s="204">
        <f t="shared" si="42"/>
        <v>478.16500000000008</v>
      </c>
      <c r="H101" s="204">
        <f t="shared" si="42"/>
        <v>0</v>
      </c>
      <c r="I101" s="204">
        <f t="shared" si="42"/>
        <v>0</v>
      </c>
      <c r="J101" s="204">
        <f t="shared" si="42"/>
        <v>479.7650000000001</v>
      </c>
      <c r="K101" s="140">
        <f t="shared" si="42"/>
        <v>351.07240999999999</v>
      </c>
      <c r="L101" s="140">
        <f t="shared" si="42"/>
        <v>376.33974790000002</v>
      </c>
      <c r="M101" s="140">
        <f t="shared" si="42"/>
        <v>478.69913056899992</v>
      </c>
      <c r="N101" s="140">
        <f t="shared" si="42"/>
        <v>513.16506265091004</v>
      </c>
      <c r="O101" s="140">
        <f t="shared" si="42"/>
        <v>550.12016941392017</v>
      </c>
    </row>
  </sheetData>
  <mergeCells count="12">
    <mergeCell ref="B72:B74"/>
    <mergeCell ref="C72:C74"/>
    <mergeCell ref="H72:J72"/>
    <mergeCell ref="K72:O72"/>
    <mergeCell ref="B7:B9"/>
    <mergeCell ref="C7:C9"/>
    <mergeCell ref="H7:J7"/>
    <mergeCell ref="K7:O7"/>
    <mergeCell ref="K39:O39"/>
    <mergeCell ref="B39:B41"/>
    <mergeCell ref="C39:C41"/>
    <mergeCell ref="H39:J39"/>
  </mergeCells>
  <pageMargins left="0.75" right="0.75" top="1" bottom="1" header="0.5" footer="0.5"/>
  <pageSetup paperSize="9" scale="69" fitToHeight="0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B050"/>
    <pageSetUpPr fitToPage="1"/>
  </sheetPr>
  <dimension ref="B2:O114"/>
  <sheetViews>
    <sheetView showGridLines="0" topLeftCell="A34" zoomScale="56" zoomScaleNormal="80" zoomScaleSheetLayoutView="70" workbookViewId="0">
      <selection activeCell="F81" sqref="F81"/>
    </sheetView>
  </sheetViews>
  <sheetFormatPr defaultColWidth="9.1796875" defaultRowHeight="14" x14ac:dyDescent="0.25"/>
  <cols>
    <col min="1" max="1" width="6.81640625" style="5" customWidth="1"/>
    <col min="2" max="2" width="7" style="5" customWidth="1"/>
    <col min="3" max="3" width="44.1796875" style="5" customWidth="1"/>
    <col min="4" max="10" width="15.81640625" style="5" customWidth="1"/>
    <col min="11" max="11" width="12.1796875" style="5" customWidth="1"/>
    <col min="12" max="12" width="12.1796875" style="5" bestFit="1" customWidth="1"/>
    <col min="13" max="13" width="13" style="5" customWidth="1"/>
    <col min="14" max="14" width="13.453125" style="5" customWidth="1"/>
    <col min="15" max="15" width="12.81640625" style="5" customWidth="1"/>
    <col min="16" max="16384" width="9.1796875" style="5"/>
  </cols>
  <sheetData>
    <row r="2" spans="2:15" x14ac:dyDescent="0.25">
      <c r="C2" s="4"/>
      <c r="D2" s="4"/>
      <c r="E2" s="4"/>
      <c r="F2" s="4"/>
      <c r="G2" s="4"/>
      <c r="H2" s="25" t="s">
        <v>754</v>
      </c>
      <c r="I2" s="4"/>
      <c r="J2" s="4"/>
      <c r="K2" s="4"/>
      <c r="L2" s="4"/>
    </row>
    <row r="3" spans="2:15" s="3" customFormat="1" x14ac:dyDescent="0.3">
      <c r="C3" s="4"/>
      <c r="D3" s="4"/>
      <c r="E3" s="4"/>
      <c r="F3" s="4"/>
      <c r="G3" s="4"/>
      <c r="H3" s="27" t="s">
        <v>439</v>
      </c>
      <c r="I3" s="4"/>
      <c r="J3" s="4"/>
      <c r="K3" s="4"/>
      <c r="L3" s="4"/>
    </row>
    <row r="4" spans="2:15" s="3" customFormat="1" x14ac:dyDescent="0.3">
      <c r="C4" s="4"/>
      <c r="D4" s="4"/>
      <c r="E4" s="4"/>
      <c r="F4" s="4"/>
      <c r="G4" s="4"/>
      <c r="H4" s="27"/>
      <c r="I4" s="4"/>
      <c r="J4" s="4"/>
      <c r="K4" s="4"/>
      <c r="L4" s="4"/>
    </row>
    <row r="5" spans="2:15" x14ac:dyDescent="0.25">
      <c r="B5" s="28" t="s">
        <v>602</v>
      </c>
    </row>
    <row r="6" spans="2:15" x14ac:dyDescent="0.25">
      <c r="O6" s="17" t="s">
        <v>4</v>
      </c>
    </row>
    <row r="7" spans="2:15" ht="12.75" customHeight="1" x14ac:dyDescent="0.25">
      <c r="B7" s="307" t="s">
        <v>140</v>
      </c>
      <c r="C7" s="312" t="s">
        <v>18</v>
      </c>
      <c r="D7" s="7" t="s">
        <v>174</v>
      </c>
      <c r="E7" s="7" t="s">
        <v>173</v>
      </c>
      <c r="F7" s="7" t="s">
        <v>172</v>
      </c>
      <c r="G7" s="7" t="s">
        <v>160</v>
      </c>
      <c r="H7" s="307" t="s">
        <v>642</v>
      </c>
      <c r="I7" s="307"/>
      <c r="J7" s="307"/>
      <c r="K7" s="306" t="s">
        <v>153</v>
      </c>
      <c r="L7" s="306"/>
      <c r="M7" s="306"/>
      <c r="N7" s="306"/>
      <c r="O7" s="306"/>
    </row>
    <row r="8" spans="2:15" x14ac:dyDescent="0.25">
      <c r="B8" s="307"/>
      <c r="C8" s="312"/>
      <c r="D8" s="7" t="s">
        <v>169</v>
      </c>
      <c r="E8" s="7" t="s">
        <v>169</v>
      </c>
      <c r="F8" s="7" t="s">
        <v>169</v>
      </c>
      <c r="G8" s="7" t="s">
        <v>169</v>
      </c>
      <c r="H8" s="7" t="s">
        <v>163</v>
      </c>
      <c r="I8" s="7" t="s">
        <v>164</v>
      </c>
      <c r="J8" s="7" t="s">
        <v>168</v>
      </c>
      <c r="K8" s="7" t="s">
        <v>154</v>
      </c>
      <c r="L8" s="7" t="s">
        <v>155</v>
      </c>
      <c r="M8" s="7" t="s">
        <v>156</v>
      </c>
      <c r="N8" s="7" t="s">
        <v>157</v>
      </c>
      <c r="O8" s="7" t="s">
        <v>158</v>
      </c>
    </row>
    <row r="9" spans="2:15" x14ac:dyDescent="0.25">
      <c r="B9" s="307"/>
      <c r="C9" s="312"/>
      <c r="D9" s="7" t="s">
        <v>12</v>
      </c>
      <c r="E9" s="7" t="s">
        <v>12</v>
      </c>
      <c r="F9" s="7" t="s">
        <v>12</v>
      </c>
      <c r="G9" s="7" t="s">
        <v>12</v>
      </c>
      <c r="H9" s="7" t="s">
        <v>3</v>
      </c>
      <c r="I9" s="7" t="s">
        <v>5</v>
      </c>
      <c r="J9" s="195" t="s">
        <v>12</v>
      </c>
      <c r="K9" s="7" t="s">
        <v>8</v>
      </c>
      <c r="L9" s="7" t="s">
        <v>8</v>
      </c>
      <c r="M9" s="7" t="s">
        <v>8</v>
      </c>
      <c r="N9" s="7" t="s">
        <v>8</v>
      </c>
      <c r="O9" s="7" t="s">
        <v>8</v>
      </c>
    </row>
    <row r="10" spans="2:15" x14ac:dyDescent="0.25">
      <c r="B10" s="2">
        <v>1</v>
      </c>
      <c r="C10" s="42" t="s">
        <v>67</v>
      </c>
      <c r="D10" s="202">
        <f>D47+D84</f>
        <v>5.2498564999999999</v>
      </c>
      <c r="E10" s="202">
        <f t="shared" ref="E10:J10" si="0">E47+E84</f>
        <v>4.1272645399999996</v>
      </c>
      <c r="F10" s="202">
        <f t="shared" si="0"/>
        <v>4.33198565</v>
      </c>
      <c r="G10" s="202">
        <f t="shared" si="0"/>
        <v>5.5199856499999997</v>
      </c>
      <c r="H10" s="202">
        <f t="shared" si="0"/>
        <v>0</v>
      </c>
      <c r="I10" s="202">
        <f t="shared" si="0"/>
        <v>0</v>
      </c>
      <c r="J10" s="202">
        <f t="shared" si="0"/>
        <v>5.1700000000000008</v>
      </c>
      <c r="K10" s="202">
        <f>J10/J$38*K$38</f>
        <v>5.6990416652571039</v>
      </c>
      <c r="L10" s="202">
        <f t="shared" ref="L10:O10" si="1">K10/K$38*L$38</f>
        <v>5.9726953905658853</v>
      </c>
      <c r="M10" s="202">
        <f t="shared" si="1"/>
        <v>6.2594892832526137</v>
      </c>
      <c r="N10" s="202">
        <f t="shared" si="1"/>
        <v>6.5600543012862538</v>
      </c>
      <c r="O10" s="202">
        <f t="shared" si="1"/>
        <v>6.875051699659176</v>
      </c>
    </row>
    <row r="11" spans="2:15" x14ac:dyDescent="0.3">
      <c r="B11" s="2">
        <v>2</v>
      </c>
      <c r="C11" s="43" t="s">
        <v>68</v>
      </c>
      <c r="D11" s="202">
        <f t="shared" ref="D11:J11" si="2">D48+D85</f>
        <v>4.0414100000000001E-2</v>
      </c>
      <c r="E11" s="202">
        <f t="shared" si="2"/>
        <v>0.20099588000000002</v>
      </c>
      <c r="F11" s="202">
        <f t="shared" si="2"/>
        <v>0.32804141000000009</v>
      </c>
      <c r="G11" s="202">
        <f t="shared" si="2"/>
        <v>0.2740414100000001</v>
      </c>
      <c r="H11" s="202">
        <f t="shared" si="2"/>
        <v>0</v>
      </c>
      <c r="I11" s="202">
        <f t="shared" si="2"/>
        <v>0</v>
      </c>
      <c r="J11" s="202">
        <f t="shared" si="2"/>
        <v>0.39</v>
      </c>
      <c r="K11" s="202">
        <f t="shared" ref="K11:O37" si="3">J11/J$38*K$38</f>
        <v>0.42990836546426892</v>
      </c>
      <c r="L11" s="202">
        <f t="shared" si="3"/>
        <v>0.4505514898105793</v>
      </c>
      <c r="M11" s="202">
        <f t="shared" si="3"/>
        <v>0.47218584535174446</v>
      </c>
      <c r="N11" s="202">
        <f t="shared" si="3"/>
        <v>0.49485902853029762</v>
      </c>
      <c r="O11" s="202">
        <f t="shared" si="3"/>
        <v>0.51862092125088555</v>
      </c>
    </row>
    <row r="12" spans="2:15" x14ac:dyDescent="0.3">
      <c r="B12" s="2">
        <v>3</v>
      </c>
      <c r="C12" s="43" t="s">
        <v>69</v>
      </c>
      <c r="D12" s="202">
        <f t="shared" ref="D12:J12" si="4">D49+D86</f>
        <v>2.2356406000000004</v>
      </c>
      <c r="E12" s="202">
        <f t="shared" si="4"/>
        <v>2.3101143400000002</v>
      </c>
      <c r="F12" s="202">
        <f t="shared" si="4"/>
        <v>2.4915640600000004</v>
      </c>
      <c r="G12" s="202">
        <f t="shared" si="4"/>
        <v>2.4195640600000003</v>
      </c>
      <c r="H12" s="202">
        <f t="shared" si="4"/>
        <v>0</v>
      </c>
      <c r="I12" s="202">
        <f t="shared" si="4"/>
        <v>0</v>
      </c>
      <c r="J12" s="202">
        <f t="shared" si="4"/>
        <v>2.4699999999999998</v>
      </c>
      <c r="K12" s="202">
        <f t="shared" si="3"/>
        <v>2.722752981273703</v>
      </c>
      <c r="L12" s="202">
        <f t="shared" si="3"/>
        <v>2.8534927688003355</v>
      </c>
      <c r="M12" s="202">
        <f t="shared" si="3"/>
        <v>2.9905103538943818</v>
      </c>
      <c r="N12" s="202">
        <f t="shared" si="3"/>
        <v>3.1341071806918852</v>
      </c>
      <c r="O12" s="202">
        <f t="shared" si="3"/>
        <v>3.2845991679222752</v>
      </c>
    </row>
    <row r="13" spans="2:15" x14ac:dyDescent="0.3">
      <c r="B13" s="2">
        <v>4</v>
      </c>
      <c r="C13" s="43" t="s">
        <v>70</v>
      </c>
      <c r="D13" s="202">
        <f t="shared" ref="D13:J13" si="5">D50+D87</f>
        <v>2.0773489999999999</v>
      </c>
      <c r="E13" s="202">
        <f t="shared" si="5"/>
        <v>1.9479018199999998</v>
      </c>
      <c r="F13" s="202">
        <f t="shared" si="5"/>
        <v>1.1347349</v>
      </c>
      <c r="G13" s="202">
        <f t="shared" si="5"/>
        <v>2.1067349000000002</v>
      </c>
      <c r="H13" s="202">
        <f t="shared" si="5"/>
        <v>0</v>
      </c>
      <c r="I13" s="202">
        <f t="shared" si="5"/>
        <v>0</v>
      </c>
      <c r="J13" s="202">
        <f t="shared" si="5"/>
        <v>3.2800000000000002</v>
      </c>
      <c r="K13" s="202">
        <f t="shared" si="3"/>
        <v>3.6156395864687236</v>
      </c>
      <c r="L13" s="202">
        <f t="shared" si="3"/>
        <v>3.7892535553300006</v>
      </c>
      <c r="M13" s="202">
        <f t="shared" si="3"/>
        <v>3.9712040327018512</v>
      </c>
      <c r="N13" s="202">
        <f t="shared" si="3"/>
        <v>4.1618913168701956</v>
      </c>
      <c r="O13" s="202">
        <f t="shared" si="3"/>
        <v>4.3617349274433455</v>
      </c>
    </row>
    <row r="14" spans="2:15" x14ac:dyDescent="0.3">
      <c r="B14" s="2">
        <v>5</v>
      </c>
      <c r="C14" s="43" t="s">
        <v>71</v>
      </c>
      <c r="D14" s="202">
        <f t="shared" ref="D14:J14" si="6">D51+D88</f>
        <v>37.343403000000002</v>
      </c>
      <c r="E14" s="202">
        <f t="shared" si="6"/>
        <v>32.770399320000003</v>
      </c>
      <c r="F14" s="202">
        <f t="shared" si="6"/>
        <v>36.305340299999997</v>
      </c>
      <c r="G14" s="202">
        <f t="shared" si="6"/>
        <v>46.043340299999997</v>
      </c>
      <c r="H14" s="202">
        <f t="shared" si="6"/>
        <v>0</v>
      </c>
      <c r="I14" s="202">
        <f t="shared" si="6"/>
        <v>0</v>
      </c>
      <c r="J14" s="202">
        <f t="shared" si="6"/>
        <v>49.36</v>
      </c>
      <c r="K14" s="202">
        <f t="shared" si="3"/>
        <v>54.410966459785413</v>
      </c>
      <c r="L14" s="202">
        <f t="shared" si="3"/>
        <v>57.023644966795366</v>
      </c>
      <c r="M14" s="202">
        <f t="shared" si="3"/>
        <v>59.761777760415654</v>
      </c>
      <c r="N14" s="202">
        <f t="shared" si="3"/>
        <v>62.631388841680746</v>
      </c>
      <c r="O14" s="202">
        <f t="shared" si="3"/>
        <v>65.638791469086442</v>
      </c>
    </row>
    <row r="15" spans="2:15" x14ac:dyDescent="0.3">
      <c r="B15" s="2">
        <v>6</v>
      </c>
      <c r="C15" s="43" t="s">
        <v>72</v>
      </c>
      <c r="D15" s="202">
        <f t="shared" ref="D15:J15" si="7">D52+D89</f>
        <v>20.116430099999999</v>
      </c>
      <c r="E15" s="202">
        <f t="shared" si="7"/>
        <v>17.896931009999999</v>
      </c>
      <c r="F15" s="202">
        <f t="shared" si="7"/>
        <v>26.94164301</v>
      </c>
      <c r="G15" s="202">
        <f t="shared" si="7"/>
        <v>27.481643010000003</v>
      </c>
      <c r="H15" s="202">
        <f t="shared" si="7"/>
        <v>0</v>
      </c>
      <c r="I15" s="202">
        <f t="shared" si="7"/>
        <v>0</v>
      </c>
      <c r="J15" s="202">
        <f t="shared" si="7"/>
        <v>25.680000000000003</v>
      </c>
      <c r="K15" s="202">
        <f t="shared" si="3"/>
        <v>28.307812372108788</v>
      </c>
      <c r="L15" s="202">
        <f t="shared" si="3"/>
        <v>29.667082713681229</v>
      </c>
      <c r="M15" s="202">
        <f t="shared" si="3"/>
        <v>31.09162181700718</v>
      </c>
      <c r="N15" s="202">
        <f t="shared" si="3"/>
        <v>32.584563724764216</v>
      </c>
      <c r="O15" s="202">
        <f t="shared" si="3"/>
        <v>34.149192968519849</v>
      </c>
    </row>
    <row r="16" spans="2:15" x14ac:dyDescent="0.3">
      <c r="B16" s="2">
        <v>7</v>
      </c>
      <c r="C16" s="43" t="s">
        <v>73</v>
      </c>
      <c r="D16" s="202">
        <f t="shared" ref="D16:J16" si="8">D53+D90</f>
        <v>8.1906835999999998</v>
      </c>
      <c r="E16" s="202">
        <f t="shared" si="8"/>
        <v>7.7104387399999998</v>
      </c>
      <c r="F16" s="202">
        <f t="shared" si="8"/>
        <v>7.7400683600000004</v>
      </c>
      <c r="G16" s="202">
        <f t="shared" si="8"/>
        <v>12.492068359999999</v>
      </c>
      <c r="H16" s="202">
        <f t="shared" si="8"/>
        <v>0</v>
      </c>
      <c r="I16" s="202">
        <f t="shared" si="8"/>
        <v>0</v>
      </c>
      <c r="J16" s="202">
        <f t="shared" si="8"/>
        <v>8.82</v>
      </c>
      <c r="K16" s="202">
        <f t="shared" si="3"/>
        <v>9.7225430343457742</v>
      </c>
      <c r="L16" s="202">
        <f t="shared" si="3"/>
        <v>10.189395231100795</v>
      </c>
      <c r="M16" s="202">
        <f t="shared" si="3"/>
        <v>10.678664502570221</v>
      </c>
      <c r="N16" s="202">
        <f t="shared" si="3"/>
        <v>11.19142726060827</v>
      </c>
      <c r="O16" s="202">
        <f t="shared" si="3"/>
        <v>11.728811603673876</v>
      </c>
    </row>
    <row r="17" spans="2:15" x14ac:dyDescent="0.3">
      <c r="B17" s="2">
        <v>8</v>
      </c>
      <c r="C17" s="43" t="s">
        <v>74</v>
      </c>
      <c r="D17" s="202">
        <f t="shared" ref="D17:J17" si="9">D54+D91</f>
        <v>0.82662670000000016</v>
      </c>
      <c r="E17" s="202">
        <f t="shared" si="9"/>
        <v>1.1009957500000001</v>
      </c>
      <c r="F17" s="202">
        <f t="shared" si="9"/>
        <v>0.54166267000000001</v>
      </c>
      <c r="G17" s="202">
        <f t="shared" si="9"/>
        <v>0.67666267000000013</v>
      </c>
      <c r="H17" s="202">
        <f t="shared" si="9"/>
        <v>0</v>
      </c>
      <c r="I17" s="202">
        <f t="shared" si="9"/>
        <v>0</v>
      </c>
      <c r="J17" s="202">
        <f t="shared" si="9"/>
        <v>0.51</v>
      </c>
      <c r="K17" s="202">
        <f t="shared" si="3"/>
        <v>0.56218786253019781</v>
      </c>
      <c r="L17" s="202">
        <f t="shared" si="3"/>
        <v>0.58918271744460371</v>
      </c>
      <c r="M17" s="202">
        <f t="shared" si="3"/>
        <v>0.61747379776766587</v>
      </c>
      <c r="N17" s="202">
        <f t="shared" si="3"/>
        <v>0.64712334500115842</v>
      </c>
      <c r="O17" s="202">
        <f t="shared" si="3"/>
        <v>0.67819658932808113</v>
      </c>
    </row>
    <row r="18" spans="2:15" x14ac:dyDescent="0.3">
      <c r="B18" s="2">
        <v>9</v>
      </c>
      <c r="C18" s="43" t="s">
        <v>75</v>
      </c>
      <c r="D18" s="202">
        <f t="shared" ref="D18:J18" si="10">D55+D92</f>
        <v>0.28532800000000008</v>
      </c>
      <c r="E18" s="202">
        <f t="shared" si="10"/>
        <v>0.29269243000000006</v>
      </c>
      <c r="F18" s="202">
        <f t="shared" si="10"/>
        <v>0.31653280000000006</v>
      </c>
      <c r="G18" s="202">
        <f t="shared" si="10"/>
        <v>0.36153280000000004</v>
      </c>
      <c r="H18" s="202">
        <f t="shared" si="10"/>
        <v>0</v>
      </c>
      <c r="I18" s="202">
        <f t="shared" si="10"/>
        <v>0</v>
      </c>
      <c r="J18" s="202">
        <f t="shared" si="10"/>
        <v>0.34000000000000008</v>
      </c>
      <c r="K18" s="202">
        <f t="shared" si="3"/>
        <v>0.37479190835346532</v>
      </c>
      <c r="L18" s="202">
        <f t="shared" si="3"/>
        <v>0.39278847829640257</v>
      </c>
      <c r="M18" s="202">
        <f t="shared" si="3"/>
        <v>0.41164919851177734</v>
      </c>
      <c r="N18" s="202">
        <f t="shared" si="3"/>
        <v>0.43141556333410574</v>
      </c>
      <c r="O18" s="202">
        <f t="shared" si="3"/>
        <v>0.45213105955205424</v>
      </c>
    </row>
    <row r="19" spans="2:15" x14ac:dyDescent="0.3">
      <c r="B19" s="2">
        <v>10</v>
      </c>
      <c r="C19" s="43" t="s">
        <v>76</v>
      </c>
      <c r="D19" s="202">
        <f t="shared" ref="D19:J19" si="11">D56+D93</f>
        <v>0.56160710000000003</v>
      </c>
      <c r="E19" s="202">
        <f t="shared" si="11"/>
        <v>0.44282114000000006</v>
      </c>
      <c r="F19" s="202">
        <f t="shared" si="11"/>
        <v>0.28116070999999998</v>
      </c>
      <c r="G19" s="202">
        <f t="shared" si="11"/>
        <v>0.92916071</v>
      </c>
      <c r="H19" s="202">
        <f t="shared" si="11"/>
        <v>0</v>
      </c>
      <c r="I19" s="202">
        <f t="shared" si="11"/>
        <v>0</v>
      </c>
      <c r="J19" s="202">
        <f t="shared" si="11"/>
        <v>1.62</v>
      </c>
      <c r="K19" s="202">
        <f t="shared" si="3"/>
        <v>1.7857732103900403</v>
      </c>
      <c r="L19" s="202">
        <f t="shared" si="3"/>
        <v>1.8715215730593295</v>
      </c>
      <c r="M19" s="202">
        <f t="shared" si="3"/>
        <v>1.9613873576149388</v>
      </c>
      <c r="N19" s="202">
        <f t="shared" si="3"/>
        <v>2.0555682723566213</v>
      </c>
      <c r="O19" s="202">
        <f t="shared" si="3"/>
        <v>2.1542715190421404</v>
      </c>
    </row>
    <row r="20" spans="2:15" x14ac:dyDescent="0.3">
      <c r="B20" s="2">
        <v>11</v>
      </c>
      <c r="C20" s="43" t="s">
        <v>77</v>
      </c>
      <c r="D20" s="202">
        <f t="shared" ref="D20:J20" si="12">D57+D94</f>
        <v>5.0560700000000007E-2</v>
      </c>
      <c r="E20" s="202">
        <f t="shared" si="12"/>
        <v>8.6565740000000002E-2</v>
      </c>
      <c r="F20" s="202">
        <f t="shared" si="12"/>
        <v>5.9056070000000002E-2</v>
      </c>
      <c r="G20" s="202">
        <f t="shared" si="12"/>
        <v>0.13105607000000002</v>
      </c>
      <c r="H20" s="202">
        <f t="shared" si="12"/>
        <v>0</v>
      </c>
      <c r="I20" s="202">
        <f t="shared" si="12"/>
        <v>0</v>
      </c>
      <c r="J20" s="202">
        <f t="shared" si="12"/>
        <v>0.09</v>
      </c>
      <c r="K20" s="202">
        <f t="shared" si="3"/>
        <v>9.9209622799446659E-2</v>
      </c>
      <c r="L20" s="202">
        <f t="shared" si="3"/>
        <v>0.1039734207255183</v>
      </c>
      <c r="M20" s="202">
        <f t="shared" si="3"/>
        <v>0.10896596431194103</v>
      </c>
      <c r="N20" s="202">
        <f t="shared" si="3"/>
        <v>0.1141982373531456</v>
      </c>
      <c r="O20" s="202">
        <f t="shared" si="3"/>
        <v>0.11968175105789666</v>
      </c>
    </row>
    <row r="21" spans="2:15" x14ac:dyDescent="0.3">
      <c r="B21" s="2">
        <v>12</v>
      </c>
      <c r="C21" s="43" t="s">
        <v>78</v>
      </c>
      <c r="D21" s="202">
        <f t="shared" ref="D21:J21" si="13">D58+D95</f>
        <v>0</v>
      </c>
      <c r="E21" s="202">
        <f t="shared" si="13"/>
        <v>0</v>
      </c>
      <c r="F21" s="202">
        <f t="shared" si="13"/>
        <v>0</v>
      </c>
      <c r="G21" s="202">
        <f t="shared" si="13"/>
        <v>0</v>
      </c>
      <c r="H21" s="202">
        <f t="shared" si="13"/>
        <v>0</v>
      </c>
      <c r="I21" s="202">
        <f t="shared" si="13"/>
        <v>0</v>
      </c>
      <c r="J21" s="202">
        <f t="shared" si="13"/>
        <v>0</v>
      </c>
      <c r="K21" s="202">
        <f t="shared" si="3"/>
        <v>0</v>
      </c>
      <c r="L21" s="202">
        <f t="shared" si="3"/>
        <v>0</v>
      </c>
      <c r="M21" s="202">
        <f t="shared" si="3"/>
        <v>0</v>
      </c>
      <c r="N21" s="202">
        <f t="shared" si="3"/>
        <v>0</v>
      </c>
      <c r="O21" s="202">
        <f t="shared" si="3"/>
        <v>0</v>
      </c>
    </row>
    <row r="22" spans="2:15" x14ac:dyDescent="0.3">
      <c r="B22" s="2">
        <v>13</v>
      </c>
      <c r="C22" s="43" t="s">
        <v>79</v>
      </c>
      <c r="D22" s="202">
        <f t="shared" ref="D22:J22" si="14">D59+D96</f>
        <v>6.7557033000000004</v>
      </c>
      <c r="E22" s="202">
        <f t="shared" si="14"/>
        <v>4.9621354200000001</v>
      </c>
      <c r="F22" s="202">
        <f t="shared" si="14"/>
        <v>6.6515703300000002</v>
      </c>
      <c r="G22" s="202">
        <f t="shared" si="14"/>
        <v>6.8405703300000003</v>
      </c>
      <c r="H22" s="202">
        <f t="shared" si="14"/>
        <v>0</v>
      </c>
      <c r="I22" s="202">
        <f t="shared" si="14"/>
        <v>0</v>
      </c>
      <c r="J22" s="202">
        <f t="shared" si="14"/>
        <v>9.98</v>
      </c>
      <c r="K22" s="202">
        <f t="shared" si="3"/>
        <v>11.001244839316421</v>
      </c>
      <c r="L22" s="202">
        <f t="shared" si="3"/>
        <v>11.529497098229696</v>
      </c>
      <c r="M22" s="202">
        <f t="shared" si="3"/>
        <v>12.08311470925746</v>
      </c>
      <c r="N22" s="202">
        <f t="shared" si="3"/>
        <v>12.663315653159923</v>
      </c>
      <c r="O22" s="202">
        <f t="shared" si="3"/>
        <v>13.271376395086763</v>
      </c>
    </row>
    <row r="23" spans="2:15" x14ac:dyDescent="0.3">
      <c r="B23" s="2">
        <v>14</v>
      </c>
      <c r="C23" s="43" t="s">
        <v>80</v>
      </c>
      <c r="D23" s="202">
        <f t="shared" ref="D23:J23" si="15">D60+D97</f>
        <v>1.7569117000000003</v>
      </c>
      <c r="E23" s="202">
        <f t="shared" si="15"/>
        <v>0.58592350000000004</v>
      </c>
      <c r="F23" s="202">
        <f t="shared" si="15"/>
        <v>1.3186911700000001</v>
      </c>
      <c r="G23" s="202">
        <f t="shared" si="15"/>
        <v>2.0026911699999999</v>
      </c>
      <c r="H23" s="202">
        <f t="shared" si="15"/>
        <v>0</v>
      </c>
      <c r="I23" s="202">
        <f t="shared" si="15"/>
        <v>0</v>
      </c>
      <c r="J23" s="202">
        <f t="shared" si="15"/>
        <v>1.45</v>
      </c>
      <c r="K23" s="202">
        <f t="shared" si="3"/>
        <v>1.5983772562133076</v>
      </c>
      <c r="L23" s="202">
        <f t="shared" si="3"/>
        <v>1.6751273339111281</v>
      </c>
      <c r="M23" s="202">
        <f t="shared" si="3"/>
        <v>1.7555627583590501</v>
      </c>
      <c r="N23" s="202">
        <f t="shared" si="3"/>
        <v>1.8398604906895681</v>
      </c>
      <c r="O23" s="202">
        <f t="shared" si="3"/>
        <v>1.9282059892661132</v>
      </c>
    </row>
    <row r="24" spans="2:15" x14ac:dyDescent="0.3">
      <c r="B24" s="2">
        <v>15</v>
      </c>
      <c r="C24" s="43" t="s">
        <v>81</v>
      </c>
      <c r="D24" s="202">
        <f t="shared" ref="D24:J24" si="16">D61+D98</f>
        <v>0</v>
      </c>
      <c r="E24" s="202">
        <f t="shared" si="16"/>
        <v>0</v>
      </c>
      <c r="F24" s="202">
        <f t="shared" si="16"/>
        <v>0</v>
      </c>
      <c r="G24" s="202">
        <f t="shared" si="16"/>
        <v>0</v>
      </c>
      <c r="H24" s="202">
        <f t="shared" si="16"/>
        <v>0</v>
      </c>
      <c r="I24" s="202">
        <f t="shared" si="16"/>
        <v>0</v>
      </c>
      <c r="J24" s="202">
        <f t="shared" si="16"/>
        <v>0</v>
      </c>
      <c r="K24" s="202">
        <f t="shared" si="3"/>
        <v>0</v>
      </c>
      <c r="L24" s="202">
        <f t="shared" si="3"/>
        <v>0</v>
      </c>
      <c r="M24" s="202">
        <f t="shared" si="3"/>
        <v>0</v>
      </c>
      <c r="N24" s="202">
        <f t="shared" si="3"/>
        <v>0</v>
      </c>
      <c r="O24" s="202">
        <f t="shared" si="3"/>
        <v>0</v>
      </c>
    </row>
    <row r="25" spans="2:15" x14ac:dyDescent="0.25">
      <c r="B25" s="2">
        <v>16</v>
      </c>
      <c r="C25" s="42" t="s">
        <v>82</v>
      </c>
      <c r="D25" s="202">
        <f t="shared" ref="D25:J25" si="17">D62+D99</f>
        <v>0</v>
      </c>
      <c r="E25" s="202">
        <f t="shared" si="17"/>
        <v>0</v>
      </c>
      <c r="F25" s="202">
        <f t="shared" si="17"/>
        <v>0</v>
      </c>
      <c r="G25" s="202">
        <f t="shared" si="17"/>
        <v>0</v>
      </c>
      <c r="H25" s="202">
        <f t="shared" si="17"/>
        <v>0</v>
      </c>
      <c r="I25" s="202">
        <f t="shared" si="17"/>
        <v>0</v>
      </c>
      <c r="J25" s="202">
        <f t="shared" si="17"/>
        <v>0</v>
      </c>
      <c r="K25" s="202">
        <f t="shared" si="3"/>
        <v>0</v>
      </c>
      <c r="L25" s="202">
        <f t="shared" si="3"/>
        <v>0</v>
      </c>
      <c r="M25" s="202">
        <f t="shared" si="3"/>
        <v>0</v>
      </c>
      <c r="N25" s="202">
        <f t="shared" si="3"/>
        <v>0</v>
      </c>
      <c r="O25" s="202">
        <f t="shared" si="3"/>
        <v>0</v>
      </c>
    </row>
    <row r="26" spans="2:15" x14ac:dyDescent="0.25">
      <c r="B26" s="2">
        <v>17</v>
      </c>
      <c r="C26" s="42" t="s">
        <v>83</v>
      </c>
      <c r="D26" s="202">
        <f t="shared" ref="D26:J26" si="18">D63+D100</f>
        <v>5.9320709999999996</v>
      </c>
      <c r="E26" s="202">
        <f t="shared" si="18"/>
        <v>5.9320709999999996</v>
      </c>
      <c r="F26" s="202">
        <f t="shared" si="18"/>
        <v>5.9302070999999996</v>
      </c>
      <c r="G26" s="202">
        <f t="shared" si="18"/>
        <v>7.9732070999999998</v>
      </c>
      <c r="H26" s="202">
        <f t="shared" si="18"/>
        <v>0</v>
      </c>
      <c r="I26" s="202">
        <f t="shared" si="18"/>
        <v>0</v>
      </c>
      <c r="J26" s="202">
        <f t="shared" si="18"/>
        <v>9.01</v>
      </c>
      <c r="K26" s="202">
        <f t="shared" si="3"/>
        <v>9.9319855713668286</v>
      </c>
      <c r="L26" s="202">
        <f t="shared" si="3"/>
        <v>10.408894674854665</v>
      </c>
      <c r="M26" s="202">
        <f t="shared" si="3"/>
        <v>10.908703760562096</v>
      </c>
      <c r="N26" s="202">
        <f t="shared" si="3"/>
        <v>11.432512428353798</v>
      </c>
      <c r="O26" s="202">
        <f t="shared" si="3"/>
        <v>11.981473078129433</v>
      </c>
    </row>
    <row r="27" spans="2:15" x14ac:dyDescent="0.3">
      <c r="B27" s="2">
        <v>18</v>
      </c>
      <c r="C27" s="43" t="s">
        <v>84</v>
      </c>
      <c r="D27" s="202">
        <f t="shared" ref="D27:J27" si="19">D64+D101</f>
        <v>0.37429129999999999</v>
      </c>
      <c r="E27" s="202">
        <f t="shared" si="19"/>
        <v>0.30743192000000003</v>
      </c>
      <c r="F27" s="202">
        <f t="shared" si="19"/>
        <v>0.28942913000000003</v>
      </c>
      <c r="G27" s="202">
        <f t="shared" si="19"/>
        <v>0.44242913</v>
      </c>
      <c r="H27" s="202">
        <f t="shared" si="19"/>
        <v>0</v>
      </c>
      <c r="I27" s="202">
        <f t="shared" si="19"/>
        <v>0</v>
      </c>
      <c r="J27" s="202">
        <f t="shared" si="19"/>
        <v>0.41000000000000003</v>
      </c>
      <c r="K27" s="202">
        <f t="shared" si="3"/>
        <v>0.45195494830859045</v>
      </c>
      <c r="L27" s="202">
        <f t="shared" si="3"/>
        <v>0.47365669441625008</v>
      </c>
      <c r="M27" s="202">
        <f t="shared" si="3"/>
        <v>0.4964005040877314</v>
      </c>
      <c r="N27" s="202">
        <f t="shared" si="3"/>
        <v>0.52023641460877446</v>
      </c>
      <c r="O27" s="202">
        <f t="shared" si="3"/>
        <v>0.54521686593041818</v>
      </c>
    </row>
    <row r="28" spans="2:15" x14ac:dyDescent="0.3">
      <c r="B28" s="2">
        <v>19</v>
      </c>
      <c r="C28" s="43" t="s">
        <v>85</v>
      </c>
      <c r="D28" s="202">
        <f t="shared" ref="D28:J28" si="20">D65+D102</f>
        <v>38.318453600000005</v>
      </c>
      <c r="E28" s="202">
        <f t="shared" si="20"/>
        <v>40.128166670000006</v>
      </c>
      <c r="F28" s="202">
        <f t="shared" si="20"/>
        <v>8.6648453600000011</v>
      </c>
      <c r="G28" s="202">
        <f t="shared" si="20"/>
        <v>16.32384536</v>
      </c>
      <c r="H28" s="202">
        <f t="shared" si="20"/>
        <v>0</v>
      </c>
      <c r="I28" s="202">
        <f t="shared" si="20"/>
        <v>0</v>
      </c>
      <c r="J28" s="202">
        <f t="shared" si="20"/>
        <v>12.420000000000003</v>
      </c>
      <c r="K28" s="202">
        <f t="shared" si="3"/>
        <v>13.690927946323644</v>
      </c>
      <c r="L28" s="202">
        <f t="shared" si="3"/>
        <v>14.348332060121528</v>
      </c>
      <c r="M28" s="202">
        <f t="shared" si="3"/>
        <v>15.037303075047866</v>
      </c>
      <c r="N28" s="202">
        <f t="shared" si="3"/>
        <v>15.759356754734098</v>
      </c>
      <c r="O28" s="202">
        <f t="shared" si="3"/>
        <v>16.516081645989743</v>
      </c>
    </row>
    <row r="29" spans="2:15" x14ac:dyDescent="0.3">
      <c r="B29" s="2">
        <v>20</v>
      </c>
      <c r="C29" s="43" t="s">
        <v>86</v>
      </c>
      <c r="D29" s="202">
        <f t="shared" ref="D29:J29" si="21">D66+D103</f>
        <v>0</v>
      </c>
      <c r="E29" s="202">
        <f t="shared" si="21"/>
        <v>0</v>
      </c>
      <c r="F29" s="202">
        <f t="shared" si="21"/>
        <v>0</v>
      </c>
      <c r="G29" s="202">
        <f t="shared" si="21"/>
        <v>0</v>
      </c>
      <c r="H29" s="202">
        <f t="shared" si="21"/>
        <v>0</v>
      </c>
      <c r="I29" s="202">
        <f t="shared" si="21"/>
        <v>0</v>
      </c>
      <c r="J29" s="202">
        <f t="shared" si="21"/>
        <v>0</v>
      </c>
      <c r="K29" s="202">
        <f t="shared" si="3"/>
        <v>0</v>
      </c>
      <c r="L29" s="202">
        <f t="shared" si="3"/>
        <v>0</v>
      </c>
      <c r="M29" s="202">
        <f t="shared" si="3"/>
        <v>0</v>
      </c>
      <c r="N29" s="202">
        <f t="shared" si="3"/>
        <v>0</v>
      </c>
      <c r="O29" s="202">
        <f t="shared" si="3"/>
        <v>0</v>
      </c>
    </row>
    <row r="30" spans="2:15" x14ac:dyDescent="0.3">
      <c r="B30" s="2">
        <v>21</v>
      </c>
      <c r="C30" s="43" t="s">
        <v>87</v>
      </c>
      <c r="D30" s="202">
        <f t="shared" ref="D30:J30" si="22">D67+D104</f>
        <v>13.188031300000002</v>
      </c>
      <c r="E30" s="202">
        <f t="shared" si="22"/>
        <v>15.819516910000001</v>
      </c>
      <c r="F30" s="202">
        <f t="shared" si="22"/>
        <v>14.36880313</v>
      </c>
      <c r="G30" s="202">
        <f t="shared" si="22"/>
        <v>16.744803130000001</v>
      </c>
      <c r="H30" s="202">
        <f t="shared" si="22"/>
        <v>0</v>
      </c>
      <c r="I30" s="202">
        <f t="shared" si="22"/>
        <v>0</v>
      </c>
      <c r="J30" s="202">
        <f t="shared" si="22"/>
        <v>10.87</v>
      </c>
      <c r="K30" s="202">
        <f t="shared" si="3"/>
        <v>11.982317775888724</v>
      </c>
      <c r="L30" s="202">
        <f t="shared" si="3"/>
        <v>12.557678703182042</v>
      </c>
      <c r="M30" s="202">
        <f t="shared" si="3"/>
        <v>13.160667023008877</v>
      </c>
      <c r="N30" s="202">
        <f t="shared" si="3"/>
        <v>13.792609333652139</v>
      </c>
      <c r="O30" s="202">
        <f t="shared" si="3"/>
        <v>14.454895933325963</v>
      </c>
    </row>
    <row r="31" spans="2:15" x14ac:dyDescent="0.3">
      <c r="B31" s="2">
        <v>22</v>
      </c>
      <c r="C31" s="43" t="s">
        <v>88</v>
      </c>
      <c r="D31" s="202">
        <f t="shared" ref="D31:J31" si="23">D68+D105</f>
        <v>0</v>
      </c>
      <c r="E31" s="202">
        <f t="shared" si="23"/>
        <v>0</v>
      </c>
      <c r="F31" s="202">
        <f t="shared" si="23"/>
        <v>0</v>
      </c>
      <c r="G31" s="202">
        <f t="shared" si="23"/>
        <v>0</v>
      </c>
      <c r="H31" s="202">
        <f t="shared" si="23"/>
        <v>0</v>
      </c>
      <c r="I31" s="202">
        <f t="shared" si="23"/>
        <v>0</v>
      </c>
      <c r="J31" s="202">
        <f t="shared" si="23"/>
        <v>0</v>
      </c>
      <c r="K31" s="202">
        <f t="shared" si="3"/>
        <v>0</v>
      </c>
      <c r="L31" s="202">
        <f t="shared" si="3"/>
        <v>0</v>
      </c>
      <c r="M31" s="202">
        <f t="shared" si="3"/>
        <v>0</v>
      </c>
      <c r="N31" s="202">
        <f t="shared" si="3"/>
        <v>0</v>
      </c>
      <c r="O31" s="202">
        <f t="shared" si="3"/>
        <v>0</v>
      </c>
    </row>
    <row r="32" spans="2:15" x14ac:dyDescent="0.3">
      <c r="B32" s="2">
        <v>23</v>
      </c>
      <c r="C32" s="43" t="s">
        <v>89</v>
      </c>
      <c r="D32" s="202">
        <f t="shared" ref="D32:J32" si="24">D69+D106</f>
        <v>2.2295693999999999</v>
      </c>
      <c r="E32" s="202">
        <f t="shared" si="24"/>
        <v>3.6517681199999998</v>
      </c>
      <c r="F32" s="202">
        <f t="shared" si="24"/>
        <v>3.71495694</v>
      </c>
      <c r="G32" s="202">
        <f t="shared" si="24"/>
        <v>4.0389569399999994</v>
      </c>
      <c r="H32" s="202">
        <f t="shared" si="24"/>
        <v>0</v>
      </c>
      <c r="I32" s="202">
        <f t="shared" si="24"/>
        <v>0</v>
      </c>
      <c r="J32" s="202">
        <f t="shared" si="24"/>
        <v>2.3200000000000003</v>
      </c>
      <c r="K32" s="202">
        <f t="shared" si="3"/>
        <v>2.557403609941292</v>
      </c>
      <c r="L32" s="202">
        <f t="shared" si="3"/>
        <v>2.6802037342578049</v>
      </c>
      <c r="M32" s="202">
        <f t="shared" si="3"/>
        <v>2.8089004133744799</v>
      </c>
      <c r="N32" s="202">
        <f t="shared" si="3"/>
        <v>2.9437767851033088</v>
      </c>
      <c r="O32" s="202">
        <f t="shared" si="3"/>
        <v>3.0851295828257808</v>
      </c>
    </row>
    <row r="33" spans="2:15" x14ac:dyDescent="0.3">
      <c r="B33" s="2">
        <v>24</v>
      </c>
      <c r="C33" s="43" t="s">
        <v>90</v>
      </c>
      <c r="D33" s="202">
        <f t="shared" ref="D33:J33" si="25">D70+D107</f>
        <v>8.7470000000000006E-2</v>
      </c>
      <c r="E33" s="202">
        <f t="shared" si="25"/>
        <v>7.3999250000000003E-2</v>
      </c>
      <c r="F33" s="202">
        <f t="shared" si="25"/>
        <v>4.4747000000000009E-2</v>
      </c>
      <c r="G33" s="202">
        <f t="shared" si="25"/>
        <v>6.2746999999999997E-2</v>
      </c>
      <c r="H33" s="202">
        <f t="shared" si="25"/>
        <v>0</v>
      </c>
      <c r="I33" s="202">
        <f t="shared" si="25"/>
        <v>0</v>
      </c>
      <c r="J33" s="202">
        <f t="shared" si="25"/>
        <v>0.11</v>
      </c>
      <c r="K33" s="202">
        <f t="shared" si="3"/>
        <v>0.12125620564376816</v>
      </c>
      <c r="L33" s="202">
        <f t="shared" si="3"/>
        <v>0.12707862533118902</v>
      </c>
      <c r="M33" s="202">
        <f t="shared" si="3"/>
        <v>0.13318062304792794</v>
      </c>
      <c r="N33" s="202">
        <f t="shared" si="3"/>
        <v>0.13957562343162241</v>
      </c>
      <c r="O33" s="202">
        <f t="shared" si="3"/>
        <v>0.14627769573742927</v>
      </c>
    </row>
    <row r="34" spans="2:15" x14ac:dyDescent="0.3">
      <c r="B34" s="2">
        <v>25</v>
      </c>
      <c r="C34" s="43" t="s">
        <v>91</v>
      </c>
      <c r="D34" s="202">
        <f t="shared" ref="D34:J34" si="26">D71+D108</f>
        <v>0</v>
      </c>
      <c r="E34" s="202">
        <f t="shared" si="26"/>
        <v>0</v>
      </c>
      <c r="F34" s="202">
        <f t="shared" si="26"/>
        <v>0</v>
      </c>
      <c r="G34" s="202">
        <f t="shared" si="26"/>
        <v>1.7820000000000003</v>
      </c>
      <c r="H34" s="202">
        <f t="shared" si="26"/>
        <v>0</v>
      </c>
      <c r="I34" s="202">
        <f t="shared" si="26"/>
        <v>0</v>
      </c>
      <c r="J34" s="202">
        <f t="shared" si="26"/>
        <v>2.4099999999999997</v>
      </c>
      <c r="K34" s="202">
        <f t="shared" si="3"/>
        <v>2.6566132327407384</v>
      </c>
      <c r="L34" s="202">
        <f t="shared" si="3"/>
        <v>2.7841771549833227</v>
      </c>
      <c r="M34" s="202">
        <f t="shared" si="3"/>
        <v>2.9178663776864204</v>
      </c>
      <c r="N34" s="202">
        <f t="shared" si="3"/>
        <v>3.0579750224564539</v>
      </c>
      <c r="O34" s="202">
        <f t="shared" si="3"/>
        <v>3.204811333883677</v>
      </c>
    </row>
    <row r="35" spans="2:15" x14ac:dyDescent="0.3">
      <c r="B35" s="2">
        <v>26</v>
      </c>
      <c r="C35" s="43" t="s">
        <v>92</v>
      </c>
      <c r="D35" s="202">
        <f t="shared" ref="D35:J35" si="27">D72+D109</f>
        <v>5.7003684999999997</v>
      </c>
      <c r="E35" s="202">
        <f t="shared" si="27"/>
        <v>5.3687924800000006</v>
      </c>
      <c r="F35" s="202">
        <f t="shared" si="27"/>
        <v>3.6930368500000004</v>
      </c>
      <c r="G35" s="202">
        <f t="shared" si="27"/>
        <v>9.1830368500000006</v>
      </c>
      <c r="H35" s="202">
        <f t="shared" si="27"/>
        <v>0</v>
      </c>
      <c r="I35" s="202">
        <f t="shared" si="27"/>
        <v>0</v>
      </c>
      <c r="J35" s="202">
        <f t="shared" si="27"/>
        <v>13.450000000000001</v>
      </c>
      <c r="K35" s="202">
        <f t="shared" si="3"/>
        <v>14.826326962806197</v>
      </c>
      <c r="L35" s="202">
        <f t="shared" si="3"/>
        <v>15.538250097313568</v>
      </c>
      <c r="M35" s="202">
        <f t="shared" si="3"/>
        <v>16.284357999951187</v>
      </c>
      <c r="N35" s="202">
        <f t="shared" si="3"/>
        <v>17.066292137775651</v>
      </c>
      <c r="O35" s="202">
        <f t="shared" si="3"/>
        <v>17.885772796985673</v>
      </c>
    </row>
    <row r="36" spans="2:15" x14ac:dyDescent="0.3">
      <c r="B36" s="2">
        <v>27</v>
      </c>
      <c r="C36" s="43" t="s">
        <v>93</v>
      </c>
      <c r="D36" s="202">
        <f t="shared" ref="D36:J36" si="28">D73+D110</f>
        <v>5.4529456999999999</v>
      </c>
      <c r="E36" s="202">
        <f t="shared" si="28"/>
        <v>3.70390613</v>
      </c>
      <c r="F36" s="202">
        <f t="shared" si="28"/>
        <v>4.1902945699999998</v>
      </c>
      <c r="G36" s="202">
        <f t="shared" si="28"/>
        <v>5.6032945700000001</v>
      </c>
      <c r="H36" s="202">
        <f t="shared" si="28"/>
        <v>0</v>
      </c>
      <c r="I36" s="202">
        <f t="shared" si="28"/>
        <v>0</v>
      </c>
      <c r="J36" s="202">
        <f t="shared" si="28"/>
        <v>7.5100000000000007</v>
      </c>
      <c r="K36" s="202">
        <f t="shared" si="3"/>
        <v>8.2784918580427167</v>
      </c>
      <c r="L36" s="202">
        <f t="shared" si="3"/>
        <v>8.6760043294293592</v>
      </c>
      <c r="M36" s="202">
        <f t="shared" si="3"/>
        <v>9.0926043553630791</v>
      </c>
      <c r="N36" s="202">
        <f t="shared" si="3"/>
        <v>9.5292084724680386</v>
      </c>
      <c r="O36" s="202">
        <f t="shared" si="3"/>
        <v>9.9867772271644881</v>
      </c>
    </row>
    <row r="37" spans="2:15" x14ac:dyDescent="0.3">
      <c r="B37" s="2">
        <v>28</v>
      </c>
      <c r="C37" s="43" t="s">
        <v>64</v>
      </c>
      <c r="D37" s="202">
        <f t="shared" ref="D37:J37" si="29">D74+D111</f>
        <v>1.8815398999999999</v>
      </c>
      <c r="E37" s="202">
        <f t="shared" si="29"/>
        <v>1.0285102699999999</v>
      </c>
      <c r="F37" s="202">
        <f t="shared" si="29"/>
        <v>1.1241539899999999</v>
      </c>
      <c r="G37" s="202">
        <f t="shared" si="29"/>
        <v>0.52115398999999996</v>
      </c>
      <c r="H37" s="202">
        <f t="shared" si="29"/>
        <v>0</v>
      </c>
      <c r="I37" s="202">
        <f t="shared" si="29"/>
        <v>0</v>
      </c>
      <c r="J37" s="202">
        <f t="shared" si="29"/>
        <v>2.41</v>
      </c>
      <c r="K37" s="202">
        <f t="shared" si="3"/>
        <v>2.6566132327407388</v>
      </c>
      <c r="L37" s="202">
        <f t="shared" si="3"/>
        <v>2.7841771549833236</v>
      </c>
      <c r="M37" s="202">
        <f t="shared" si="3"/>
        <v>2.9178663776864213</v>
      </c>
      <c r="N37" s="202">
        <f t="shared" si="3"/>
        <v>3.0579750224564548</v>
      </c>
      <c r="O37" s="202">
        <f t="shared" si="3"/>
        <v>3.2048113338836779</v>
      </c>
    </row>
    <row r="38" spans="2:15" x14ac:dyDescent="0.3">
      <c r="B38" s="2">
        <v>29</v>
      </c>
      <c r="C38" s="44" t="s">
        <v>94</v>
      </c>
      <c r="D38" s="204">
        <f>SUM(D10:D37)</f>
        <v>158.65525510000003</v>
      </c>
      <c r="E38" s="204">
        <f t="shared" ref="E38:J38" si="30">SUM(E10:E37)</f>
        <v>150.44934238000005</v>
      </c>
      <c r="F38" s="204">
        <f t="shared" si="30"/>
        <v>130.46252550999998</v>
      </c>
      <c r="G38" s="204">
        <f t="shared" si="30"/>
        <v>169.95452551000002</v>
      </c>
      <c r="H38" s="204">
        <f t="shared" si="30"/>
        <v>0</v>
      </c>
      <c r="I38" s="204">
        <f t="shared" si="30"/>
        <v>0</v>
      </c>
      <c r="J38" s="204">
        <f t="shared" si="30"/>
        <v>170.08000000000004</v>
      </c>
      <c r="K38" s="204">
        <f>'[6]O&amp;M Projections New Methodology'!J6</f>
        <v>187.48414050810993</v>
      </c>
      <c r="L38" s="204">
        <f>'[6]O&amp;M Projections New Methodology'!K6</f>
        <v>196.48665996662396</v>
      </c>
      <c r="M38" s="204">
        <f>'[6]O&amp;M Projections New Methodology'!L6</f>
        <v>205.92145789083261</v>
      </c>
      <c r="N38" s="204">
        <f>'[6]O&amp;M Projections New Methodology'!M6</f>
        <v>215.80929121136677</v>
      </c>
      <c r="O38" s="204">
        <f>'[6]O&amp;M Projections New Methodology'!N6</f>
        <v>226.17191355474523</v>
      </c>
    </row>
    <row r="39" spans="2:15" x14ac:dyDescent="0.3">
      <c r="B39" s="2">
        <v>30</v>
      </c>
      <c r="C39" s="34" t="s">
        <v>17</v>
      </c>
      <c r="D39" s="143"/>
      <c r="E39" s="143"/>
      <c r="F39" s="143"/>
      <c r="G39" s="143"/>
      <c r="H39" s="143"/>
      <c r="I39" s="143"/>
      <c r="J39" s="143">
        <f>J76+J113</f>
        <v>18.07</v>
      </c>
      <c r="K39" s="143">
        <f t="shared" ref="K39:O39" si="31">K76+K113</f>
        <v>19.919087599844456</v>
      </c>
      <c r="L39" s="143">
        <f t="shared" si="31"/>
        <v>20.875552361223505</v>
      </c>
      <c r="M39" s="143">
        <f t="shared" si="31"/>
        <v>21.877944167964159</v>
      </c>
      <c r="N39" s="143">
        <f t="shared" si="31"/>
        <v>22.928468321903786</v>
      </c>
      <c r="O39" s="143">
        <f t="shared" si="31"/>
        <v>24.029436017957693</v>
      </c>
    </row>
    <row r="40" spans="2:15" x14ac:dyDescent="0.25">
      <c r="B40" s="2">
        <v>31</v>
      </c>
      <c r="C40" s="11" t="s">
        <v>95</v>
      </c>
      <c r="D40" s="140">
        <f>D38-D39</f>
        <v>158.65525510000003</v>
      </c>
      <c r="E40" s="140">
        <f t="shared" ref="E40:O40" si="32">E38-E39</f>
        <v>150.44934238000005</v>
      </c>
      <c r="F40" s="140">
        <f t="shared" si="32"/>
        <v>130.46252550999998</v>
      </c>
      <c r="G40" s="140">
        <f t="shared" si="32"/>
        <v>169.95452551000002</v>
      </c>
      <c r="H40" s="140">
        <f t="shared" si="32"/>
        <v>0</v>
      </c>
      <c r="I40" s="140">
        <f t="shared" si="32"/>
        <v>0</v>
      </c>
      <c r="J40" s="140">
        <f t="shared" si="32"/>
        <v>152.01000000000005</v>
      </c>
      <c r="K40" s="140">
        <f t="shared" si="32"/>
        <v>167.56505290826547</v>
      </c>
      <c r="L40" s="140">
        <f t="shared" si="32"/>
        <v>175.61110760540046</v>
      </c>
      <c r="M40" s="140">
        <f t="shared" si="32"/>
        <v>184.04351372286845</v>
      </c>
      <c r="N40" s="140">
        <f t="shared" si="32"/>
        <v>192.88082288946299</v>
      </c>
      <c r="O40" s="140">
        <f t="shared" si="32"/>
        <v>202.14247753678754</v>
      </c>
    </row>
    <row r="42" spans="2:15" x14ac:dyDescent="0.25">
      <c r="B42" s="28" t="s">
        <v>599</v>
      </c>
    </row>
    <row r="43" spans="2:15" x14ac:dyDescent="0.25">
      <c r="O43" s="17" t="s">
        <v>4</v>
      </c>
    </row>
    <row r="44" spans="2:15" ht="12.75" customHeight="1" x14ac:dyDescent="0.25">
      <c r="B44" s="307" t="s">
        <v>140</v>
      </c>
      <c r="C44" s="312" t="s">
        <v>18</v>
      </c>
      <c r="D44" s="7" t="s">
        <v>174</v>
      </c>
      <c r="E44" s="7" t="s">
        <v>173</v>
      </c>
      <c r="F44" s="7" t="s">
        <v>172</v>
      </c>
      <c r="G44" s="7" t="s">
        <v>160</v>
      </c>
      <c r="H44" s="307" t="s">
        <v>642</v>
      </c>
      <c r="I44" s="307"/>
      <c r="J44" s="307"/>
      <c r="K44" s="306" t="s">
        <v>153</v>
      </c>
      <c r="L44" s="306"/>
      <c r="M44" s="306"/>
      <c r="N44" s="306"/>
      <c r="O44" s="306"/>
    </row>
    <row r="45" spans="2:15" x14ac:dyDescent="0.25">
      <c r="B45" s="307"/>
      <c r="C45" s="312"/>
      <c r="D45" s="7" t="s">
        <v>169</v>
      </c>
      <c r="E45" s="7" t="s">
        <v>169</v>
      </c>
      <c r="F45" s="7" t="s">
        <v>169</v>
      </c>
      <c r="G45" s="7" t="s">
        <v>169</v>
      </c>
      <c r="H45" s="7" t="s">
        <v>163</v>
      </c>
      <c r="I45" s="7" t="s">
        <v>164</v>
      </c>
      <c r="J45" s="7" t="s">
        <v>168</v>
      </c>
      <c r="K45" s="7" t="s">
        <v>154</v>
      </c>
      <c r="L45" s="7" t="s">
        <v>155</v>
      </c>
      <c r="M45" s="7" t="s">
        <v>156</v>
      </c>
      <c r="N45" s="7" t="s">
        <v>157</v>
      </c>
      <c r="O45" s="7" t="s">
        <v>158</v>
      </c>
    </row>
    <row r="46" spans="2:15" x14ac:dyDescent="0.25">
      <c r="B46" s="307"/>
      <c r="C46" s="312"/>
      <c r="D46" s="7" t="s">
        <v>12</v>
      </c>
      <c r="E46" s="7" t="s">
        <v>12</v>
      </c>
      <c r="F46" s="7" t="s">
        <v>12</v>
      </c>
      <c r="G46" s="7" t="s">
        <v>12</v>
      </c>
      <c r="H46" s="7" t="s">
        <v>3</v>
      </c>
      <c r="I46" s="7" t="s">
        <v>5</v>
      </c>
      <c r="J46" s="195" t="s">
        <v>12</v>
      </c>
      <c r="K46" s="7" t="s">
        <v>8</v>
      </c>
      <c r="L46" s="7" t="s">
        <v>8</v>
      </c>
      <c r="M46" s="7" t="s">
        <v>8</v>
      </c>
      <c r="N46" s="7" t="s">
        <v>8</v>
      </c>
      <c r="O46" s="7" t="s">
        <v>8</v>
      </c>
    </row>
    <row r="47" spans="2:15" x14ac:dyDescent="0.25">
      <c r="B47" s="2">
        <v>1</v>
      </c>
      <c r="C47" s="42" t="s">
        <v>67</v>
      </c>
      <c r="D47" s="202">
        <f>VLOOKUP(B47,'[5]2b'!$B$4:$H$34,3,0)*90%</f>
        <v>4.7248708500000003</v>
      </c>
      <c r="E47" s="202">
        <f>VLOOKUP(B47,'[5]2b'!$B$4:$H$34,4,0)*90%</f>
        <v>3.60227889</v>
      </c>
      <c r="F47" s="202">
        <f>VLOOKUP(B47,'[5]2b'!$B$4:$H$34,5,0)*90%</f>
        <v>3.8070000000000004</v>
      </c>
      <c r="G47" s="202">
        <f>VLOOKUP(B47,'[5]2b'!$B$4:$H$34,6,0)*90%</f>
        <v>4.9950000000000001</v>
      </c>
      <c r="H47" s="2"/>
      <c r="I47" s="2"/>
      <c r="J47" s="202">
        <f>VLOOKUP(B47,'[5]2b'!$B$4:$H$34,7,0)*90%</f>
        <v>4.6530000000000005</v>
      </c>
      <c r="K47" s="202">
        <f>90%*K10</f>
        <v>5.129137498731394</v>
      </c>
      <c r="L47" s="202">
        <f t="shared" ref="L47:O47" si="33">90%*L10</f>
        <v>5.3754258515092967</v>
      </c>
      <c r="M47" s="202">
        <f t="shared" si="33"/>
        <v>5.6335403549273524</v>
      </c>
      <c r="N47" s="202">
        <f t="shared" si="33"/>
        <v>5.9040488711576282</v>
      </c>
      <c r="O47" s="202">
        <f t="shared" si="33"/>
        <v>6.1875465296932584</v>
      </c>
    </row>
    <row r="48" spans="2:15" x14ac:dyDescent="0.3">
      <c r="B48" s="2">
        <v>2</v>
      </c>
      <c r="C48" s="43" t="s">
        <v>68</v>
      </c>
      <c r="D48" s="202">
        <f>VLOOKUP(B48,'[5]2b'!$B$4:$H$34,3,0)*90%</f>
        <v>3.6372689999999999E-2</v>
      </c>
      <c r="E48" s="202">
        <f>VLOOKUP(B48,'[5]2b'!$B$4:$H$34,4,0)*90%</f>
        <v>0.19695447000000002</v>
      </c>
      <c r="F48" s="202">
        <f>VLOOKUP(B48,'[5]2b'!$B$4:$H$34,5,0)*90%</f>
        <v>0.32400000000000007</v>
      </c>
      <c r="G48" s="202">
        <f>VLOOKUP(B48,'[5]2b'!$B$4:$H$34,6,0)*90%</f>
        <v>0.27000000000000007</v>
      </c>
      <c r="H48" s="2"/>
      <c r="I48" s="2"/>
      <c r="J48" s="202">
        <f>VLOOKUP(B48,'[5]2b'!$B$4:$H$34,7,0)*90%</f>
        <v>0.35100000000000003</v>
      </c>
      <c r="K48" s="202">
        <f t="shared" ref="K48:O73" si="34">90%*K11</f>
        <v>0.38691752891784204</v>
      </c>
      <c r="L48" s="202">
        <f t="shared" si="34"/>
        <v>0.40549634082952135</v>
      </c>
      <c r="M48" s="202">
        <f t="shared" si="34"/>
        <v>0.42496726081657005</v>
      </c>
      <c r="N48" s="202">
        <f t="shared" si="34"/>
        <v>0.44537312567726789</v>
      </c>
      <c r="O48" s="202">
        <f t="shared" si="34"/>
        <v>0.46675882912579703</v>
      </c>
    </row>
    <row r="49" spans="2:15" x14ac:dyDescent="0.3">
      <c r="B49" s="2">
        <v>3</v>
      </c>
      <c r="C49" s="43" t="s">
        <v>69</v>
      </c>
      <c r="D49" s="202">
        <f>VLOOKUP(B49,'[5]2b'!$B$4:$H$34,3,0)*90%</f>
        <v>2.0120765400000002</v>
      </c>
      <c r="E49" s="202">
        <f>VLOOKUP(B49,'[5]2b'!$B$4:$H$34,4,0)*90%</f>
        <v>2.08655028</v>
      </c>
      <c r="F49" s="202">
        <f>VLOOKUP(B49,'[5]2b'!$B$4:$H$34,5,0)*90%</f>
        <v>2.2680000000000002</v>
      </c>
      <c r="G49" s="202">
        <f>VLOOKUP(B49,'[5]2b'!$B$4:$H$34,6,0)*90%</f>
        <v>2.1960000000000002</v>
      </c>
      <c r="H49" s="2"/>
      <c r="I49" s="2"/>
      <c r="J49" s="202">
        <f>VLOOKUP(B49,'[5]2b'!$B$4:$H$34,7,0)*90%</f>
        <v>2.2229999999999999</v>
      </c>
      <c r="K49" s="202">
        <f t="shared" si="34"/>
        <v>2.4504776831463326</v>
      </c>
      <c r="L49" s="202">
        <f t="shared" si="34"/>
        <v>2.5681434919203019</v>
      </c>
      <c r="M49" s="202">
        <f t="shared" si="34"/>
        <v>2.6914593185049438</v>
      </c>
      <c r="N49" s="202">
        <f t="shared" si="34"/>
        <v>2.8206964626226969</v>
      </c>
      <c r="O49" s="202">
        <f t="shared" si="34"/>
        <v>2.9561392511300477</v>
      </c>
    </row>
    <row r="50" spans="2:15" x14ac:dyDescent="0.3">
      <c r="B50" s="2">
        <v>4</v>
      </c>
      <c r="C50" s="43" t="s">
        <v>70</v>
      </c>
      <c r="D50" s="202">
        <f>VLOOKUP(B50,'[5]2b'!$B$4:$H$34,3,0)*90%</f>
        <v>1.8696140999999999</v>
      </c>
      <c r="E50" s="202">
        <f>VLOOKUP(B50,'[5]2b'!$B$4:$H$34,4,0)*90%</f>
        <v>1.7401669199999998</v>
      </c>
      <c r="F50" s="202">
        <f>VLOOKUP(B50,'[5]2b'!$B$4:$H$34,5,0)*90%</f>
        <v>0.92700000000000005</v>
      </c>
      <c r="G50" s="202">
        <f>VLOOKUP(B50,'[5]2b'!$B$4:$H$34,6,0)*90%</f>
        <v>1.899</v>
      </c>
      <c r="H50" s="2"/>
      <c r="I50" s="2"/>
      <c r="J50" s="202">
        <f>VLOOKUP(B50,'[5]2b'!$B$4:$H$34,7,0)*90%</f>
        <v>2.9520000000000004</v>
      </c>
      <c r="K50" s="202">
        <f t="shared" si="34"/>
        <v>3.2540756278218512</v>
      </c>
      <c r="L50" s="202">
        <f t="shared" si="34"/>
        <v>3.4103281997970005</v>
      </c>
      <c r="M50" s="202">
        <f t="shared" si="34"/>
        <v>3.5740836294316662</v>
      </c>
      <c r="N50" s="202">
        <f t="shared" si="34"/>
        <v>3.745702185183176</v>
      </c>
      <c r="O50" s="202">
        <f t="shared" si="34"/>
        <v>3.9255614346990111</v>
      </c>
    </row>
    <row r="51" spans="2:15" x14ac:dyDescent="0.3">
      <c r="B51" s="2">
        <v>5</v>
      </c>
      <c r="C51" s="43" t="s">
        <v>71</v>
      </c>
      <c r="D51" s="202">
        <f>VLOOKUP(B51,'[5]2b'!$B$4:$H$34,3,0)*90%</f>
        <v>33.609062700000003</v>
      </c>
      <c r="E51" s="202">
        <f>VLOOKUP(B51,'[5]2b'!$B$4:$H$34,4,0)*90%</f>
        <v>29.036059020000003</v>
      </c>
      <c r="F51" s="202">
        <f>VLOOKUP(B51,'[5]2b'!$B$4:$H$34,5,0)*90%</f>
        <v>32.570999999999998</v>
      </c>
      <c r="G51" s="202">
        <f>VLOOKUP(B51,'[5]2b'!$B$4:$H$34,6,0)*90%</f>
        <v>42.308999999999997</v>
      </c>
      <c r="H51" s="2"/>
      <c r="I51" s="2"/>
      <c r="J51" s="202">
        <f>VLOOKUP(B51,'[5]2b'!$B$4:$H$34,7,0)*90%</f>
        <v>44.423999999999999</v>
      </c>
      <c r="K51" s="202">
        <f t="shared" si="34"/>
        <v>48.969869813806874</v>
      </c>
      <c r="L51" s="202">
        <f t="shared" si="34"/>
        <v>51.32128047011583</v>
      </c>
      <c r="M51" s="202">
        <f t="shared" si="34"/>
        <v>53.785599984374088</v>
      </c>
      <c r="N51" s="202">
        <f t="shared" si="34"/>
        <v>56.368249957512674</v>
      </c>
      <c r="O51" s="202">
        <f t="shared" si="34"/>
        <v>59.074912322177802</v>
      </c>
    </row>
    <row r="52" spans="2:15" x14ac:dyDescent="0.3">
      <c r="B52" s="2">
        <v>6</v>
      </c>
      <c r="C52" s="43" t="s">
        <v>72</v>
      </c>
      <c r="D52" s="202">
        <f>VLOOKUP(B52,'[5]2b'!$B$4:$H$34,3,0)*90%</f>
        <v>18.104787089999999</v>
      </c>
      <c r="E52" s="202">
        <f>VLOOKUP(B52,'[5]2b'!$B$4:$H$34,4,0)*90%</f>
        <v>15.885288000000001</v>
      </c>
      <c r="F52" s="202">
        <f>VLOOKUP(B52,'[5]2b'!$B$4:$H$34,5,0)*90%</f>
        <v>24.93</v>
      </c>
      <c r="G52" s="202">
        <f>VLOOKUP(B52,'[5]2b'!$B$4:$H$34,6,0)*90%</f>
        <v>25.470000000000002</v>
      </c>
      <c r="H52" s="2"/>
      <c r="I52" s="2"/>
      <c r="J52" s="202">
        <f>VLOOKUP(B52,'[5]2b'!$B$4:$H$34,7,0)*90%</f>
        <v>23.112000000000002</v>
      </c>
      <c r="K52" s="202">
        <f t="shared" si="34"/>
        <v>25.47703113489791</v>
      </c>
      <c r="L52" s="202">
        <f t="shared" si="34"/>
        <v>26.700374442313105</v>
      </c>
      <c r="M52" s="202">
        <f t="shared" si="34"/>
        <v>27.982459635306462</v>
      </c>
      <c r="N52" s="202">
        <f t="shared" si="34"/>
        <v>29.326107352287796</v>
      </c>
      <c r="O52" s="202">
        <f t="shared" si="34"/>
        <v>30.734273671667864</v>
      </c>
    </row>
    <row r="53" spans="2:15" x14ac:dyDescent="0.3">
      <c r="B53" s="2">
        <v>7</v>
      </c>
      <c r="C53" s="43" t="s">
        <v>73</v>
      </c>
      <c r="D53" s="202">
        <f>VLOOKUP(B53,'[5]2b'!$B$4:$H$34,3,0)*90%</f>
        <v>7.3716152399999997</v>
      </c>
      <c r="E53" s="202">
        <f>VLOOKUP(B53,'[5]2b'!$B$4:$H$34,4,0)*90%</f>
        <v>6.8913703799999997</v>
      </c>
      <c r="F53" s="202">
        <f>VLOOKUP(B53,'[5]2b'!$B$4:$H$34,5,0)*90%</f>
        <v>6.9210000000000003</v>
      </c>
      <c r="G53" s="202">
        <f>VLOOKUP(B53,'[5]2b'!$B$4:$H$34,6,0)*90%</f>
        <v>11.673</v>
      </c>
      <c r="H53" s="2"/>
      <c r="I53" s="2"/>
      <c r="J53" s="202">
        <f>VLOOKUP(B53,'[5]2b'!$B$4:$H$34,7,0)*90%</f>
        <v>7.9380000000000006</v>
      </c>
      <c r="K53" s="202">
        <f t="shared" si="34"/>
        <v>8.7502887309111976</v>
      </c>
      <c r="L53" s="202">
        <f t="shared" si="34"/>
        <v>9.1704557079907154</v>
      </c>
      <c r="M53" s="202">
        <f t="shared" si="34"/>
        <v>9.6107980523131999</v>
      </c>
      <c r="N53" s="202">
        <f t="shared" si="34"/>
        <v>10.072284534547443</v>
      </c>
      <c r="O53" s="202">
        <f t="shared" si="34"/>
        <v>10.555930443306488</v>
      </c>
    </row>
    <row r="54" spans="2:15" x14ac:dyDescent="0.3">
      <c r="B54" s="2">
        <v>8</v>
      </c>
      <c r="C54" s="43" t="s">
        <v>74</v>
      </c>
      <c r="D54" s="202">
        <f>VLOOKUP(B54,'[5]2b'!$B$4:$H$34,3,0)*90%</f>
        <v>0.74396403000000011</v>
      </c>
      <c r="E54" s="202">
        <f>VLOOKUP(B54,'[5]2b'!$B$4:$H$34,4,0)*90%</f>
        <v>1.0183330800000001</v>
      </c>
      <c r="F54" s="202">
        <f>VLOOKUP(B54,'[5]2b'!$B$4:$H$34,5,0)*90%</f>
        <v>0.45900000000000002</v>
      </c>
      <c r="G54" s="202">
        <f>VLOOKUP(B54,'[5]2b'!$B$4:$H$34,6,0)*90%</f>
        <v>0.59400000000000008</v>
      </c>
      <c r="H54" s="2"/>
      <c r="I54" s="2"/>
      <c r="J54" s="202">
        <f>VLOOKUP(B54,'[5]2b'!$B$4:$H$34,7,0)*90%</f>
        <v>0.45900000000000002</v>
      </c>
      <c r="K54" s="202">
        <f t="shared" si="34"/>
        <v>0.50596907627717802</v>
      </c>
      <c r="L54" s="202">
        <f t="shared" si="34"/>
        <v>0.53026444570014331</v>
      </c>
      <c r="M54" s="202">
        <f t="shared" si="34"/>
        <v>0.55572641799089928</v>
      </c>
      <c r="N54" s="202">
        <f t="shared" si="34"/>
        <v>0.5824110105010426</v>
      </c>
      <c r="O54" s="202">
        <f t="shared" si="34"/>
        <v>0.61037693039527308</v>
      </c>
    </row>
    <row r="55" spans="2:15" x14ac:dyDescent="0.3">
      <c r="B55" s="2">
        <v>9</v>
      </c>
      <c r="C55" s="43" t="s">
        <v>75</v>
      </c>
      <c r="D55" s="202">
        <f>VLOOKUP(B55,'[5]2b'!$B$4:$H$34,3,0)*90%</f>
        <v>0.25679520000000006</v>
      </c>
      <c r="E55" s="202">
        <f>VLOOKUP(B55,'[5]2b'!$B$4:$H$34,4,0)*90%</f>
        <v>0.26415963000000003</v>
      </c>
      <c r="F55" s="202">
        <f>VLOOKUP(B55,'[5]2b'!$B$4:$H$34,5,0)*90%</f>
        <v>0.28800000000000003</v>
      </c>
      <c r="G55" s="202">
        <f>VLOOKUP(B55,'[5]2b'!$B$4:$H$34,6,0)*90%</f>
        <v>0.33300000000000002</v>
      </c>
      <c r="H55" s="2"/>
      <c r="I55" s="2"/>
      <c r="J55" s="202">
        <f>VLOOKUP(B55,'[5]2b'!$B$4:$H$34,7,0)*90%</f>
        <v>0.30600000000000005</v>
      </c>
      <c r="K55" s="202">
        <f t="shared" si="34"/>
        <v>0.33731271751811881</v>
      </c>
      <c r="L55" s="202">
        <f t="shared" si="34"/>
        <v>0.35350963046676231</v>
      </c>
      <c r="M55" s="202">
        <f t="shared" si="34"/>
        <v>0.37048427866059963</v>
      </c>
      <c r="N55" s="202">
        <f t="shared" si="34"/>
        <v>0.3882740070006952</v>
      </c>
      <c r="O55" s="202">
        <f t="shared" si="34"/>
        <v>0.40691795359684885</v>
      </c>
    </row>
    <row r="56" spans="2:15" x14ac:dyDescent="0.3">
      <c r="B56" s="2">
        <v>10</v>
      </c>
      <c r="C56" s="43" t="s">
        <v>76</v>
      </c>
      <c r="D56" s="202">
        <f>VLOOKUP(B56,'[5]2b'!$B$4:$H$34,3,0)*90%</f>
        <v>0.50544639000000002</v>
      </c>
      <c r="E56" s="202">
        <f>VLOOKUP(B56,'[5]2b'!$B$4:$H$34,4,0)*90%</f>
        <v>0.38666043000000005</v>
      </c>
      <c r="F56" s="202">
        <f>VLOOKUP(B56,'[5]2b'!$B$4:$H$34,5,0)*90%</f>
        <v>0.22500000000000001</v>
      </c>
      <c r="G56" s="202">
        <f>VLOOKUP(B56,'[5]2b'!$B$4:$H$34,6,0)*90%</f>
        <v>0.873</v>
      </c>
      <c r="H56" s="2"/>
      <c r="I56" s="2"/>
      <c r="J56" s="202">
        <f>VLOOKUP(B56,'[5]2b'!$B$4:$H$34,7,0)*90%</f>
        <v>1.4580000000000002</v>
      </c>
      <c r="K56" s="202">
        <f t="shared" si="34"/>
        <v>1.6071958893510363</v>
      </c>
      <c r="L56" s="202">
        <f t="shared" si="34"/>
        <v>1.6843694157533966</v>
      </c>
      <c r="M56" s="202">
        <f t="shared" si="34"/>
        <v>1.7652486218534449</v>
      </c>
      <c r="N56" s="202">
        <f t="shared" si="34"/>
        <v>1.8500114451209593</v>
      </c>
      <c r="O56" s="202">
        <f t="shared" si="34"/>
        <v>1.9388443671379265</v>
      </c>
    </row>
    <row r="57" spans="2:15" x14ac:dyDescent="0.3">
      <c r="B57" s="2">
        <v>11</v>
      </c>
      <c r="C57" s="43" t="s">
        <v>77</v>
      </c>
      <c r="D57" s="202">
        <f>VLOOKUP(B57,'[5]2b'!$B$4:$H$34,3,0)*90%</f>
        <v>4.5504630000000004E-2</v>
      </c>
      <c r="E57" s="202">
        <f>VLOOKUP(B57,'[5]2b'!$B$4:$H$34,4,0)*90%</f>
        <v>8.1509670000000006E-2</v>
      </c>
      <c r="F57" s="202">
        <f>VLOOKUP(B57,'[5]2b'!$B$4:$H$34,5,0)*90%</f>
        <v>5.3999999999999999E-2</v>
      </c>
      <c r="G57" s="202">
        <f>VLOOKUP(B57,'[5]2b'!$B$4:$H$34,6,0)*90%</f>
        <v>0.12600000000000003</v>
      </c>
      <c r="H57" s="2"/>
      <c r="I57" s="2"/>
      <c r="J57" s="202">
        <f>VLOOKUP(B57,'[5]2b'!$B$4:$H$34,7,0)*90%</f>
        <v>8.1000000000000003E-2</v>
      </c>
      <c r="K57" s="202">
        <f t="shared" si="34"/>
        <v>8.9288660519501989E-2</v>
      </c>
      <c r="L57" s="202">
        <f t="shared" si="34"/>
        <v>9.3576078652966466E-2</v>
      </c>
      <c r="M57" s="202">
        <f t="shared" si="34"/>
        <v>9.8069367880746924E-2</v>
      </c>
      <c r="N57" s="202">
        <f t="shared" si="34"/>
        <v>0.10277841361783105</v>
      </c>
      <c r="O57" s="202">
        <f t="shared" si="34"/>
        <v>0.107713575952107</v>
      </c>
    </row>
    <row r="58" spans="2:15" x14ac:dyDescent="0.3">
      <c r="B58" s="2">
        <v>12</v>
      </c>
      <c r="C58" s="43" t="s">
        <v>78</v>
      </c>
      <c r="D58" s="202">
        <f>VLOOKUP(B58,'[5]2b'!$B$4:$H$34,3,0)*90%</f>
        <v>0</v>
      </c>
      <c r="E58" s="202">
        <f>VLOOKUP(B58,'[5]2b'!$B$4:$H$34,4,0)*90%</f>
        <v>0</v>
      </c>
      <c r="F58" s="202">
        <f>VLOOKUP(B58,'[5]2b'!$B$4:$H$34,5,0)*90%</f>
        <v>0</v>
      </c>
      <c r="G58" s="202">
        <f>VLOOKUP(B58,'[5]2b'!$B$4:$H$34,6,0)*90%</f>
        <v>0</v>
      </c>
      <c r="H58" s="2"/>
      <c r="I58" s="2"/>
      <c r="J58" s="202">
        <f>VLOOKUP(B58,'[5]2b'!$B$4:$H$34,7,0)*90%</f>
        <v>0</v>
      </c>
      <c r="K58" s="202">
        <f t="shared" si="34"/>
        <v>0</v>
      </c>
      <c r="L58" s="202">
        <f t="shared" si="34"/>
        <v>0</v>
      </c>
      <c r="M58" s="202">
        <f t="shared" si="34"/>
        <v>0</v>
      </c>
      <c r="N58" s="202">
        <f t="shared" si="34"/>
        <v>0</v>
      </c>
      <c r="O58" s="202">
        <f t="shared" si="34"/>
        <v>0</v>
      </c>
    </row>
    <row r="59" spans="2:15" x14ac:dyDescent="0.3">
      <c r="B59" s="2">
        <v>13</v>
      </c>
      <c r="C59" s="43" t="s">
        <v>79</v>
      </c>
      <c r="D59" s="202">
        <f>VLOOKUP(B59,'[5]2b'!$B$4:$H$34,3,0)*90%</f>
        <v>6.0801329700000002</v>
      </c>
      <c r="E59" s="202">
        <f>VLOOKUP(B59,'[5]2b'!$B$4:$H$34,4,0)*90%</f>
        <v>4.2865650899999999</v>
      </c>
      <c r="F59" s="202">
        <f>VLOOKUP(B59,'[5]2b'!$B$4:$H$34,5,0)*90%</f>
        <v>5.976</v>
      </c>
      <c r="G59" s="202">
        <f>VLOOKUP(B59,'[5]2b'!$B$4:$H$34,6,0)*90%</f>
        <v>6.165</v>
      </c>
      <c r="H59" s="2"/>
      <c r="I59" s="2"/>
      <c r="J59" s="202">
        <f>VLOOKUP(B59,'[5]2b'!$B$4:$H$34,7,0)*90%</f>
        <v>8.9820000000000011</v>
      </c>
      <c r="K59" s="202">
        <f t="shared" si="34"/>
        <v>9.9011203553847782</v>
      </c>
      <c r="L59" s="202">
        <f t="shared" si="34"/>
        <v>10.376547388406726</v>
      </c>
      <c r="M59" s="202">
        <f t="shared" si="34"/>
        <v>10.874803238331713</v>
      </c>
      <c r="N59" s="202">
        <f t="shared" si="34"/>
        <v>11.396984087843931</v>
      </c>
      <c r="O59" s="202">
        <f t="shared" si="34"/>
        <v>11.944238755578088</v>
      </c>
    </row>
    <row r="60" spans="2:15" x14ac:dyDescent="0.3">
      <c r="B60" s="2">
        <v>14</v>
      </c>
      <c r="C60" s="43" t="s">
        <v>80</v>
      </c>
      <c r="D60" s="202">
        <f>VLOOKUP(B60,'[5]2b'!$B$4:$H$34,3,0)*90%</f>
        <v>1.5812205300000002</v>
      </c>
      <c r="E60" s="202">
        <f>VLOOKUP(B60,'[5]2b'!$B$4:$H$34,4,0)*90%</f>
        <v>0.41023232999999998</v>
      </c>
      <c r="F60" s="202">
        <f>VLOOKUP(B60,'[5]2b'!$B$4:$H$34,5,0)*90%</f>
        <v>1.143</v>
      </c>
      <c r="G60" s="202">
        <f>VLOOKUP(B60,'[5]2b'!$B$4:$H$34,6,0)*90%</f>
        <v>1.827</v>
      </c>
      <c r="H60" s="2"/>
      <c r="I60" s="2"/>
      <c r="J60" s="202">
        <f>VLOOKUP(B60,'[5]2b'!$B$4:$H$34,7,0)*90%</f>
        <v>1.3049999999999999</v>
      </c>
      <c r="K60" s="202">
        <f t="shared" si="34"/>
        <v>1.4385395305919768</v>
      </c>
      <c r="L60" s="202">
        <f t="shared" si="34"/>
        <v>1.5076146005200153</v>
      </c>
      <c r="M60" s="202">
        <f t="shared" si="34"/>
        <v>1.580006482523145</v>
      </c>
      <c r="N60" s="202">
        <f t="shared" si="34"/>
        <v>1.6558744416206113</v>
      </c>
      <c r="O60" s="202">
        <f t="shared" si="34"/>
        <v>1.735385390339502</v>
      </c>
    </row>
    <row r="61" spans="2:15" x14ac:dyDescent="0.3">
      <c r="B61" s="2">
        <v>15</v>
      </c>
      <c r="C61" s="43" t="s">
        <v>81</v>
      </c>
      <c r="D61" s="202">
        <f>VLOOKUP(B61,'[5]2b'!$B$4:$H$34,3,0)*90%</f>
        <v>0</v>
      </c>
      <c r="E61" s="202">
        <f>VLOOKUP(B61,'[5]2b'!$B$4:$H$34,4,0)*90%</f>
        <v>0</v>
      </c>
      <c r="F61" s="202">
        <f>VLOOKUP(B61,'[5]2b'!$B$4:$H$34,5,0)*90%</f>
        <v>0</v>
      </c>
      <c r="G61" s="202">
        <f>VLOOKUP(B61,'[5]2b'!$B$4:$H$34,6,0)*90%</f>
        <v>0</v>
      </c>
      <c r="H61" s="2"/>
      <c r="I61" s="2"/>
      <c r="J61" s="202">
        <f>VLOOKUP(B61,'[5]2b'!$B$4:$H$34,7,0)*90%</f>
        <v>0</v>
      </c>
      <c r="K61" s="202">
        <f t="shared" si="34"/>
        <v>0</v>
      </c>
      <c r="L61" s="202">
        <f t="shared" si="34"/>
        <v>0</v>
      </c>
      <c r="M61" s="202">
        <f t="shared" si="34"/>
        <v>0</v>
      </c>
      <c r="N61" s="202">
        <f t="shared" si="34"/>
        <v>0</v>
      </c>
      <c r="O61" s="202">
        <f t="shared" si="34"/>
        <v>0</v>
      </c>
    </row>
    <row r="62" spans="2:15" x14ac:dyDescent="0.25">
      <c r="B62" s="2">
        <v>16</v>
      </c>
      <c r="C62" s="42" t="s">
        <v>82</v>
      </c>
      <c r="D62" s="202">
        <f>VLOOKUP(B62,'[5]2b'!$B$4:$H$34,3,0)*90%</f>
        <v>0</v>
      </c>
      <c r="E62" s="202">
        <f>VLOOKUP(B62,'[5]2b'!$B$4:$H$34,4,0)*90%</f>
        <v>0</v>
      </c>
      <c r="F62" s="202">
        <f>VLOOKUP(B62,'[5]2b'!$B$4:$H$34,5,0)*90%</f>
        <v>0</v>
      </c>
      <c r="G62" s="202">
        <f>VLOOKUP(B62,'[5]2b'!$B$4:$H$34,6,0)*90%</f>
        <v>0</v>
      </c>
      <c r="H62" s="2"/>
      <c r="I62" s="2"/>
      <c r="J62" s="202">
        <f>VLOOKUP(B62,'[5]2b'!$B$4:$H$34,7,0)*90%</f>
        <v>0</v>
      </c>
      <c r="K62" s="202">
        <f t="shared" si="34"/>
        <v>0</v>
      </c>
      <c r="L62" s="202">
        <f t="shared" si="34"/>
        <v>0</v>
      </c>
      <c r="M62" s="202">
        <f t="shared" si="34"/>
        <v>0</v>
      </c>
      <c r="N62" s="202">
        <f t="shared" si="34"/>
        <v>0</v>
      </c>
      <c r="O62" s="202">
        <f t="shared" si="34"/>
        <v>0</v>
      </c>
    </row>
    <row r="63" spans="2:15" x14ac:dyDescent="0.25">
      <c r="B63" s="2">
        <v>17</v>
      </c>
      <c r="C63" s="42" t="s">
        <v>83</v>
      </c>
      <c r="D63" s="202">
        <f>VLOOKUP(B63,'[5]2b'!$B$4:$H$34,3,0)*90%</f>
        <v>5.3388638999999998</v>
      </c>
      <c r="E63" s="202">
        <f>VLOOKUP(B63,'[5]2b'!$B$4:$H$34,4,0)*90%</f>
        <v>5.3388638999999998</v>
      </c>
      <c r="F63" s="202">
        <f>VLOOKUP(B63,'[5]2b'!$B$4:$H$34,5,0)*90%</f>
        <v>5.3369999999999997</v>
      </c>
      <c r="G63" s="202">
        <f>VLOOKUP(B63,'[5]2b'!$B$4:$H$34,6,0)*90%</f>
        <v>7.38</v>
      </c>
      <c r="H63" s="2"/>
      <c r="I63" s="2"/>
      <c r="J63" s="202">
        <f>VLOOKUP(B63,'[5]2b'!$B$4:$H$34,7,0)*90%</f>
        <v>8.109</v>
      </c>
      <c r="K63" s="202">
        <f t="shared" si="34"/>
        <v>8.9387870142301455</v>
      </c>
      <c r="L63" s="202">
        <f t="shared" si="34"/>
        <v>9.3680052073691993</v>
      </c>
      <c r="M63" s="202">
        <f t="shared" si="34"/>
        <v>9.8178333845058869</v>
      </c>
      <c r="N63" s="202">
        <f t="shared" si="34"/>
        <v>10.289261185518418</v>
      </c>
      <c r="O63" s="202">
        <f t="shared" si="34"/>
        <v>10.783325770316489</v>
      </c>
    </row>
    <row r="64" spans="2:15" x14ac:dyDescent="0.3">
      <c r="B64" s="2">
        <v>18</v>
      </c>
      <c r="C64" s="43" t="s">
        <v>84</v>
      </c>
      <c r="D64" s="202">
        <f>VLOOKUP(B64,'[5]2b'!$B$4:$H$34,3,0)*90%</f>
        <v>0.33686217000000002</v>
      </c>
      <c r="E64" s="202">
        <f>VLOOKUP(B64,'[5]2b'!$B$4:$H$34,4,0)*90%</f>
        <v>0.27000279000000005</v>
      </c>
      <c r="F64" s="202">
        <f>VLOOKUP(B64,'[5]2b'!$B$4:$H$34,5,0)*90%</f>
        <v>0.25200000000000006</v>
      </c>
      <c r="G64" s="202">
        <f>VLOOKUP(B64,'[5]2b'!$B$4:$H$34,6,0)*90%</f>
        <v>0.40500000000000003</v>
      </c>
      <c r="H64" s="2"/>
      <c r="I64" s="2"/>
      <c r="J64" s="202">
        <f>VLOOKUP(B64,'[5]2b'!$B$4:$H$34,7,0)*90%</f>
        <v>0.36900000000000005</v>
      </c>
      <c r="K64" s="202">
        <f t="shared" si="34"/>
        <v>0.4067594534777314</v>
      </c>
      <c r="L64" s="202">
        <f t="shared" si="34"/>
        <v>0.42629102497462507</v>
      </c>
      <c r="M64" s="202">
        <f t="shared" si="34"/>
        <v>0.44676045367895828</v>
      </c>
      <c r="N64" s="202">
        <f t="shared" si="34"/>
        <v>0.468212773147897</v>
      </c>
      <c r="O64" s="202">
        <f t="shared" si="34"/>
        <v>0.49069517933737639</v>
      </c>
    </row>
    <row r="65" spans="2:15" x14ac:dyDescent="0.3">
      <c r="B65" s="2">
        <v>19</v>
      </c>
      <c r="C65" s="43" t="s">
        <v>85</v>
      </c>
      <c r="D65" s="202">
        <f>VLOOKUP(B65,'[5]2b'!$B$4:$H$34,3,0)*90%</f>
        <v>34.486608240000002</v>
      </c>
      <c r="E65" s="202">
        <f>VLOOKUP(B65,'[5]2b'!$B$4:$H$34,4,0)*90%</f>
        <v>36.296321310000003</v>
      </c>
      <c r="F65" s="202">
        <f>VLOOKUP(B65,'[5]2b'!$B$4:$H$34,5,0)*90%</f>
        <v>4.8330000000000002</v>
      </c>
      <c r="G65" s="202">
        <f>VLOOKUP(B65,'[5]2b'!$B$4:$H$34,6,0)*90%</f>
        <v>12.491999999999999</v>
      </c>
      <c r="H65" s="2"/>
      <c r="I65" s="2"/>
      <c r="J65" s="202">
        <f>VLOOKUP(B65,'[5]2b'!$B$4:$H$34,7,0)*90%</f>
        <v>11.178000000000003</v>
      </c>
      <c r="K65" s="202">
        <f t="shared" si="34"/>
        <v>12.32183515169128</v>
      </c>
      <c r="L65" s="202">
        <f t="shared" si="34"/>
        <v>12.913498854109376</v>
      </c>
      <c r="M65" s="202">
        <f t="shared" si="34"/>
        <v>13.533572767543079</v>
      </c>
      <c r="N65" s="202">
        <f t="shared" si="34"/>
        <v>14.183421079260688</v>
      </c>
      <c r="O65" s="202">
        <f t="shared" si="34"/>
        <v>14.864473481390769</v>
      </c>
    </row>
    <row r="66" spans="2:15" x14ac:dyDescent="0.3">
      <c r="B66" s="2">
        <v>20</v>
      </c>
      <c r="C66" s="43" t="s">
        <v>86</v>
      </c>
      <c r="D66" s="202">
        <f>VLOOKUP(B66,'[5]2b'!$B$4:$H$34,3,0)*90%</f>
        <v>0</v>
      </c>
      <c r="E66" s="202">
        <f>VLOOKUP(B66,'[5]2b'!$B$4:$H$34,4,0)*90%</f>
        <v>0</v>
      </c>
      <c r="F66" s="202">
        <f>VLOOKUP(B66,'[5]2b'!$B$4:$H$34,5,0)*90%</f>
        <v>0</v>
      </c>
      <c r="G66" s="202">
        <f>VLOOKUP(B66,'[5]2b'!$B$4:$H$34,6,0)*90%</f>
        <v>0</v>
      </c>
      <c r="H66" s="2"/>
      <c r="I66" s="2"/>
      <c r="J66" s="202">
        <f>VLOOKUP(B66,'[5]2b'!$B$4:$H$34,7,0)*90%</f>
        <v>0</v>
      </c>
      <c r="K66" s="202">
        <f t="shared" si="34"/>
        <v>0</v>
      </c>
      <c r="L66" s="202">
        <f t="shared" si="34"/>
        <v>0</v>
      </c>
      <c r="M66" s="202">
        <f t="shared" si="34"/>
        <v>0</v>
      </c>
      <c r="N66" s="202">
        <f t="shared" si="34"/>
        <v>0</v>
      </c>
      <c r="O66" s="202">
        <f t="shared" si="34"/>
        <v>0</v>
      </c>
    </row>
    <row r="67" spans="2:15" x14ac:dyDescent="0.3">
      <c r="B67" s="2">
        <v>21</v>
      </c>
      <c r="C67" s="43" t="s">
        <v>87</v>
      </c>
      <c r="D67" s="202">
        <f>VLOOKUP(B67,'[5]2b'!$B$4:$H$34,3,0)*90%</f>
        <v>11.869228170000001</v>
      </c>
      <c r="E67" s="202">
        <f>VLOOKUP(B67,'[5]2b'!$B$4:$H$34,4,0)*90%</f>
        <v>14.500713780000002</v>
      </c>
      <c r="F67" s="202">
        <f>VLOOKUP(B67,'[5]2b'!$B$4:$H$34,5,0)*90%</f>
        <v>13.05</v>
      </c>
      <c r="G67" s="202">
        <f>VLOOKUP(B67,'[5]2b'!$B$4:$H$34,6,0)*90%</f>
        <v>15.426</v>
      </c>
      <c r="H67" s="2"/>
      <c r="I67" s="2"/>
      <c r="J67" s="202">
        <f>VLOOKUP(B67,'[5]2b'!$B$4:$H$34,7,0)*90%</f>
        <v>9.7829999999999995</v>
      </c>
      <c r="K67" s="202">
        <f t="shared" si="34"/>
        <v>10.784085998299853</v>
      </c>
      <c r="L67" s="202">
        <f t="shared" si="34"/>
        <v>11.301910832863838</v>
      </c>
      <c r="M67" s="202">
        <f t="shared" si="34"/>
        <v>11.84460032070799</v>
      </c>
      <c r="N67" s="202">
        <f t="shared" si="34"/>
        <v>12.413348400286926</v>
      </c>
      <c r="O67" s="202">
        <f t="shared" si="34"/>
        <v>13.009406339993367</v>
      </c>
    </row>
    <row r="68" spans="2:15" x14ac:dyDescent="0.3">
      <c r="B68" s="2">
        <v>22</v>
      </c>
      <c r="C68" s="43" t="s">
        <v>88</v>
      </c>
      <c r="D68" s="202">
        <f>VLOOKUP(B68,'[5]2b'!$B$4:$H$34,3,0)*90%</f>
        <v>0</v>
      </c>
      <c r="E68" s="202">
        <f>VLOOKUP(B68,'[5]2b'!$B$4:$H$34,4,0)*90%</f>
        <v>0</v>
      </c>
      <c r="F68" s="202">
        <f>VLOOKUP(B68,'[5]2b'!$B$4:$H$34,5,0)*90%</f>
        <v>0</v>
      </c>
      <c r="G68" s="202">
        <f>VLOOKUP(B68,'[5]2b'!$B$4:$H$34,6,0)*90%</f>
        <v>0</v>
      </c>
      <c r="H68" s="2"/>
      <c r="I68" s="2"/>
      <c r="J68" s="202">
        <f>VLOOKUP(B68,'[5]2b'!$B$4:$H$34,7,0)*90%</f>
        <v>0</v>
      </c>
      <c r="K68" s="202">
        <f t="shared" si="34"/>
        <v>0</v>
      </c>
      <c r="L68" s="202">
        <f t="shared" si="34"/>
        <v>0</v>
      </c>
      <c r="M68" s="202">
        <f t="shared" si="34"/>
        <v>0</v>
      </c>
      <c r="N68" s="202">
        <f t="shared" si="34"/>
        <v>0</v>
      </c>
      <c r="O68" s="202">
        <f t="shared" si="34"/>
        <v>0</v>
      </c>
    </row>
    <row r="69" spans="2:15" x14ac:dyDescent="0.3">
      <c r="B69" s="2">
        <v>23</v>
      </c>
      <c r="C69" s="43" t="s">
        <v>89</v>
      </c>
      <c r="D69" s="202">
        <f>VLOOKUP(B69,'[5]2b'!$B$4:$H$34,3,0)*90%</f>
        <v>2.0066124599999999</v>
      </c>
      <c r="E69" s="202">
        <f>VLOOKUP(B69,'[5]2b'!$B$4:$H$34,4,0)*90%</f>
        <v>3.4288111799999998</v>
      </c>
      <c r="F69" s="202">
        <f>VLOOKUP(B69,'[5]2b'!$B$4:$H$34,5,0)*90%</f>
        <v>3.492</v>
      </c>
      <c r="G69" s="202">
        <f>VLOOKUP(B69,'[5]2b'!$B$4:$H$34,6,0)*90%</f>
        <v>3.8159999999999994</v>
      </c>
      <c r="H69" s="2"/>
      <c r="I69" s="2"/>
      <c r="J69" s="202">
        <f>VLOOKUP(B69,'[5]2b'!$B$4:$H$34,7,0)*90%</f>
        <v>2.0880000000000001</v>
      </c>
      <c r="K69" s="202">
        <f t="shared" si="34"/>
        <v>2.3016632489471629</v>
      </c>
      <c r="L69" s="202">
        <f t="shared" si="34"/>
        <v>2.4121833608320244</v>
      </c>
      <c r="M69" s="202">
        <f t="shared" si="34"/>
        <v>2.5280103720370319</v>
      </c>
      <c r="N69" s="202">
        <f t="shared" si="34"/>
        <v>2.6493991065929778</v>
      </c>
      <c r="O69" s="202">
        <f t="shared" si="34"/>
        <v>2.7766166245432027</v>
      </c>
    </row>
    <row r="70" spans="2:15" x14ac:dyDescent="0.3">
      <c r="B70" s="2">
        <v>24</v>
      </c>
      <c r="C70" s="43" t="s">
        <v>90</v>
      </c>
      <c r="D70" s="202">
        <f>VLOOKUP(B70,'[5]2b'!$B$4:$H$34,3,0)*90%</f>
        <v>7.8723000000000001E-2</v>
      </c>
      <c r="E70" s="202">
        <f>VLOOKUP(B70,'[5]2b'!$B$4:$H$34,4,0)*90%</f>
        <v>6.5252249999999998E-2</v>
      </c>
      <c r="F70" s="202">
        <f>VLOOKUP(B70,'[5]2b'!$B$4:$H$34,5,0)*90%</f>
        <v>3.6000000000000004E-2</v>
      </c>
      <c r="G70" s="202">
        <f>VLOOKUP(B70,'[5]2b'!$B$4:$H$34,6,0)*90%</f>
        <v>5.3999999999999999E-2</v>
      </c>
      <c r="H70" s="2"/>
      <c r="I70" s="2"/>
      <c r="J70" s="202">
        <f>VLOOKUP(B70,'[5]2b'!$B$4:$H$34,7,0)*90%</f>
        <v>9.9000000000000005E-2</v>
      </c>
      <c r="K70" s="202">
        <f t="shared" si="34"/>
        <v>0.10913058507939134</v>
      </c>
      <c r="L70" s="202">
        <f t="shared" si="34"/>
        <v>0.11437076279807012</v>
      </c>
      <c r="M70" s="202">
        <f t="shared" si="34"/>
        <v>0.11986256074313514</v>
      </c>
      <c r="N70" s="202">
        <f t="shared" si="34"/>
        <v>0.12561806108846019</v>
      </c>
      <c r="O70" s="202">
        <f t="shared" si="34"/>
        <v>0.13164992616368634</v>
      </c>
    </row>
    <row r="71" spans="2:15" x14ac:dyDescent="0.3">
      <c r="B71" s="2">
        <v>25</v>
      </c>
      <c r="C71" s="43" t="s">
        <v>91</v>
      </c>
      <c r="D71" s="202">
        <f>VLOOKUP(B71,'[5]2b'!$B$4:$H$34,3,0)*90%</f>
        <v>0</v>
      </c>
      <c r="E71" s="202">
        <f>VLOOKUP(B71,'[5]2b'!$B$4:$H$34,4,0)*90%</f>
        <v>0</v>
      </c>
      <c r="F71" s="202">
        <f>VLOOKUP(B71,'[5]2b'!$B$4:$H$34,5,0)*90%</f>
        <v>0</v>
      </c>
      <c r="G71" s="202">
        <f>VLOOKUP(B71,'[5]2b'!$B$4:$H$34,6,0)*90%</f>
        <v>1.7820000000000003</v>
      </c>
      <c r="H71" s="2"/>
      <c r="I71" s="2"/>
      <c r="J71" s="202">
        <f>VLOOKUP(B71,'[5]2b'!$B$4:$H$34,7,0)*90%</f>
        <v>2.1689999999999996</v>
      </c>
      <c r="K71" s="202">
        <f t="shared" si="34"/>
        <v>2.3909519094666645</v>
      </c>
      <c r="L71" s="202">
        <f t="shared" si="34"/>
        <v>2.5057594394849905</v>
      </c>
      <c r="M71" s="202">
        <f t="shared" si="34"/>
        <v>2.6260797399177784</v>
      </c>
      <c r="N71" s="202">
        <f t="shared" si="34"/>
        <v>2.7521775202108087</v>
      </c>
      <c r="O71" s="202">
        <f t="shared" si="34"/>
        <v>2.8843302004953095</v>
      </c>
    </row>
    <row r="72" spans="2:15" x14ac:dyDescent="0.3">
      <c r="B72" s="2">
        <v>26</v>
      </c>
      <c r="C72" s="43" t="s">
        <v>92</v>
      </c>
      <c r="D72" s="202">
        <f>VLOOKUP(B72,'[5]2b'!$B$4:$H$34,3,0)*90%</f>
        <v>5.1303316499999996</v>
      </c>
      <c r="E72" s="202">
        <f>VLOOKUP(B72,'[5]2b'!$B$4:$H$34,4,0)*90%</f>
        <v>4.7987556300000005</v>
      </c>
      <c r="F72" s="202">
        <f>VLOOKUP(B72,'[5]2b'!$B$4:$H$34,5,0)*90%</f>
        <v>3.1230000000000002</v>
      </c>
      <c r="G72" s="202">
        <f>VLOOKUP(B72,'[5]2b'!$B$4:$H$34,6,0)*90%</f>
        <v>8.6130000000000013</v>
      </c>
      <c r="H72" s="2"/>
      <c r="I72" s="2"/>
      <c r="J72" s="202">
        <f>VLOOKUP(B72,'[5]2b'!$B$4:$H$34,7,0)*90%</f>
        <v>12.105</v>
      </c>
      <c r="K72" s="202">
        <f t="shared" si="34"/>
        <v>13.343694266525578</v>
      </c>
      <c r="L72" s="202">
        <f t="shared" si="34"/>
        <v>13.984425087582212</v>
      </c>
      <c r="M72" s="202">
        <f t="shared" si="34"/>
        <v>14.655922199956068</v>
      </c>
      <c r="N72" s="202">
        <f t="shared" si="34"/>
        <v>15.359662923998087</v>
      </c>
      <c r="O72" s="202">
        <f t="shared" si="34"/>
        <v>16.097195517287105</v>
      </c>
    </row>
    <row r="73" spans="2:15" x14ac:dyDescent="0.3">
      <c r="B73" s="2">
        <v>27</v>
      </c>
      <c r="C73" s="43" t="s">
        <v>93</v>
      </c>
      <c r="D73" s="202">
        <f>VLOOKUP(B73,'[5]2b'!$B$4:$H$34,3,0)*90%</f>
        <v>4.9076511299999996</v>
      </c>
      <c r="E73" s="202">
        <f>VLOOKUP(B73,'[5]2b'!$B$4:$H$34,4,0)*90%</f>
        <v>3.1586115599999998</v>
      </c>
      <c r="F73" s="202">
        <f>VLOOKUP(B73,'[5]2b'!$B$4:$H$34,5,0)*90%</f>
        <v>3.645</v>
      </c>
      <c r="G73" s="202">
        <f>VLOOKUP(B73,'[5]2b'!$B$4:$H$34,6,0)*90%</f>
        <v>5.0579999999999998</v>
      </c>
      <c r="H73" s="2"/>
      <c r="I73" s="2"/>
      <c r="J73" s="202">
        <f>VLOOKUP(B73,'[5]2b'!$B$4:$H$34,7,0)*90%</f>
        <v>6.7590000000000003</v>
      </c>
      <c r="K73" s="202">
        <f t="shared" si="34"/>
        <v>7.4506426722384456</v>
      </c>
      <c r="L73" s="202">
        <f t="shared" si="34"/>
        <v>7.8084038964864231</v>
      </c>
      <c r="M73" s="202">
        <f t="shared" si="34"/>
        <v>8.1833439198267719</v>
      </c>
      <c r="N73" s="202">
        <f t="shared" si="34"/>
        <v>8.5762876252212354</v>
      </c>
      <c r="O73" s="202">
        <f t="shared" si="34"/>
        <v>8.988099504448039</v>
      </c>
    </row>
    <row r="74" spans="2:15" x14ac:dyDescent="0.3">
      <c r="B74" s="2">
        <v>28</v>
      </c>
      <c r="C74" s="43" t="s">
        <v>64</v>
      </c>
      <c r="D74" s="202">
        <f>VLOOKUP(B74,'[5]2b'!$B$4:$H$34,3,0)*90%</f>
        <v>1.6933859099999999</v>
      </c>
      <c r="E74" s="202">
        <f>VLOOKUP(B74,'[5]2b'!$B$4:$H$34,4,0)*90%</f>
        <v>0.84035628000000007</v>
      </c>
      <c r="F74" s="202">
        <f>VLOOKUP(B74,'[5]2b'!$B$4:$H$34,5,0)*90%</f>
        <v>0.93600000000000005</v>
      </c>
      <c r="G74" s="202">
        <f>VLOOKUP(B74,'[5]2b'!$B$4:$H$34,6,0)*90%</f>
        <v>0.33300000000000002</v>
      </c>
      <c r="H74" s="2"/>
      <c r="I74" s="2"/>
      <c r="J74" s="202">
        <f>VLOOKUP(B74,'[5]2b'!$B$4:$H$34,7,0)*90%</f>
        <v>2.169</v>
      </c>
      <c r="K74" s="202">
        <f>90%*K37</f>
        <v>2.3909519094666649</v>
      </c>
      <c r="L74" s="202">
        <f>90%*L37</f>
        <v>2.5057594394849914</v>
      </c>
      <c r="M74" s="202">
        <f>90%*M37</f>
        <v>2.6260797399177793</v>
      </c>
      <c r="N74" s="202">
        <f>90%*N37</f>
        <v>2.7521775202108092</v>
      </c>
      <c r="O74" s="202">
        <f>90%*O37</f>
        <v>2.88433020049531</v>
      </c>
    </row>
    <row r="75" spans="2:15" x14ac:dyDescent="0.3">
      <c r="B75" s="2">
        <v>29</v>
      </c>
      <c r="C75" s="44" t="s">
        <v>94</v>
      </c>
      <c r="D75" s="204">
        <f>SUM(D47:D74)</f>
        <v>142.78972959000001</v>
      </c>
      <c r="E75" s="204">
        <f t="shared" ref="E75:K75" si="35">SUM(E47:E74)</f>
        <v>134.58381686999999</v>
      </c>
      <c r="F75" s="204">
        <f t="shared" si="35"/>
        <v>114.59700000000001</v>
      </c>
      <c r="G75" s="204">
        <f t="shared" si="35"/>
        <v>154.089</v>
      </c>
      <c r="H75" s="140">
        <f t="shared" si="35"/>
        <v>0</v>
      </c>
      <c r="I75" s="140">
        <f t="shared" si="35"/>
        <v>0</v>
      </c>
      <c r="J75" s="204">
        <f t="shared" si="35"/>
        <v>153.07200000000003</v>
      </c>
      <c r="K75" s="204">
        <f t="shared" si="35"/>
        <v>168.73572645729888</v>
      </c>
      <c r="L75" s="204">
        <f>SUM(L47:L74)</f>
        <v>176.8379939699615</v>
      </c>
      <c r="M75" s="204">
        <f>SUM(M47:M74)</f>
        <v>185.32931210174934</v>
      </c>
      <c r="N75" s="204">
        <f>SUM(N47:N74)</f>
        <v>194.22836209023001</v>
      </c>
      <c r="O75" s="204">
        <f>SUM(O47:O74)</f>
        <v>203.55472219927063</v>
      </c>
    </row>
    <row r="76" spans="2:15" x14ac:dyDescent="0.3">
      <c r="B76" s="2">
        <v>30</v>
      </c>
      <c r="C76" s="34" t="s">
        <v>17</v>
      </c>
      <c r="D76" s="202">
        <f>VLOOKUP(B76,'[5]2b'!$B$4:$H$34,3,0)*90%</f>
        <v>-14.173024680000001</v>
      </c>
      <c r="E76" s="202">
        <f>VLOOKUP(B76,'[5]2b'!$B$4:$H$34,4,0)*90%</f>
        <v>-11.044159200000001</v>
      </c>
      <c r="F76" s="202">
        <f>VLOOKUP(B76,'[5]2b'!$B$4:$H$34,5,0)*90%</f>
        <v>-13.68</v>
      </c>
      <c r="G76" s="202">
        <f>VLOOKUP(B76,'[5]2b'!$B$4:$H$34,6,0)*90%</f>
        <v>-15.507000000000001</v>
      </c>
      <c r="H76" s="143"/>
      <c r="I76" s="143"/>
      <c r="J76" s="202">
        <f>VLOOKUP(B76,'[5]2b'!$B$4:$H$34,7,0)*90%</f>
        <v>16.263000000000002</v>
      </c>
      <c r="K76" s="210">
        <f>$J$76/$J$75*K75</f>
        <v>17.927178839860009</v>
      </c>
      <c r="L76" s="210">
        <f>$J$76/$J$75*L75</f>
        <v>18.787997125101153</v>
      </c>
      <c r="M76" s="210">
        <f>$J$76/$J$75*M75</f>
        <v>19.690149751167745</v>
      </c>
      <c r="N76" s="210">
        <f>$J$76/$J$75*N75</f>
        <v>20.635621489713404</v>
      </c>
      <c r="O76" s="210">
        <f>$J$76/$J$75*O75</f>
        <v>21.626492416161923</v>
      </c>
    </row>
    <row r="77" spans="2:15" x14ac:dyDescent="0.25">
      <c r="B77" s="2">
        <v>31</v>
      </c>
      <c r="C77" s="11" t="s">
        <v>95</v>
      </c>
      <c r="D77" s="204">
        <f>D75-D76</f>
        <v>156.96275427</v>
      </c>
      <c r="E77" s="204">
        <f t="shared" ref="E77:I77" si="36">E75-E76</f>
        <v>145.62797606999999</v>
      </c>
      <c r="F77" s="204">
        <f t="shared" si="36"/>
        <v>128.27700000000002</v>
      </c>
      <c r="G77" s="204">
        <f t="shared" si="36"/>
        <v>169.596</v>
      </c>
      <c r="H77" s="140">
        <f t="shared" si="36"/>
        <v>0</v>
      </c>
      <c r="I77" s="140">
        <f t="shared" si="36"/>
        <v>0</v>
      </c>
      <c r="J77" s="204">
        <f t="shared" ref="J77:O77" si="37">J75-J76</f>
        <v>136.80900000000003</v>
      </c>
      <c r="K77" s="204">
        <f t="shared" si="37"/>
        <v>150.80854761743888</v>
      </c>
      <c r="L77" s="204">
        <f t="shared" si="37"/>
        <v>158.04999684486035</v>
      </c>
      <c r="M77" s="204">
        <f t="shared" si="37"/>
        <v>165.63916235058159</v>
      </c>
      <c r="N77" s="204">
        <f t="shared" si="37"/>
        <v>173.59274060051661</v>
      </c>
      <c r="O77" s="204">
        <f t="shared" si="37"/>
        <v>181.92822978310869</v>
      </c>
    </row>
    <row r="79" spans="2:15" x14ac:dyDescent="0.25">
      <c r="B79" s="28" t="s">
        <v>300</v>
      </c>
    </row>
    <row r="80" spans="2:15" x14ac:dyDescent="0.25">
      <c r="O80" s="17" t="s">
        <v>4</v>
      </c>
    </row>
    <row r="81" spans="2:15" ht="14" customHeight="1" x14ac:dyDescent="0.25">
      <c r="B81" s="307" t="s">
        <v>140</v>
      </c>
      <c r="C81" s="312" t="s">
        <v>18</v>
      </c>
      <c r="D81" s="7" t="s">
        <v>174</v>
      </c>
      <c r="E81" s="7" t="s">
        <v>173</v>
      </c>
      <c r="F81" s="7" t="s">
        <v>172</v>
      </c>
      <c r="G81" s="7" t="s">
        <v>160</v>
      </c>
      <c r="H81" s="307" t="s">
        <v>642</v>
      </c>
      <c r="I81" s="307"/>
      <c r="J81" s="307"/>
      <c r="K81" s="306" t="s">
        <v>153</v>
      </c>
      <c r="L81" s="306"/>
      <c r="M81" s="306"/>
      <c r="N81" s="306"/>
      <c r="O81" s="306"/>
    </row>
    <row r="82" spans="2:15" x14ac:dyDescent="0.25">
      <c r="B82" s="307"/>
      <c r="C82" s="312"/>
      <c r="D82" s="7" t="s">
        <v>169</v>
      </c>
      <c r="E82" s="7" t="s">
        <v>169</v>
      </c>
      <c r="F82" s="7" t="s">
        <v>169</v>
      </c>
      <c r="G82" s="7" t="s">
        <v>169</v>
      </c>
      <c r="H82" s="7" t="s">
        <v>163</v>
      </c>
      <c r="I82" s="7" t="s">
        <v>164</v>
      </c>
      <c r="J82" s="7" t="s">
        <v>168</v>
      </c>
      <c r="K82" s="7" t="s">
        <v>154</v>
      </c>
      <c r="L82" s="7" t="s">
        <v>155</v>
      </c>
      <c r="M82" s="7" t="s">
        <v>156</v>
      </c>
      <c r="N82" s="7" t="s">
        <v>157</v>
      </c>
      <c r="O82" s="7" t="s">
        <v>158</v>
      </c>
    </row>
    <row r="83" spans="2:15" x14ac:dyDescent="0.25">
      <c r="B83" s="307"/>
      <c r="C83" s="312"/>
      <c r="D83" s="7" t="s">
        <v>12</v>
      </c>
      <c r="E83" s="7" t="s">
        <v>12</v>
      </c>
      <c r="F83" s="7" t="s">
        <v>12</v>
      </c>
      <c r="G83" s="7" t="s">
        <v>12</v>
      </c>
      <c r="H83" s="7" t="s">
        <v>3</v>
      </c>
      <c r="I83" s="7" t="s">
        <v>5</v>
      </c>
      <c r="J83" s="195" t="s">
        <v>12</v>
      </c>
      <c r="K83" s="7" t="s">
        <v>8</v>
      </c>
      <c r="L83" s="7" t="s">
        <v>8</v>
      </c>
      <c r="M83" s="7" t="s">
        <v>8</v>
      </c>
      <c r="N83" s="7" t="s">
        <v>8</v>
      </c>
      <c r="O83" s="7" t="s">
        <v>8</v>
      </c>
    </row>
    <row r="84" spans="2:15" x14ac:dyDescent="0.25">
      <c r="B84" s="2">
        <v>1</v>
      </c>
      <c r="C84" s="42" t="s">
        <v>67</v>
      </c>
      <c r="D84" s="202">
        <f>VLOOKUP(B47,'[5]2b'!$B$4:$H$34,3,0)*10%</f>
        <v>0.52498564999999997</v>
      </c>
      <c r="E84" s="202">
        <f>VLOOKUP(B47,'[5]2b'!$B$4:$H$34,3,0)*10%</f>
        <v>0.52498564999999997</v>
      </c>
      <c r="F84" s="202">
        <f>VLOOKUP(B47,'[5]2b'!$B$4:$H$34,3,0)*10%</f>
        <v>0.52498564999999997</v>
      </c>
      <c r="G84" s="202">
        <f>VLOOKUP(B47,'[5]2b'!$B$4:$H$34,3,0)*10%</f>
        <v>0.52498564999999997</v>
      </c>
      <c r="H84" s="2"/>
      <c r="I84" s="2"/>
      <c r="J84" s="202">
        <f>VLOOKUP(B47,'[5]2b'!$B$4:$H$34,7,0)*10%</f>
        <v>0.51700000000000002</v>
      </c>
      <c r="K84" s="202">
        <f t="shared" ref="K84:K111" si="38">10%*K10</f>
        <v>0.56990416652571041</v>
      </c>
      <c r="L84" s="202">
        <f t="shared" ref="L84:O84" si="39">10%*L10</f>
        <v>0.59726953905658853</v>
      </c>
      <c r="M84" s="202">
        <f t="shared" si="39"/>
        <v>0.62594892832526139</v>
      </c>
      <c r="N84" s="202">
        <f t="shared" si="39"/>
        <v>0.65600543012862544</v>
      </c>
      <c r="O84" s="202">
        <f t="shared" si="39"/>
        <v>0.6875051699659176</v>
      </c>
    </row>
    <row r="85" spans="2:15" x14ac:dyDescent="0.3">
      <c r="B85" s="2">
        <v>2</v>
      </c>
      <c r="C85" s="43" t="s">
        <v>68</v>
      </c>
      <c r="D85" s="202">
        <f>VLOOKUP(B48,'[5]2b'!$B$4:$H$34,3,0)*10%</f>
        <v>4.0414100000000005E-3</v>
      </c>
      <c r="E85" s="202">
        <f>VLOOKUP(B48,'[5]2b'!$B$4:$H$34,3,0)*10%</f>
        <v>4.0414100000000005E-3</v>
      </c>
      <c r="F85" s="202">
        <f>VLOOKUP(B48,'[5]2b'!$B$4:$H$34,3,0)*10%</f>
        <v>4.0414100000000005E-3</v>
      </c>
      <c r="G85" s="202">
        <f>VLOOKUP(B48,'[5]2b'!$B$4:$H$34,3,0)*10%</f>
        <v>4.0414100000000005E-3</v>
      </c>
      <c r="H85" s="2"/>
      <c r="I85" s="2"/>
      <c r="J85" s="202">
        <f>VLOOKUP(B48,'[5]2b'!$B$4:$H$34,7,0)*10%</f>
        <v>3.9000000000000007E-2</v>
      </c>
      <c r="K85" s="202">
        <f t="shared" si="38"/>
        <v>4.2990836546426894E-2</v>
      </c>
      <c r="L85" s="202">
        <f t="shared" ref="L85:O111" si="40">10%*L11</f>
        <v>4.5055148981057933E-2</v>
      </c>
      <c r="M85" s="202">
        <f t="shared" si="40"/>
        <v>4.7218584535174447E-2</v>
      </c>
      <c r="N85" s="202">
        <f t="shared" si="40"/>
        <v>4.9485902853029763E-2</v>
      </c>
      <c r="O85" s="202">
        <f t="shared" si="40"/>
        <v>5.1862092125088556E-2</v>
      </c>
    </row>
    <row r="86" spans="2:15" x14ac:dyDescent="0.3">
      <c r="B86" s="2">
        <v>3</v>
      </c>
      <c r="C86" s="43" t="s">
        <v>69</v>
      </c>
      <c r="D86" s="202">
        <f>VLOOKUP(B49,'[5]2b'!$B$4:$H$34,3,0)*10%</f>
        <v>0.22356406000000006</v>
      </c>
      <c r="E86" s="202">
        <f>VLOOKUP(B49,'[5]2b'!$B$4:$H$34,3,0)*10%</f>
        <v>0.22356406000000006</v>
      </c>
      <c r="F86" s="202">
        <f>VLOOKUP(B49,'[5]2b'!$B$4:$H$34,3,0)*10%</f>
        <v>0.22356406000000006</v>
      </c>
      <c r="G86" s="202">
        <f>VLOOKUP(B49,'[5]2b'!$B$4:$H$34,3,0)*10%</f>
        <v>0.22356406000000006</v>
      </c>
      <c r="H86" s="2"/>
      <c r="I86" s="2"/>
      <c r="J86" s="202">
        <f>VLOOKUP(B49,'[5]2b'!$B$4:$H$34,7,0)*10%</f>
        <v>0.247</v>
      </c>
      <c r="K86" s="202">
        <f t="shared" si="38"/>
        <v>0.27227529812737034</v>
      </c>
      <c r="L86" s="202">
        <f t="shared" si="40"/>
        <v>0.28534927688003359</v>
      </c>
      <c r="M86" s="202">
        <f t="shared" si="40"/>
        <v>0.29905103538943817</v>
      </c>
      <c r="N86" s="202">
        <f t="shared" si="40"/>
        <v>0.31341071806918852</v>
      </c>
      <c r="O86" s="202">
        <f t="shared" si="40"/>
        <v>0.32845991679222752</v>
      </c>
    </row>
    <row r="87" spans="2:15" x14ac:dyDescent="0.3">
      <c r="B87" s="2">
        <v>4</v>
      </c>
      <c r="C87" s="43" t="s">
        <v>70</v>
      </c>
      <c r="D87" s="202">
        <f>VLOOKUP(B50,'[5]2b'!$B$4:$H$34,3,0)*10%</f>
        <v>0.2077349</v>
      </c>
      <c r="E87" s="202">
        <f>VLOOKUP(B50,'[5]2b'!$B$4:$H$34,3,0)*10%</f>
        <v>0.2077349</v>
      </c>
      <c r="F87" s="202">
        <f>VLOOKUP(B50,'[5]2b'!$B$4:$H$34,3,0)*10%</f>
        <v>0.2077349</v>
      </c>
      <c r="G87" s="202">
        <f>VLOOKUP(B50,'[5]2b'!$B$4:$H$34,3,0)*10%</f>
        <v>0.2077349</v>
      </c>
      <c r="H87" s="2"/>
      <c r="I87" s="2"/>
      <c r="J87" s="202">
        <f>VLOOKUP(B50,'[5]2b'!$B$4:$H$34,7,0)*10%</f>
        <v>0.32800000000000007</v>
      </c>
      <c r="K87" s="202">
        <f t="shared" si="38"/>
        <v>0.36156395864687241</v>
      </c>
      <c r="L87" s="202">
        <f t="shared" si="40"/>
        <v>0.37892535553300011</v>
      </c>
      <c r="M87" s="202">
        <f t="shared" si="40"/>
        <v>0.39712040327018516</v>
      </c>
      <c r="N87" s="202">
        <f t="shared" si="40"/>
        <v>0.4161891316870196</v>
      </c>
      <c r="O87" s="202">
        <f t="shared" si="40"/>
        <v>0.43617349274433459</v>
      </c>
    </row>
    <row r="88" spans="2:15" x14ac:dyDescent="0.3">
      <c r="B88" s="2">
        <v>5</v>
      </c>
      <c r="C88" s="43" t="s">
        <v>71</v>
      </c>
      <c r="D88" s="202">
        <f>VLOOKUP(B51,'[5]2b'!$B$4:$H$34,3,0)*10%</f>
        <v>3.7343403000000004</v>
      </c>
      <c r="E88" s="202">
        <f>VLOOKUP(B51,'[5]2b'!$B$4:$H$34,3,0)*10%</f>
        <v>3.7343403000000004</v>
      </c>
      <c r="F88" s="202">
        <f>VLOOKUP(B51,'[5]2b'!$B$4:$H$34,3,0)*10%</f>
        <v>3.7343403000000004</v>
      </c>
      <c r="G88" s="202">
        <f>VLOOKUP(B51,'[5]2b'!$B$4:$H$34,3,0)*10%</f>
        <v>3.7343403000000004</v>
      </c>
      <c r="H88" s="2"/>
      <c r="I88" s="2"/>
      <c r="J88" s="202">
        <f>VLOOKUP(B51,'[5]2b'!$B$4:$H$34,7,0)*10%</f>
        <v>4.9359999999999999</v>
      </c>
      <c r="K88" s="202">
        <f t="shared" si="38"/>
        <v>5.4410966459785417</v>
      </c>
      <c r="L88" s="202">
        <f t="shared" si="40"/>
        <v>5.7023644966795368</v>
      </c>
      <c r="M88" s="202">
        <f t="shared" si="40"/>
        <v>5.976177776041566</v>
      </c>
      <c r="N88" s="202">
        <f t="shared" si="40"/>
        <v>6.2631388841680753</v>
      </c>
      <c r="O88" s="202">
        <f t="shared" si="40"/>
        <v>6.5638791469086444</v>
      </c>
    </row>
    <row r="89" spans="2:15" x14ac:dyDescent="0.3">
      <c r="B89" s="2">
        <v>6</v>
      </c>
      <c r="C89" s="43" t="s">
        <v>72</v>
      </c>
      <c r="D89" s="202">
        <f>VLOOKUP(B52,'[5]2b'!$B$4:$H$34,3,0)*10%</f>
        <v>2.0116430099999998</v>
      </c>
      <c r="E89" s="202">
        <f>VLOOKUP(B52,'[5]2b'!$B$4:$H$34,3,0)*10%</f>
        <v>2.0116430099999998</v>
      </c>
      <c r="F89" s="202">
        <f>VLOOKUP(B52,'[5]2b'!$B$4:$H$34,3,0)*10%</f>
        <v>2.0116430099999998</v>
      </c>
      <c r="G89" s="202">
        <f>VLOOKUP(B52,'[5]2b'!$B$4:$H$34,3,0)*10%</f>
        <v>2.0116430099999998</v>
      </c>
      <c r="H89" s="2"/>
      <c r="I89" s="2"/>
      <c r="J89" s="202">
        <f>VLOOKUP(B52,'[5]2b'!$B$4:$H$34,7,0)*10%</f>
        <v>2.5680000000000001</v>
      </c>
      <c r="K89" s="202">
        <f t="shared" si="38"/>
        <v>2.8307812372108789</v>
      </c>
      <c r="L89" s="202">
        <f t="shared" si="40"/>
        <v>2.9667082713681232</v>
      </c>
      <c r="M89" s="202">
        <f t="shared" si="40"/>
        <v>3.109162181700718</v>
      </c>
      <c r="N89" s="202">
        <f t="shared" si="40"/>
        <v>3.2584563724764219</v>
      </c>
      <c r="O89" s="202">
        <f t="shared" si="40"/>
        <v>3.414919296851985</v>
      </c>
    </row>
    <row r="90" spans="2:15" x14ac:dyDescent="0.3">
      <c r="B90" s="2">
        <v>7</v>
      </c>
      <c r="C90" s="43" t="s">
        <v>73</v>
      </c>
      <c r="D90" s="202">
        <f>VLOOKUP(B53,'[5]2b'!$B$4:$H$34,3,0)*10%</f>
        <v>0.81906836000000005</v>
      </c>
      <c r="E90" s="202">
        <f>VLOOKUP(B53,'[5]2b'!$B$4:$H$34,3,0)*10%</f>
        <v>0.81906836000000005</v>
      </c>
      <c r="F90" s="202">
        <f>VLOOKUP(B53,'[5]2b'!$B$4:$H$34,3,0)*10%</f>
        <v>0.81906836000000005</v>
      </c>
      <c r="G90" s="202">
        <f>VLOOKUP(B53,'[5]2b'!$B$4:$H$34,3,0)*10%</f>
        <v>0.81906836000000005</v>
      </c>
      <c r="H90" s="2"/>
      <c r="I90" s="2"/>
      <c r="J90" s="202">
        <f>VLOOKUP(B53,'[5]2b'!$B$4:$H$34,7,0)*10%</f>
        <v>0.88200000000000012</v>
      </c>
      <c r="K90" s="202">
        <f t="shared" si="38"/>
        <v>0.97225430343457742</v>
      </c>
      <c r="L90" s="202">
        <f t="shared" si="40"/>
        <v>1.0189395231100795</v>
      </c>
      <c r="M90" s="202">
        <f t="shared" si="40"/>
        <v>1.0678664502570221</v>
      </c>
      <c r="N90" s="202">
        <f t="shared" si="40"/>
        <v>1.1191427260608271</v>
      </c>
      <c r="O90" s="202">
        <f t="shared" si="40"/>
        <v>1.1728811603673877</v>
      </c>
    </row>
    <row r="91" spans="2:15" x14ac:dyDescent="0.3">
      <c r="B91" s="2">
        <v>8</v>
      </c>
      <c r="C91" s="43" t="s">
        <v>74</v>
      </c>
      <c r="D91" s="202">
        <f>VLOOKUP(B54,'[5]2b'!$B$4:$H$34,3,0)*10%</f>
        <v>8.2662670000000008E-2</v>
      </c>
      <c r="E91" s="202">
        <f>VLOOKUP(B54,'[5]2b'!$B$4:$H$34,3,0)*10%</f>
        <v>8.2662670000000008E-2</v>
      </c>
      <c r="F91" s="202">
        <f>VLOOKUP(B54,'[5]2b'!$B$4:$H$34,3,0)*10%</f>
        <v>8.2662670000000008E-2</v>
      </c>
      <c r="G91" s="202">
        <f>VLOOKUP(B54,'[5]2b'!$B$4:$H$34,3,0)*10%</f>
        <v>8.2662670000000008E-2</v>
      </c>
      <c r="H91" s="2"/>
      <c r="I91" s="2"/>
      <c r="J91" s="202">
        <f>VLOOKUP(B54,'[5]2b'!$B$4:$H$34,7,0)*10%</f>
        <v>5.1000000000000004E-2</v>
      </c>
      <c r="K91" s="202">
        <f t="shared" si="38"/>
        <v>5.6218786253019785E-2</v>
      </c>
      <c r="L91" s="202">
        <f t="shared" si="40"/>
        <v>5.8918271744460377E-2</v>
      </c>
      <c r="M91" s="202">
        <f t="shared" si="40"/>
        <v>6.1747379776766587E-2</v>
      </c>
      <c r="N91" s="202">
        <f t="shared" si="40"/>
        <v>6.4712334500115848E-2</v>
      </c>
      <c r="O91" s="202">
        <f t="shared" si="40"/>
        <v>6.7819658932808113E-2</v>
      </c>
    </row>
    <row r="92" spans="2:15" x14ac:dyDescent="0.3">
      <c r="B92" s="2">
        <v>9</v>
      </c>
      <c r="C92" s="43" t="s">
        <v>75</v>
      </c>
      <c r="D92" s="202">
        <f>VLOOKUP(B55,'[5]2b'!$B$4:$H$34,3,0)*10%</f>
        <v>2.8532800000000004E-2</v>
      </c>
      <c r="E92" s="202">
        <f>VLOOKUP(B55,'[5]2b'!$B$4:$H$34,3,0)*10%</f>
        <v>2.8532800000000004E-2</v>
      </c>
      <c r="F92" s="202">
        <f>VLOOKUP(B55,'[5]2b'!$B$4:$H$34,3,0)*10%</f>
        <v>2.8532800000000004E-2</v>
      </c>
      <c r="G92" s="202">
        <f>VLOOKUP(B55,'[5]2b'!$B$4:$H$34,3,0)*10%</f>
        <v>2.8532800000000004E-2</v>
      </c>
      <c r="H92" s="2"/>
      <c r="I92" s="2"/>
      <c r="J92" s="202">
        <f>VLOOKUP(B55,'[5]2b'!$B$4:$H$34,7,0)*10%</f>
        <v>3.4000000000000002E-2</v>
      </c>
      <c r="K92" s="202">
        <f t="shared" si="38"/>
        <v>3.7479190835346538E-2</v>
      </c>
      <c r="L92" s="202">
        <f t="shared" si="40"/>
        <v>3.9278847829640258E-2</v>
      </c>
      <c r="M92" s="202">
        <f t="shared" si="40"/>
        <v>4.1164919851177734E-2</v>
      </c>
      <c r="N92" s="202">
        <f t="shared" si="40"/>
        <v>4.3141556333410574E-2</v>
      </c>
      <c r="O92" s="202">
        <f t="shared" si="40"/>
        <v>4.5213105955205425E-2</v>
      </c>
    </row>
    <row r="93" spans="2:15" x14ac:dyDescent="0.3">
      <c r="B93" s="2">
        <v>10</v>
      </c>
      <c r="C93" s="43" t="s">
        <v>76</v>
      </c>
      <c r="D93" s="202">
        <f>VLOOKUP(B56,'[5]2b'!$B$4:$H$34,3,0)*10%</f>
        <v>5.6160710000000003E-2</v>
      </c>
      <c r="E93" s="202">
        <f>VLOOKUP(B56,'[5]2b'!$B$4:$H$34,3,0)*10%</f>
        <v>5.6160710000000003E-2</v>
      </c>
      <c r="F93" s="202">
        <f>VLOOKUP(B56,'[5]2b'!$B$4:$H$34,3,0)*10%</f>
        <v>5.6160710000000003E-2</v>
      </c>
      <c r="G93" s="202">
        <f>VLOOKUP(B56,'[5]2b'!$B$4:$H$34,3,0)*10%</f>
        <v>5.6160710000000003E-2</v>
      </c>
      <c r="H93" s="2"/>
      <c r="I93" s="2"/>
      <c r="J93" s="202">
        <f>VLOOKUP(B56,'[5]2b'!$B$4:$H$34,7,0)*10%</f>
        <v>0.16200000000000003</v>
      </c>
      <c r="K93" s="202">
        <f t="shared" si="38"/>
        <v>0.17857732103900403</v>
      </c>
      <c r="L93" s="202">
        <f t="shared" si="40"/>
        <v>0.18715215730593296</v>
      </c>
      <c r="M93" s="202">
        <f t="shared" si="40"/>
        <v>0.19613873576149388</v>
      </c>
      <c r="N93" s="202">
        <f t="shared" si="40"/>
        <v>0.20555682723566215</v>
      </c>
      <c r="O93" s="202">
        <f t="shared" si="40"/>
        <v>0.21542715190421405</v>
      </c>
    </row>
    <row r="94" spans="2:15" x14ac:dyDescent="0.3">
      <c r="B94" s="2">
        <v>11</v>
      </c>
      <c r="C94" s="43" t="s">
        <v>77</v>
      </c>
      <c r="D94" s="202">
        <f>VLOOKUP(B57,'[5]2b'!$B$4:$H$34,3,0)*10%</f>
        <v>5.0560700000000002E-3</v>
      </c>
      <c r="E94" s="202">
        <f>VLOOKUP(B57,'[5]2b'!$B$4:$H$34,3,0)*10%</f>
        <v>5.0560700000000002E-3</v>
      </c>
      <c r="F94" s="202">
        <f>VLOOKUP(B57,'[5]2b'!$B$4:$H$34,3,0)*10%</f>
        <v>5.0560700000000002E-3</v>
      </c>
      <c r="G94" s="202">
        <f>VLOOKUP(B57,'[5]2b'!$B$4:$H$34,3,0)*10%</f>
        <v>5.0560700000000002E-3</v>
      </c>
      <c r="H94" s="2"/>
      <c r="I94" s="2"/>
      <c r="J94" s="202">
        <f>VLOOKUP(B57,'[5]2b'!$B$4:$H$34,7,0)*10%</f>
        <v>8.9999999999999993E-3</v>
      </c>
      <c r="K94" s="202">
        <f t="shared" si="38"/>
        <v>9.9209622799446666E-3</v>
      </c>
      <c r="L94" s="202">
        <f t="shared" si="40"/>
        <v>1.039734207255183E-2</v>
      </c>
      <c r="M94" s="202">
        <f t="shared" si="40"/>
        <v>1.0896596431194103E-2</v>
      </c>
      <c r="N94" s="202">
        <f t="shared" si="40"/>
        <v>1.1419823735314562E-2</v>
      </c>
      <c r="O94" s="202">
        <f t="shared" si="40"/>
        <v>1.1968175105789666E-2</v>
      </c>
    </row>
    <row r="95" spans="2:15" x14ac:dyDescent="0.3">
      <c r="B95" s="2">
        <v>12</v>
      </c>
      <c r="C95" s="43" t="s">
        <v>78</v>
      </c>
      <c r="D95" s="202">
        <f>VLOOKUP(B58,'[5]2b'!$B$4:$H$34,3,0)*10%</f>
        <v>0</v>
      </c>
      <c r="E95" s="202">
        <f>VLOOKUP(B58,'[5]2b'!$B$4:$H$34,3,0)*10%</f>
        <v>0</v>
      </c>
      <c r="F95" s="202">
        <f>VLOOKUP(B58,'[5]2b'!$B$4:$H$34,3,0)*10%</f>
        <v>0</v>
      </c>
      <c r="G95" s="202">
        <f>VLOOKUP(B58,'[5]2b'!$B$4:$H$34,3,0)*10%</f>
        <v>0</v>
      </c>
      <c r="H95" s="2"/>
      <c r="I95" s="2"/>
      <c r="J95" s="202">
        <f>VLOOKUP(B58,'[5]2b'!$B$4:$H$34,7,0)*10%</f>
        <v>0</v>
      </c>
      <c r="K95" s="202">
        <f t="shared" si="38"/>
        <v>0</v>
      </c>
      <c r="L95" s="202">
        <f t="shared" si="40"/>
        <v>0</v>
      </c>
      <c r="M95" s="202">
        <f t="shared" si="40"/>
        <v>0</v>
      </c>
      <c r="N95" s="202">
        <f t="shared" si="40"/>
        <v>0</v>
      </c>
      <c r="O95" s="202">
        <f t="shared" si="40"/>
        <v>0</v>
      </c>
    </row>
    <row r="96" spans="2:15" x14ac:dyDescent="0.3">
      <c r="B96" s="2">
        <v>13</v>
      </c>
      <c r="C96" s="43" t="s">
        <v>79</v>
      </c>
      <c r="D96" s="202">
        <f>VLOOKUP(B59,'[5]2b'!$B$4:$H$34,3,0)*10%</f>
        <v>0.67557033000000011</v>
      </c>
      <c r="E96" s="202">
        <f>VLOOKUP(B59,'[5]2b'!$B$4:$H$34,3,0)*10%</f>
        <v>0.67557033000000011</v>
      </c>
      <c r="F96" s="202">
        <f>VLOOKUP(B59,'[5]2b'!$B$4:$H$34,3,0)*10%</f>
        <v>0.67557033000000011</v>
      </c>
      <c r="G96" s="202">
        <f>VLOOKUP(B59,'[5]2b'!$B$4:$H$34,3,0)*10%</f>
        <v>0.67557033000000011</v>
      </c>
      <c r="H96" s="2"/>
      <c r="I96" s="2"/>
      <c r="J96" s="202">
        <f>VLOOKUP(B59,'[5]2b'!$B$4:$H$34,7,0)*10%</f>
        <v>0.99800000000000011</v>
      </c>
      <c r="K96" s="202">
        <f t="shared" si="38"/>
        <v>1.1001244839316422</v>
      </c>
      <c r="L96" s="202">
        <f t="shared" si="40"/>
        <v>1.1529497098229695</v>
      </c>
      <c r="M96" s="202">
        <f t="shared" si="40"/>
        <v>1.2083114709257461</v>
      </c>
      <c r="N96" s="202">
        <f t="shared" si="40"/>
        <v>1.2663315653159923</v>
      </c>
      <c r="O96" s="202">
        <f t="shared" si="40"/>
        <v>1.3271376395086765</v>
      </c>
    </row>
    <row r="97" spans="2:15" x14ac:dyDescent="0.3">
      <c r="B97" s="2">
        <v>14</v>
      </c>
      <c r="C97" s="43" t="s">
        <v>80</v>
      </c>
      <c r="D97" s="202">
        <f>VLOOKUP(B60,'[5]2b'!$B$4:$H$34,3,0)*10%</f>
        <v>0.17569117000000001</v>
      </c>
      <c r="E97" s="202">
        <f>VLOOKUP(B60,'[5]2b'!$B$4:$H$34,3,0)*10%</f>
        <v>0.17569117000000001</v>
      </c>
      <c r="F97" s="202">
        <f>VLOOKUP(B60,'[5]2b'!$B$4:$H$34,3,0)*10%</f>
        <v>0.17569117000000001</v>
      </c>
      <c r="G97" s="202">
        <f>VLOOKUP(B60,'[5]2b'!$B$4:$H$34,3,0)*10%</f>
        <v>0.17569117000000001</v>
      </c>
      <c r="H97" s="2"/>
      <c r="I97" s="2"/>
      <c r="J97" s="202">
        <f>VLOOKUP(B60,'[5]2b'!$B$4:$H$34,7,0)*10%</f>
        <v>0.14499999999999999</v>
      </c>
      <c r="K97" s="202">
        <f t="shared" si="38"/>
        <v>0.15983772562133078</v>
      </c>
      <c r="L97" s="202">
        <f t="shared" si="40"/>
        <v>0.16751273339111283</v>
      </c>
      <c r="M97" s="202">
        <f t="shared" si="40"/>
        <v>0.17555627583590502</v>
      </c>
      <c r="N97" s="202">
        <f t="shared" si="40"/>
        <v>0.18398604906895683</v>
      </c>
      <c r="O97" s="202">
        <f t="shared" si="40"/>
        <v>0.19282059892661133</v>
      </c>
    </row>
    <row r="98" spans="2:15" x14ac:dyDescent="0.3">
      <c r="B98" s="2">
        <v>15</v>
      </c>
      <c r="C98" s="43" t="s">
        <v>81</v>
      </c>
      <c r="D98" s="202">
        <f>VLOOKUP(B61,'[5]2b'!$B$4:$H$34,3,0)*10%</f>
        <v>0</v>
      </c>
      <c r="E98" s="202">
        <f>VLOOKUP(B61,'[5]2b'!$B$4:$H$34,3,0)*10%</f>
        <v>0</v>
      </c>
      <c r="F98" s="202">
        <f>VLOOKUP(B61,'[5]2b'!$B$4:$H$34,3,0)*10%</f>
        <v>0</v>
      </c>
      <c r="G98" s="202">
        <f>VLOOKUP(B61,'[5]2b'!$B$4:$H$34,3,0)*10%</f>
        <v>0</v>
      </c>
      <c r="H98" s="2"/>
      <c r="I98" s="2"/>
      <c r="J98" s="202">
        <f>VLOOKUP(B61,'[5]2b'!$B$4:$H$34,7,0)*10%</f>
        <v>0</v>
      </c>
      <c r="K98" s="202">
        <f t="shared" si="38"/>
        <v>0</v>
      </c>
      <c r="L98" s="202">
        <f t="shared" si="40"/>
        <v>0</v>
      </c>
      <c r="M98" s="202">
        <f t="shared" si="40"/>
        <v>0</v>
      </c>
      <c r="N98" s="202">
        <f t="shared" si="40"/>
        <v>0</v>
      </c>
      <c r="O98" s="202">
        <f t="shared" si="40"/>
        <v>0</v>
      </c>
    </row>
    <row r="99" spans="2:15" x14ac:dyDescent="0.25">
      <c r="B99" s="2">
        <v>16</v>
      </c>
      <c r="C99" s="42" t="s">
        <v>82</v>
      </c>
      <c r="D99" s="202">
        <f>VLOOKUP(B62,'[5]2b'!$B$4:$H$34,3,0)*10%</f>
        <v>0</v>
      </c>
      <c r="E99" s="202">
        <f>VLOOKUP(B62,'[5]2b'!$B$4:$H$34,3,0)*10%</f>
        <v>0</v>
      </c>
      <c r="F99" s="202">
        <f>VLOOKUP(B62,'[5]2b'!$B$4:$H$34,3,0)*10%</f>
        <v>0</v>
      </c>
      <c r="G99" s="202">
        <f>VLOOKUP(B62,'[5]2b'!$B$4:$H$34,3,0)*10%</f>
        <v>0</v>
      </c>
      <c r="H99" s="2"/>
      <c r="I99" s="2"/>
      <c r="J99" s="202">
        <f>VLOOKUP(B62,'[5]2b'!$B$4:$H$34,7,0)*10%</f>
        <v>0</v>
      </c>
      <c r="K99" s="202">
        <f t="shared" si="38"/>
        <v>0</v>
      </c>
      <c r="L99" s="202">
        <f t="shared" si="40"/>
        <v>0</v>
      </c>
      <c r="M99" s="202">
        <f t="shared" si="40"/>
        <v>0</v>
      </c>
      <c r="N99" s="202">
        <f t="shared" si="40"/>
        <v>0</v>
      </c>
      <c r="O99" s="202">
        <f t="shared" si="40"/>
        <v>0</v>
      </c>
    </row>
    <row r="100" spans="2:15" x14ac:dyDescent="0.25">
      <c r="B100" s="2">
        <v>17</v>
      </c>
      <c r="C100" s="42" t="s">
        <v>83</v>
      </c>
      <c r="D100" s="202">
        <f>VLOOKUP(B63,'[5]2b'!$B$4:$H$34,3,0)*10%</f>
        <v>0.59320709999999999</v>
      </c>
      <c r="E100" s="202">
        <f>VLOOKUP(B63,'[5]2b'!$B$4:$H$34,3,0)*10%</f>
        <v>0.59320709999999999</v>
      </c>
      <c r="F100" s="202">
        <f>VLOOKUP(B63,'[5]2b'!$B$4:$H$34,3,0)*10%</f>
        <v>0.59320709999999999</v>
      </c>
      <c r="G100" s="202">
        <f>VLOOKUP(B63,'[5]2b'!$B$4:$H$34,3,0)*10%</f>
        <v>0.59320709999999999</v>
      </c>
      <c r="H100" s="2"/>
      <c r="I100" s="2"/>
      <c r="J100" s="202">
        <f>VLOOKUP(B63,'[5]2b'!$B$4:$H$34,7,0)*10%</f>
        <v>0.90100000000000002</v>
      </c>
      <c r="K100" s="202">
        <f t="shared" si="38"/>
        <v>0.99319855713668292</v>
      </c>
      <c r="L100" s="202">
        <f t="shared" si="40"/>
        <v>1.0408894674854665</v>
      </c>
      <c r="M100" s="202">
        <f t="shared" si="40"/>
        <v>1.0908703760562097</v>
      </c>
      <c r="N100" s="202">
        <f t="shared" si="40"/>
        <v>1.1432512428353798</v>
      </c>
      <c r="O100" s="202">
        <f t="shared" si="40"/>
        <v>1.1981473078129434</v>
      </c>
    </row>
    <row r="101" spans="2:15" x14ac:dyDescent="0.3">
      <c r="B101" s="2">
        <v>18</v>
      </c>
      <c r="C101" s="43" t="s">
        <v>84</v>
      </c>
      <c r="D101" s="202">
        <f>VLOOKUP(B64,'[5]2b'!$B$4:$H$34,3,0)*10%</f>
        <v>3.7429129999999998E-2</v>
      </c>
      <c r="E101" s="202">
        <f>VLOOKUP(B64,'[5]2b'!$B$4:$H$34,3,0)*10%</f>
        <v>3.7429129999999998E-2</v>
      </c>
      <c r="F101" s="202">
        <f>VLOOKUP(B64,'[5]2b'!$B$4:$H$34,3,0)*10%</f>
        <v>3.7429129999999998E-2</v>
      </c>
      <c r="G101" s="202">
        <f>VLOOKUP(B64,'[5]2b'!$B$4:$H$34,3,0)*10%</f>
        <v>3.7429129999999998E-2</v>
      </c>
      <c r="H101" s="2"/>
      <c r="I101" s="2"/>
      <c r="J101" s="202">
        <f>VLOOKUP(B64,'[5]2b'!$B$4:$H$34,7,0)*10%</f>
        <v>4.1000000000000009E-2</v>
      </c>
      <c r="K101" s="202">
        <f t="shared" si="38"/>
        <v>4.5195494830859051E-2</v>
      </c>
      <c r="L101" s="202">
        <f t="shared" si="40"/>
        <v>4.7365669441625013E-2</v>
      </c>
      <c r="M101" s="202">
        <f t="shared" si="40"/>
        <v>4.9640050408773145E-2</v>
      </c>
      <c r="N101" s="202">
        <f t="shared" si="40"/>
        <v>5.202364146087745E-2</v>
      </c>
      <c r="O101" s="202">
        <f t="shared" si="40"/>
        <v>5.4521686593041824E-2</v>
      </c>
    </row>
    <row r="102" spans="2:15" x14ac:dyDescent="0.3">
      <c r="B102" s="2">
        <v>19</v>
      </c>
      <c r="C102" s="43" t="s">
        <v>85</v>
      </c>
      <c r="D102" s="202">
        <f>VLOOKUP(B65,'[5]2b'!$B$4:$H$34,3,0)*10%</f>
        <v>3.83184536</v>
      </c>
      <c r="E102" s="202">
        <f>VLOOKUP(B65,'[5]2b'!$B$4:$H$34,3,0)*10%</f>
        <v>3.83184536</v>
      </c>
      <c r="F102" s="202">
        <f>VLOOKUP(B65,'[5]2b'!$B$4:$H$34,3,0)*10%</f>
        <v>3.83184536</v>
      </c>
      <c r="G102" s="202">
        <f>VLOOKUP(B65,'[5]2b'!$B$4:$H$34,3,0)*10%</f>
        <v>3.83184536</v>
      </c>
      <c r="H102" s="2"/>
      <c r="I102" s="2"/>
      <c r="J102" s="202">
        <f>VLOOKUP(B65,'[5]2b'!$B$4:$H$34,7,0)*10%</f>
        <v>1.2420000000000002</v>
      </c>
      <c r="K102" s="202">
        <f t="shared" si="38"/>
        <v>1.3690927946323646</v>
      </c>
      <c r="L102" s="202">
        <f t="shared" si="40"/>
        <v>1.4348332060121529</v>
      </c>
      <c r="M102" s="202">
        <f t="shared" si="40"/>
        <v>1.5037303075047868</v>
      </c>
      <c r="N102" s="202">
        <f t="shared" si="40"/>
        <v>1.57593567547341</v>
      </c>
      <c r="O102" s="202">
        <f t="shared" si="40"/>
        <v>1.6516081645989744</v>
      </c>
    </row>
    <row r="103" spans="2:15" x14ac:dyDescent="0.3">
      <c r="B103" s="2">
        <v>20</v>
      </c>
      <c r="C103" s="43" t="s">
        <v>86</v>
      </c>
      <c r="D103" s="202">
        <f>VLOOKUP(B66,'[5]2b'!$B$4:$H$34,3,0)*10%</f>
        <v>0</v>
      </c>
      <c r="E103" s="202">
        <f>VLOOKUP(B66,'[5]2b'!$B$4:$H$34,3,0)*10%</f>
        <v>0</v>
      </c>
      <c r="F103" s="202">
        <f>VLOOKUP(B66,'[5]2b'!$B$4:$H$34,3,0)*10%</f>
        <v>0</v>
      </c>
      <c r="G103" s="202">
        <f>VLOOKUP(B66,'[5]2b'!$B$4:$H$34,3,0)*10%</f>
        <v>0</v>
      </c>
      <c r="H103" s="2"/>
      <c r="I103" s="2"/>
      <c r="J103" s="202">
        <f>VLOOKUP(B66,'[5]2b'!$B$4:$H$34,7,0)*10%</f>
        <v>0</v>
      </c>
      <c r="K103" s="202">
        <f t="shared" si="38"/>
        <v>0</v>
      </c>
      <c r="L103" s="202">
        <f t="shared" si="40"/>
        <v>0</v>
      </c>
      <c r="M103" s="202">
        <f t="shared" si="40"/>
        <v>0</v>
      </c>
      <c r="N103" s="202">
        <f t="shared" si="40"/>
        <v>0</v>
      </c>
      <c r="O103" s="202">
        <f t="shared" si="40"/>
        <v>0</v>
      </c>
    </row>
    <row r="104" spans="2:15" x14ac:dyDescent="0.3">
      <c r="B104" s="2">
        <v>21</v>
      </c>
      <c r="C104" s="43" t="s">
        <v>87</v>
      </c>
      <c r="D104" s="202">
        <f>VLOOKUP(B67,'[5]2b'!$B$4:$H$34,3,0)*10%</f>
        <v>1.31880313</v>
      </c>
      <c r="E104" s="202">
        <f>VLOOKUP(B67,'[5]2b'!$B$4:$H$34,3,0)*10%</f>
        <v>1.31880313</v>
      </c>
      <c r="F104" s="202">
        <f>VLOOKUP(B67,'[5]2b'!$B$4:$H$34,3,0)*10%</f>
        <v>1.31880313</v>
      </c>
      <c r="G104" s="202">
        <f>VLOOKUP(B67,'[5]2b'!$B$4:$H$34,3,0)*10%</f>
        <v>1.31880313</v>
      </c>
      <c r="H104" s="2"/>
      <c r="I104" s="2"/>
      <c r="J104" s="202">
        <f>VLOOKUP(B67,'[5]2b'!$B$4:$H$34,7,0)*10%</f>
        <v>1.087</v>
      </c>
      <c r="K104" s="202">
        <f t="shared" si="38"/>
        <v>1.1982317775888724</v>
      </c>
      <c r="L104" s="202">
        <f t="shared" si="40"/>
        <v>1.2557678703182042</v>
      </c>
      <c r="M104" s="202">
        <f t="shared" si="40"/>
        <v>1.3160667023008878</v>
      </c>
      <c r="N104" s="202">
        <f t="shared" si="40"/>
        <v>1.3792609333652139</v>
      </c>
      <c r="O104" s="202">
        <f t="shared" si="40"/>
        <v>1.4454895933325964</v>
      </c>
    </row>
    <row r="105" spans="2:15" x14ac:dyDescent="0.3">
      <c r="B105" s="2">
        <v>22</v>
      </c>
      <c r="C105" s="43" t="s">
        <v>88</v>
      </c>
      <c r="D105" s="202">
        <f>VLOOKUP(B68,'[5]2b'!$B$4:$H$34,3,0)*10%</f>
        <v>0</v>
      </c>
      <c r="E105" s="202">
        <f>VLOOKUP(B68,'[5]2b'!$B$4:$H$34,3,0)*10%</f>
        <v>0</v>
      </c>
      <c r="F105" s="202">
        <f>VLOOKUP(B68,'[5]2b'!$B$4:$H$34,3,0)*10%</f>
        <v>0</v>
      </c>
      <c r="G105" s="202">
        <f>VLOOKUP(B68,'[5]2b'!$B$4:$H$34,3,0)*10%</f>
        <v>0</v>
      </c>
      <c r="H105" s="2"/>
      <c r="I105" s="2"/>
      <c r="J105" s="202">
        <f>VLOOKUP(B68,'[5]2b'!$B$4:$H$34,7,0)*10%</f>
        <v>0</v>
      </c>
      <c r="K105" s="202">
        <f t="shared" si="38"/>
        <v>0</v>
      </c>
      <c r="L105" s="202">
        <f t="shared" si="40"/>
        <v>0</v>
      </c>
      <c r="M105" s="202">
        <f t="shared" si="40"/>
        <v>0</v>
      </c>
      <c r="N105" s="202">
        <f t="shared" si="40"/>
        <v>0</v>
      </c>
      <c r="O105" s="202">
        <f t="shared" si="40"/>
        <v>0</v>
      </c>
    </row>
    <row r="106" spans="2:15" x14ac:dyDescent="0.3">
      <c r="B106" s="2">
        <v>23</v>
      </c>
      <c r="C106" s="43" t="s">
        <v>89</v>
      </c>
      <c r="D106" s="202">
        <f>VLOOKUP(B69,'[5]2b'!$B$4:$H$34,3,0)*10%</f>
        <v>0.22295693999999999</v>
      </c>
      <c r="E106" s="202">
        <f>VLOOKUP(B69,'[5]2b'!$B$4:$H$34,3,0)*10%</f>
        <v>0.22295693999999999</v>
      </c>
      <c r="F106" s="202">
        <f>VLOOKUP(B69,'[5]2b'!$B$4:$H$34,3,0)*10%</f>
        <v>0.22295693999999999</v>
      </c>
      <c r="G106" s="202">
        <f>VLOOKUP(B69,'[5]2b'!$B$4:$H$34,3,0)*10%</f>
        <v>0.22295693999999999</v>
      </c>
      <c r="H106" s="2"/>
      <c r="I106" s="2"/>
      <c r="J106" s="202">
        <f>VLOOKUP(B69,'[5]2b'!$B$4:$H$34,7,0)*10%</f>
        <v>0.23199999999999998</v>
      </c>
      <c r="K106" s="202">
        <f t="shared" si="38"/>
        <v>0.25574036099412922</v>
      </c>
      <c r="L106" s="202">
        <f t="shared" si="40"/>
        <v>0.2680203734257805</v>
      </c>
      <c r="M106" s="202">
        <f t="shared" si="40"/>
        <v>0.28089004133744799</v>
      </c>
      <c r="N106" s="202">
        <f t="shared" si="40"/>
        <v>0.29437767851033086</v>
      </c>
      <c r="O106" s="202">
        <f t="shared" si="40"/>
        <v>0.30851295828257808</v>
      </c>
    </row>
    <row r="107" spans="2:15" x14ac:dyDescent="0.3">
      <c r="B107" s="2">
        <v>24</v>
      </c>
      <c r="C107" s="43" t="s">
        <v>90</v>
      </c>
      <c r="D107" s="202">
        <f>VLOOKUP(B70,'[5]2b'!$B$4:$H$34,3,0)*10%</f>
        <v>8.7470000000000013E-3</v>
      </c>
      <c r="E107" s="202">
        <f>VLOOKUP(B70,'[5]2b'!$B$4:$H$34,3,0)*10%</f>
        <v>8.7470000000000013E-3</v>
      </c>
      <c r="F107" s="202">
        <f>VLOOKUP(B70,'[5]2b'!$B$4:$H$34,3,0)*10%</f>
        <v>8.7470000000000013E-3</v>
      </c>
      <c r="G107" s="202">
        <f>VLOOKUP(B70,'[5]2b'!$B$4:$H$34,3,0)*10%</f>
        <v>8.7470000000000013E-3</v>
      </c>
      <c r="H107" s="2"/>
      <c r="I107" s="2"/>
      <c r="J107" s="202">
        <f>VLOOKUP(B70,'[5]2b'!$B$4:$H$34,7,0)*10%</f>
        <v>1.1000000000000001E-2</v>
      </c>
      <c r="K107" s="202">
        <f t="shared" si="38"/>
        <v>1.2125620564376816E-2</v>
      </c>
      <c r="L107" s="202">
        <f t="shared" si="40"/>
        <v>1.2707862533118904E-2</v>
      </c>
      <c r="M107" s="202">
        <f t="shared" si="40"/>
        <v>1.3318062304792794E-2</v>
      </c>
      <c r="N107" s="202">
        <f t="shared" si="40"/>
        <v>1.3957562343162241E-2</v>
      </c>
      <c r="O107" s="202">
        <f t="shared" si="40"/>
        <v>1.4627769573742927E-2</v>
      </c>
    </row>
    <row r="108" spans="2:15" x14ac:dyDescent="0.3">
      <c r="B108" s="2">
        <v>25</v>
      </c>
      <c r="C108" s="43" t="s">
        <v>91</v>
      </c>
      <c r="D108" s="202">
        <f>VLOOKUP(B71,'[5]2b'!$B$4:$H$34,3,0)*10%</f>
        <v>0</v>
      </c>
      <c r="E108" s="202">
        <f>VLOOKUP(B71,'[5]2b'!$B$4:$H$34,3,0)*10%</f>
        <v>0</v>
      </c>
      <c r="F108" s="202">
        <f>VLOOKUP(B71,'[5]2b'!$B$4:$H$34,3,0)*10%</f>
        <v>0</v>
      </c>
      <c r="G108" s="202">
        <f>VLOOKUP(B71,'[5]2b'!$B$4:$H$34,3,0)*10%</f>
        <v>0</v>
      </c>
      <c r="H108" s="2"/>
      <c r="I108" s="2"/>
      <c r="J108" s="202">
        <f>VLOOKUP(B71,'[5]2b'!$B$4:$H$34,7,0)*10%</f>
        <v>0.24099999999999999</v>
      </c>
      <c r="K108" s="202">
        <f t="shared" si="38"/>
        <v>0.26566132327407382</v>
      </c>
      <c r="L108" s="202">
        <f t="shared" si="40"/>
        <v>0.27841771549833227</v>
      </c>
      <c r="M108" s="202">
        <f t="shared" si="40"/>
        <v>0.29178663776864205</v>
      </c>
      <c r="N108" s="202">
        <f t="shared" si="40"/>
        <v>0.30579750224564539</v>
      </c>
      <c r="O108" s="202">
        <f t="shared" si="40"/>
        <v>0.3204811333883677</v>
      </c>
    </row>
    <row r="109" spans="2:15" x14ac:dyDescent="0.3">
      <c r="B109" s="2">
        <v>26</v>
      </c>
      <c r="C109" s="43" t="s">
        <v>92</v>
      </c>
      <c r="D109" s="202">
        <f>VLOOKUP(B72,'[5]2b'!$B$4:$H$34,3,0)*10%</f>
        <v>0.57003685000000004</v>
      </c>
      <c r="E109" s="202">
        <f>VLOOKUP(B72,'[5]2b'!$B$4:$H$34,3,0)*10%</f>
        <v>0.57003685000000004</v>
      </c>
      <c r="F109" s="202">
        <f>VLOOKUP(B72,'[5]2b'!$B$4:$H$34,3,0)*10%</f>
        <v>0.57003685000000004</v>
      </c>
      <c r="G109" s="202">
        <f>VLOOKUP(B72,'[5]2b'!$B$4:$H$34,3,0)*10%</f>
        <v>0.57003685000000004</v>
      </c>
      <c r="H109" s="2"/>
      <c r="I109" s="2"/>
      <c r="J109" s="202">
        <f>VLOOKUP(B72,'[5]2b'!$B$4:$H$34,7,0)*10%</f>
        <v>1.345</v>
      </c>
      <c r="K109" s="202">
        <f t="shared" si="38"/>
        <v>1.4826326962806198</v>
      </c>
      <c r="L109" s="202">
        <f t="shared" si="40"/>
        <v>1.5538250097313568</v>
      </c>
      <c r="M109" s="202">
        <f t="shared" si="40"/>
        <v>1.6284357999951187</v>
      </c>
      <c r="N109" s="202">
        <f t="shared" si="40"/>
        <v>1.7066292137775652</v>
      </c>
      <c r="O109" s="202">
        <f t="shared" si="40"/>
        <v>1.7885772796985675</v>
      </c>
    </row>
    <row r="110" spans="2:15" x14ac:dyDescent="0.3">
      <c r="B110" s="2">
        <v>27</v>
      </c>
      <c r="C110" s="43" t="s">
        <v>93</v>
      </c>
      <c r="D110" s="202">
        <f>VLOOKUP(B73,'[5]2b'!$B$4:$H$34,3,0)*10%</f>
        <v>0.54529457000000003</v>
      </c>
      <c r="E110" s="202">
        <f>VLOOKUP(B73,'[5]2b'!$B$4:$H$34,3,0)*10%</f>
        <v>0.54529457000000003</v>
      </c>
      <c r="F110" s="202">
        <f>VLOOKUP(B73,'[5]2b'!$B$4:$H$34,3,0)*10%</f>
        <v>0.54529457000000003</v>
      </c>
      <c r="G110" s="202">
        <f>VLOOKUP(B73,'[5]2b'!$B$4:$H$34,3,0)*10%</f>
        <v>0.54529457000000003</v>
      </c>
      <c r="H110" s="2"/>
      <c r="I110" s="2"/>
      <c r="J110" s="202">
        <f>VLOOKUP(B73,'[5]2b'!$B$4:$H$34,7,0)*10%</f>
        <v>0.75100000000000011</v>
      </c>
      <c r="K110" s="202">
        <f t="shared" si="38"/>
        <v>0.82784918580427169</v>
      </c>
      <c r="L110" s="202">
        <f t="shared" si="40"/>
        <v>0.86760043294293598</v>
      </c>
      <c r="M110" s="202">
        <f t="shared" si="40"/>
        <v>0.90926043553630798</v>
      </c>
      <c r="N110" s="202">
        <f t="shared" si="40"/>
        <v>0.95292084724680393</v>
      </c>
      <c r="O110" s="202">
        <f t="shared" si="40"/>
        <v>0.99867772271644883</v>
      </c>
    </row>
    <row r="111" spans="2:15" x14ac:dyDescent="0.3">
      <c r="B111" s="2">
        <v>28</v>
      </c>
      <c r="C111" s="43" t="s">
        <v>64</v>
      </c>
      <c r="D111" s="202">
        <f>VLOOKUP(B74,'[5]2b'!$B$4:$H$34,3,0)*10%</f>
        <v>0.18815398999999999</v>
      </c>
      <c r="E111" s="202">
        <f>VLOOKUP(B74,'[5]2b'!$B$4:$H$34,3,0)*10%</f>
        <v>0.18815398999999999</v>
      </c>
      <c r="F111" s="202">
        <f>VLOOKUP(B74,'[5]2b'!$B$4:$H$34,3,0)*10%</f>
        <v>0.18815398999999999</v>
      </c>
      <c r="G111" s="202">
        <f>VLOOKUP(B74,'[5]2b'!$B$4:$H$34,3,0)*10%</f>
        <v>0.18815398999999999</v>
      </c>
      <c r="H111" s="2"/>
      <c r="I111" s="2"/>
      <c r="J111" s="202">
        <f>VLOOKUP(B74,'[5]2b'!$B$4:$H$34,7,0)*10%</f>
        <v>0.24100000000000002</v>
      </c>
      <c r="K111" s="202">
        <f t="shared" si="38"/>
        <v>0.26566132327407388</v>
      </c>
      <c r="L111" s="202">
        <f t="shared" si="40"/>
        <v>0.27841771549833239</v>
      </c>
      <c r="M111" s="202">
        <f t="shared" si="40"/>
        <v>0.29178663776864217</v>
      </c>
      <c r="N111" s="202">
        <f t="shared" si="40"/>
        <v>0.3057975022456455</v>
      </c>
      <c r="O111" s="202">
        <f t="shared" si="40"/>
        <v>0.32048113338836781</v>
      </c>
    </row>
    <row r="112" spans="2:15" x14ac:dyDescent="0.3">
      <c r="B112" s="2">
        <v>29</v>
      </c>
      <c r="C112" s="44" t="s">
        <v>94</v>
      </c>
      <c r="D112" s="204">
        <f>SUM(D84:D111)</f>
        <v>15.865525509999999</v>
      </c>
      <c r="E112" s="204">
        <f t="shared" ref="E112:J112" si="41">SUM(E84:E111)</f>
        <v>15.865525509999999</v>
      </c>
      <c r="F112" s="204">
        <f t="shared" si="41"/>
        <v>15.865525509999999</v>
      </c>
      <c r="G112" s="204">
        <f t="shared" si="41"/>
        <v>15.865525509999999</v>
      </c>
      <c r="H112" s="140">
        <f t="shared" si="41"/>
        <v>0</v>
      </c>
      <c r="I112" s="140">
        <f t="shared" si="41"/>
        <v>0</v>
      </c>
      <c r="J112" s="204">
        <f t="shared" si="41"/>
        <v>17.007999999999999</v>
      </c>
      <c r="K112" s="204">
        <f>SUM(K84:K111)</f>
        <v>18.74841405081099</v>
      </c>
      <c r="L112" s="204">
        <f>SUM(L84:L111)</f>
        <v>19.648665996662391</v>
      </c>
      <c r="M112" s="204">
        <f>SUM(M84:M111)</f>
        <v>20.592145789083254</v>
      </c>
      <c r="N112" s="204">
        <f>SUM(N84:N111)</f>
        <v>21.580929121136673</v>
      </c>
      <c r="O112" s="204">
        <f>SUM(O84:O111)</f>
        <v>22.61719135547451</v>
      </c>
    </row>
    <row r="113" spans="2:15" x14ac:dyDescent="0.3">
      <c r="B113" s="2">
        <v>30</v>
      </c>
      <c r="C113" s="34" t="s">
        <v>17</v>
      </c>
      <c r="D113" s="202">
        <f>VLOOKUP(B76,'[5]2b'!$B$4:$H$34,3,0)*10%</f>
        <v>-1.57478052</v>
      </c>
      <c r="E113" s="202">
        <f>VLOOKUP(B76,'[5]2b'!$B$4:$H$34,3,0)*10%</f>
        <v>-1.57478052</v>
      </c>
      <c r="F113" s="202">
        <f>VLOOKUP(B76,'[5]2b'!$B$4:$H$34,3,0)*10%</f>
        <v>-1.57478052</v>
      </c>
      <c r="G113" s="202">
        <f>VLOOKUP(B76,'[5]2b'!$B$4:$H$34,3,0)*10%</f>
        <v>-1.57478052</v>
      </c>
      <c r="H113" s="143"/>
      <c r="I113" s="143"/>
      <c r="J113" s="202">
        <f>VLOOKUP(B76,'[5]2b'!$B$4:$H$34,7,0)*10%</f>
        <v>1.8070000000000002</v>
      </c>
      <c r="K113" s="210">
        <f>$J$113/$J$112*K112</f>
        <v>1.9919087599844465</v>
      </c>
      <c r="L113" s="210">
        <f t="shared" ref="L113:O113" si="42">$J$113/$J$112*L112</f>
        <v>2.0875552361223511</v>
      </c>
      <c r="M113" s="210">
        <f t="shared" si="42"/>
        <v>2.1877944167964163</v>
      </c>
      <c r="N113" s="210">
        <f t="shared" si="42"/>
        <v>2.2928468321903797</v>
      </c>
      <c r="O113" s="210">
        <f t="shared" si="42"/>
        <v>2.4029436017957697</v>
      </c>
    </row>
    <row r="114" spans="2:15" x14ac:dyDescent="0.25">
      <c r="B114" s="2">
        <v>31</v>
      </c>
      <c r="C114" s="11" t="s">
        <v>95</v>
      </c>
      <c r="D114" s="204">
        <f>D112-D113</f>
        <v>17.440306029999999</v>
      </c>
      <c r="E114" s="204">
        <f t="shared" ref="E114:O114" si="43">E112-E113</f>
        <v>17.440306029999999</v>
      </c>
      <c r="F114" s="204">
        <f t="shared" si="43"/>
        <v>17.440306029999999</v>
      </c>
      <c r="G114" s="204">
        <f t="shared" si="43"/>
        <v>17.440306029999999</v>
      </c>
      <c r="H114" s="140">
        <f t="shared" si="43"/>
        <v>0</v>
      </c>
      <c r="I114" s="140">
        <f t="shared" si="43"/>
        <v>0</v>
      </c>
      <c r="J114" s="204">
        <f t="shared" si="43"/>
        <v>15.200999999999999</v>
      </c>
      <c r="K114" s="204">
        <f t="shared" si="43"/>
        <v>16.756505290826542</v>
      </c>
      <c r="L114" s="204">
        <f t="shared" si="43"/>
        <v>17.561110760540039</v>
      </c>
      <c r="M114" s="204">
        <f t="shared" si="43"/>
        <v>18.40435137228684</v>
      </c>
      <c r="N114" s="204">
        <f t="shared" si="43"/>
        <v>19.288082288946292</v>
      </c>
      <c r="O114" s="204">
        <f t="shared" si="43"/>
        <v>20.214247753678741</v>
      </c>
    </row>
  </sheetData>
  <mergeCells count="12">
    <mergeCell ref="B81:B83"/>
    <mergeCell ref="C81:C83"/>
    <mergeCell ref="H81:J81"/>
    <mergeCell ref="K81:O81"/>
    <mergeCell ref="B7:B9"/>
    <mergeCell ref="C7:C9"/>
    <mergeCell ref="H7:J7"/>
    <mergeCell ref="K7:O7"/>
    <mergeCell ref="B44:B46"/>
    <mergeCell ref="C44:C46"/>
    <mergeCell ref="H44:J44"/>
    <mergeCell ref="K44:O44"/>
  </mergeCells>
  <pageMargins left="0.75" right="0.75" top="1" bottom="1" header="0.5" footer="0.5"/>
  <pageSetup paperSize="9" scale="2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N61"/>
  <sheetViews>
    <sheetView showGridLines="0" zoomScale="80" zoomScaleNormal="80" zoomScaleSheetLayoutView="70" workbookViewId="0">
      <pane xSplit="4" ySplit="7" topLeftCell="E8" activePane="bottomRight" state="frozen"/>
      <selection activeCell="E8" sqref="E8"/>
      <selection pane="topRight" activeCell="E8" sqref="E8"/>
      <selection pane="bottomLeft" activeCell="E8" sqref="E8"/>
      <selection pane="bottomRight" activeCell="E8" sqref="E8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1.81640625" style="4" bestFit="1" customWidth="1"/>
    <col min="4" max="4" width="28.81640625" style="4" bestFit="1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customWidth="1"/>
    <col min="10" max="11" width="11.81640625" style="4" bestFit="1" customWidth="1"/>
    <col min="12" max="12" width="11.453125" style="4" bestFit="1" customWidth="1"/>
    <col min="13" max="13" width="12.453125" style="4" customWidth="1"/>
    <col min="14" max="14" width="12.81640625" style="4" customWidth="1"/>
    <col min="15" max="16384" width="9.1796875" style="4"/>
  </cols>
  <sheetData>
    <row r="2" spans="2:14" x14ac:dyDescent="0.25">
      <c r="H2" s="25" t="s">
        <v>240</v>
      </c>
    </row>
    <row r="3" spans="2:14" x14ac:dyDescent="0.25">
      <c r="H3" s="27" t="s">
        <v>301</v>
      </c>
    </row>
    <row r="4" spans="2:14" x14ac:dyDescent="0.25">
      <c r="B4" s="15"/>
      <c r="C4" s="15"/>
      <c r="D4" s="72"/>
      <c r="E4" s="72"/>
      <c r="F4" s="72"/>
      <c r="G4" s="72"/>
      <c r="N4" s="27" t="s">
        <v>302</v>
      </c>
    </row>
    <row r="5" spans="2:14" ht="15" customHeight="1" x14ac:dyDescent="0.25">
      <c r="B5" s="75"/>
      <c r="C5" s="323" t="s">
        <v>244</v>
      </c>
      <c r="D5" s="324"/>
      <c r="E5" s="329" t="s">
        <v>174</v>
      </c>
      <c r="F5" s="329" t="s">
        <v>173</v>
      </c>
      <c r="G5" s="329" t="s">
        <v>172</v>
      </c>
      <c r="H5" s="309" t="s">
        <v>160</v>
      </c>
      <c r="I5" s="309" t="s">
        <v>642</v>
      </c>
      <c r="J5" s="317" t="s">
        <v>153</v>
      </c>
      <c r="K5" s="321"/>
      <c r="L5" s="321"/>
      <c r="M5" s="321"/>
      <c r="N5" s="318"/>
    </row>
    <row r="6" spans="2:14" x14ac:dyDescent="0.25">
      <c r="B6" s="75"/>
      <c r="C6" s="325"/>
      <c r="D6" s="326"/>
      <c r="E6" s="330"/>
      <c r="F6" s="330"/>
      <c r="G6" s="330"/>
      <c r="H6" s="322"/>
      <c r="I6" s="322"/>
      <c r="J6" s="7" t="s">
        <v>154</v>
      </c>
      <c r="K6" s="7" t="s">
        <v>155</v>
      </c>
      <c r="L6" s="7" t="s">
        <v>156</v>
      </c>
      <c r="M6" s="7" t="s">
        <v>157</v>
      </c>
      <c r="N6" s="7" t="s">
        <v>158</v>
      </c>
    </row>
    <row r="7" spans="2:14" x14ac:dyDescent="0.25">
      <c r="B7" s="75"/>
      <c r="C7" s="327"/>
      <c r="D7" s="328"/>
      <c r="E7" s="7" t="s">
        <v>12</v>
      </c>
      <c r="F7" s="7" t="s">
        <v>12</v>
      </c>
      <c r="G7" s="7" t="s">
        <v>12</v>
      </c>
      <c r="H7" s="7" t="s">
        <v>12</v>
      </c>
      <c r="I7" s="7" t="s">
        <v>5</v>
      </c>
      <c r="J7" s="7" t="s">
        <v>8</v>
      </c>
      <c r="K7" s="7" t="s">
        <v>8</v>
      </c>
      <c r="L7" s="7" t="s">
        <v>8</v>
      </c>
      <c r="M7" s="7" t="s">
        <v>8</v>
      </c>
      <c r="N7" s="7" t="s">
        <v>8</v>
      </c>
    </row>
    <row r="8" spans="2:14" x14ac:dyDescent="0.25">
      <c r="B8" s="75"/>
      <c r="C8" s="319" t="s">
        <v>246</v>
      </c>
      <c r="D8" s="320"/>
      <c r="E8" s="82"/>
      <c r="F8" s="82"/>
      <c r="G8" s="82"/>
      <c r="H8" s="74"/>
      <c r="I8" s="74"/>
      <c r="J8" s="18"/>
      <c r="K8" s="18"/>
      <c r="L8" s="18"/>
      <c r="M8" s="18"/>
      <c r="N8" s="18"/>
    </row>
    <row r="9" spans="2:14" x14ac:dyDescent="0.25">
      <c r="B9" s="75"/>
      <c r="C9" s="74" t="s">
        <v>247</v>
      </c>
      <c r="D9" s="74" t="s">
        <v>248</v>
      </c>
      <c r="E9" s="74"/>
      <c r="F9" s="74"/>
      <c r="G9" s="74"/>
      <c r="H9" s="74"/>
      <c r="I9" s="74"/>
      <c r="J9" s="18"/>
      <c r="K9" s="18"/>
      <c r="L9" s="18"/>
      <c r="M9" s="18"/>
      <c r="N9" s="18"/>
    </row>
    <row r="10" spans="2:14" x14ac:dyDescent="0.25">
      <c r="C10" s="18" t="s">
        <v>249</v>
      </c>
      <c r="D10" s="18" t="s">
        <v>250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2:14" x14ac:dyDescent="0.25">
      <c r="C11" s="18" t="s">
        <v>616</v>
      </c>
      <c r="D11" s="18" t="s">
        <v>617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</row>
    <row r="12" spans="2:14" x14ac:dyDescent="0.25">
      <c r="C12" s="18" t="s">
        <v>618</v>
      </c>
      <c r="D12" s="18" t="s">
        <v>619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</row>
    <row r="13" spans="2:14" x14ac:dyDescent="0.25">
      <c r="C13" s="18" t="s">
        <v>620</v>
      </c>
      <c r="D13" s="18" t="s">
        <v>621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</row>
    <row r="14" spans="2:14" x14ac:dyDescent="0.25">
      <c r="C14" s="18" t="s">
        <v>622</v>
      </c>
      <c r="D14" s="18" t="s">
        <v>623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</row>
    <row r="15" spans="2:14" x14ac:dyDescent="0.25">
      <c r="C15" s="18" t="s">
        <v>624</v>
      </c>
      <c r="D15" s="18" t="s">
        <v>625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</row>
    <row r="16" spans="2:14" x14ac:dyDescent="0.25">
      <c r="C16" s="18" t="s">
        <v>626</v>
      </c>
      <c r="D16" s="18" t="s">
        <v>627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</row>
    <row r="17" spans="3:14" x14ac:dyDescent="0.25">
      <c r="C17" s="18" t="s">
        <v>628</v>
      </c>
      <c r="D17" s="18" t="s">
        <v>629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</row>
    <row r="18" spans="3:14" x14ac:dyDescent="0.25">
      <c r="C18" s="18" t="s">
        <v>259</v>
      </c>
      <c r="D18" s="18" t="s">
        <v>259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3:14" x14ac:dyDescent="0.25">
      <c r="C19" s="317" t="s">
        <v>251</v>
      </c>
      <c r="D19" s="318"/>
      <c r="E19" s="123">
        <f t="shared" ref="E19:N19" si="0">SUM(E9:E18)</f>
        <v>0</v>
      </c>
      <c r="F19" s="123">
        <f t="shared" si="0"/>
        <v>0</v>
      </c>
      <c r="G19" s="123">
        <f t="shared" si="0"/>
        <v>0</v>
      </c>
      <c r="H19" s="123">
        <f t="shared" si="0"/>
        <v>0</v>
      </c>
      <c r="I19" s="123">
        <f t="shared" si="0"/>
        <v>0</v>
      </c>
      <c r="J19" s="123">
        <f t="shared" si="0"/>
        <v>0</v>
      </c>
      <c r="K19" s="123">
        <f t="shared" si="0"/>
        <v>0</v>
      </c>
      <c r="L19" s="123">
        <f t="shared" si="0"/>
        <v>0</v>
      </c>
      <c r="M19" s="123">
        <f t="shared" si="0"/>
        <v>0</v>
      </c>
      <c r="N19" s="123">
        <f t="shared" si="0"/>
        <v>0</v>
      </c>
    </row>
    <row r="20" spans="3:14" x14ac:dyDescent="0.25">
      <c r="C20" s="319" t="s">
        <v>257</v>
      </c>
      <c r="D20" s="320"/>
      <c r="E20" s="82"/>
      <c r="F20" s="82"/>
      <c r="G20" s="82"/>
      <c r="H20" s="18"/>
      <c r="I20" s="18"/>
      <c r="J20" s="18"/>
      <c r="K20" s="18"/>
      <c r="L20" s="18"/>
      <c r="M20" s="18"/>
      <c r="N20" s="18"/>
    </row>
    <row r="21" spans="3:14" x14ac:dyDescent="0.25">
      <c r="C21" s="18" t="s">
        <v>252</v>
      </c>
      <c r="D21" s="18" t="s">
        <v>253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3:14" x14ac:dyDescent="0.25">
      <c r="C22" s="18" t="s">
        <v>254</v>
      </c>
      <c r="D22" s="18" t="s">
        <v>255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3:14" x14ac:dyDescent="0.25">
      <c r="C23" s="18" t="s">
        <v>630</v>
      </c>
      <c r="D23" s="18" t="s">
        <v>64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3:14" x14ac:dyDescent="0.25">
      <c r="C24" s="18" t="s">
        <v>631</v>
      </c>
      <c r="D24" s="18" t="s">
        <v>632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</row>
    <row r="25" spans="3:14" x14ac:dyDescent="0.25">
      <c r="C25" s="18" t="s">
        <v>633</v>
      </c>
      <c r="D25" s="18" t="s">
        <v>634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</row>
    <row r="26" spans="3:14" x14ac:dyDescent="0.25">
      <c r="C26" s="18" t="s">
        <v>635</v>
      </c>
      <c r="D26" s="18" t="s">
        <v>636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</row>
    <row r="27" spans="3:14" x14ac:dyDescent="0.25">
      <c r="C27" s="18" t="s">
        <v>473</v>
      </c>
      <c r="D27" s="18" t="s">
        <v>627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3:14" x14ac:dyDescent="0.25">
      <c r="C28" s="18" t="s">
        <v>473</v>
      </c>
      <c r="D28" s="18" t="s">
        <v>637</v>
      </c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29" spans="3:14" x14ac:dyDescent="0.25">
      <c r="C29" s="18" t="s">
        <v>638</v>
      </c>
      <c r="D29" s="18" t="s">
        <v>629</v>
      </c>
      <c r="E29" s="18"/>
      <c r="F29" s="18"/>
      <c r="G29" s="18"/>
      <c r="H29" s="18"/>
      <c r="I29" s="18"/>
      <c r="J29" s="18"/>
      <c r="K29" s="18"/>
      <c r="L29" s="18"/>
      <c r="M29" s="18"/>
      <c r="N29" s="18"/>
    </row>
    <row r="30" spans="3:14" x14ac:dyDescent="0.25">
      <c r="C30" s="18" t="s">
        <v>259</v>
      </c>
      <c r="D30" s="18" t="s">
        <v>259</v>
      </c>
      <c r="E30" s="18"/>
      <c r="F30" s="18"/>
      <c r="G30" s="18"/>
      <c r="H30" s="18"/>
      <c r="I30" s="18"/>
      <c r="J30" s="18"/>
      <c r="K30" s="18"/>
      <c r="L30" s="18"/>
      <c r="M30" s="18"/>
      <c r="N30" s="18"/>
    </row>
    <row r="31" spans="3:14" x14ac:dyDescent="0.25">
      <c r="C31" s="317" t="s">
        <v>225</v>
      </c>
      <c r="D31" s="318"/>
      <c r="E31" s="123">
        <f>SUM(E21:E30)</f>
        <v>0</v>
      </c>
      <c r="F31" s="123">
        <f t="shared" ref="F31:N31" si="1">SUM(F21:F30)</f>
        <v>0</v>
      </c>
      <c r="G31" s="123">
        <f t="shared" si="1"/>
        <v>0</v>
      </c>
      <c r="H31" s="123">
        <f t="shared" si="1"/>
        <v>0</v>
      </c>
      <c r="I31" s="123">
        <f t="shared" si="1"/>
        <v>0</v>
      </c>
      <c r="J31" s="123">
        <f t="shared" si="1"/>
        <v>0</v>
      </c>
      <c r="K31" s="123">
        <f t="shared" si="1"/>
        <v>0</v>
      </c>
      <c r="L31" s="123">
        <f t="shared" si="1"/>
        <v>0</v>
      </c>
      <c r="M31" s="123">
        <f t="shared" si="1"/>
        <v>0</v>
      </c>
      <c r="N31" s="123">
        <f t="shared" si="1"/>
        <v>0</v>
      </c>
    </row>
    <row r="32" spans="3:14" x14ac:dyDescent="0.25">
      <c r="C32" s="319" t="s">
        <v>258</v>
      </c>
      <c r="D32" s="320"/>
      <c r="E32" s="82"/>
      <c r="F32" s="82"/>
      <c r="G32" s="82"/>
      <c r="H32" s="18"/>
      <c r="I32" s="18"/>
      <c r="J32" s="18"/>
      <c r="K32" s="18"/>
      <c r="L32" s="18"/>
      <c r="M32" s="18"/>
      <c r="N32" s="18"/>
    </row>
    <row r="33" spans="3:14" x14ac:dyDescent="0.25">
      <c r="C33" s="18" t="s">
        <v>252</v>
      </c>
      <c r="D33" s="18" t="s">
        <v>253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</row>
    <row r="34" spans="3:14" x14ac:dyDescent="0.25">
      <c r="C34" s="18" t="s">
        <v>254</v>
      </c>
      <c r="D34" s="18" t="s">
        <v>255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</row>
    <row r="35" spans="3:14" x14ac:dyDescent="0.25">
      <c r="C35" s="167" t="s">
        <v>641</v>
      </c>
      <c r="D35" s="19" t="s">
        <v>64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</row>
    <row r="36" spans="3:14" x14ac:dyDescent="0.25">
      <c r="C36" s="167" t="s">
        <v>631</v>
      </c>
      <c r="D36" s="19" t="s">
        <v>632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</row>
    <row r="37" spans="3:14" x14ac:dyDescent="0.25">
      <c r="C37" s="167" t="s">
        <v>633</v>
      </c>
      <c r="D37" s="19" t="s">
        <v>634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</row>
    <row r="38" spans="3:14" x14ac:dyDescent="0.25">
      <c r="C38" s="167" t="s">
        <v>635</v>
      </c>
      <c r="D38" s="19" t="s">
        <v>636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</row>
    <row r="39" spans="3:14" x14ac:dyDescent="0.25">
      <c r="C39" s="167" t="s">
        <v>473</v>
      </c>
      <c r="D39" s="19" t="s">
        <v>627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</row>
    <row r="40" spans="3:14" x14ac:dyDescent="0.25">
      <c r="C40" s="167" t="s">
        <v>473</v>
      </c>
      <c r="D40" s="19" t="s">
        <v>637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</row>
    <row r="41" spans="3:14" x14ac:dyDescent="0.25">
      <c r="C41" s="167" t="s">
        <v>638</v>
      </c>
      <c r="D41" s="19" t="s">
        <v>629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</row>
    <row r="42" spans="3:14" x14ac:dyDescent="0.25">
      <c r="C42" s="18" t="s">
        <v>259</v>
      </c>
      <c r="D42" s="18" t="s">
        <v>259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</row>
    <row r="43" spans="3:14" x14ac:dyDescent="0.25">
      <c r="C43" s="317" t="s">
        <v>225</v>
      </c>
      <c r="D43" s="318"/>
      <c r="E43" s="123">
        <f>SUM(E33:E42)</f>
        <v>0</v>
      </c>
      <c r="F43" s="123">
        <f t="shared" ref="F43:N43" si="2">SUM(F33:F42)</f>
        <v>0</v>
      </c>
      <c r="G43" s="123">
        <f t="shared" si="2"/>
        <v>0</v>
      </c>
      <c r="H43" s="123">
        <f t="shared" si="2"/>
        <v>0</v>
      </c>
      <c r="I43" s="123">
        <f t="shared" si="2"/>
        <v>0</v>
      </c>
      <c r="J43" s="123">
        <f t="shared" si="2"/>
        <v>0</v>
      </c>
      <c r="K43" s="123">
        <f t="shared" si="2"/>
        <v>0</v>
      </c>
      <c r="L43" s="123">
        <f t="shared" si="2"/>
        <v>0</v>
      </c>
      <c r="M43" s="123">
        <f t="shared" si="2"/>
        <v>0</v>
      </c>
      <c r="N43" s="123">
        <f t="shared" si="2"/>
        <v>0</v>
      </c>
    </row>
    <row r="44" spans="3:14" x14ac:dyDescent="0.25">
      <c r="C44" s="319" t="s">
        <v>260</v>
      </c>
      <c r="D44" s="320"/>
      <c r="E44" s="82"/>
      <c r="F44" s="82"/>
      <c r="G44" s="82"/>
      <c r="H44" s="18"/>
      <c r="I44" s="18"/>
      <c r="J44" s="18"/>
      <c r="K44" s="18"/>
      <c r="L44" s="18"/>
      <c r="M44" s="18"/>
      <c r="N44" s="18"/>
    </row>
    <row r="45" spans="3:14" x14ac:dyDescent="0.25">
      <c r="C45" s="18" t="s">
        <v>252</v>
      </c>
      <c r="D45" s="18" t="s">
        <v>253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3:14" x14ac:dyDescent="0.25">
      <c r="C46" s="18" t="s">
        <v>254</v>
      </c>
      <c r="D46" s="18" t="s">
        <v>255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3:14" x14ac:dyDescent="0.25">
      <c r="C47" s="18" t="s">
        <v>641</v>
      </c>
      <c r="D47" s="18" t="s">
        <v>64</v>
      </c>
      <c r="E47" s="18"/>
      <c r="F47" s="18"/>
      <c r="G47" s="18"/>
      <c r="H47" s="18"/>
      <c r="I47" s="18"/>
      <c r="J47" s="18"/>
      <c r="K47" s="18"/>
      <c r="L47" s="18"/>
      <c r="M47" s="18"/>
      <c r="N47" s="18"/>
    </row>
    <row r="48" spans="3:14" x14ac:dyDescent="0.25">
      <c r="C48" s="18" t="s">
        <v>631</v>
      </c>
      <c r="D48" s="18" t="s">
        <v>632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3:14" x14ac:dyDescent="0.25">
      <c r="C49" s="18" t="s">
        <v>633</v>
      </c>
      <c r="D49" s="18" t="s">
        <v>634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</row>
    <row r="50" spans="3:14" x14ac:dyDescent="0.25">
      <c r="C50" s="18" t="s">
        <v>639</v>
      </c>
      <c r="D50" s="18" t="s">
        <v>640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</row>
    <row r="51" spans="3:14" x14ac:dyDescent="0.25">
      <c r="C51" s="18" t="s">
        <v>635</v>
      </c>
      <c r="D51" s="18" t="s">
        <v>636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</row>
    <row r="52" spans="3:14" x14ac:dyDescent="0.25">
      <c r="C52" s="18" t="s">
        <v>473</v>
      </c>
      <c r="D52" s="18" t="s">
        <v>627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</row>
    <row r="53" spans="3:14" x14ac:dyDescent="0.25">
      <c r="C53" s="18" t="s">
        <v>473</v>
      </c>
      <c r="D53" s="18" t="s">
        <v>637</v>
      </c>
      <c r="E53" s="18"/>
      <c r="F53" s="18"/>
      <c r="G53" s="18"/>
      <c r="H53" s="18"/>
      <c r="I53" s="18"/>
      <c r="J53" s="18"/>
      <c r="K53" s="18"/>
      <c r="L53" s="18"/>
      <c r="M53" s="18"/>
      <c r="N53" s="18"/>
    </row>
    <row r="54" spans="3:14" x14ac:dyDescent="0.25">
      <c r="C54" s="18" t="s">
        <v>638</v>
      </c>
      <c r="D54" s="18" t="s">
        <v>629</v>
      </c>
      <c r="E54" s="18"/>
      <c r="F54" s="18"/>
      <c r="G54" s="18"/>
      <c r="H54" s="18"/>
      <c r="I54" s="18"/>
      <c r="J54" s="18"/>
      <c r="K54" s="18"/>
      <c r="L54" s="18"/>
      <c r="M54" s="18"/>
      <c r="N54" s="18"/>
    </row>
    <row r="55" spans="3:14" x14ac:dyDescent="0.25">
      <c r="C55" s="18" t="s">
        <v>259</v>
      </c>
      <c r="D55" s="18" t="s">
        <v>259</v>
      </c>
      <c r="E55" s="18"/>
      <c r="F55" s="18"/>
      <c r="G55" s="18"/>
      <c r="H55" s="18"/>
      <c r="I55" s="18"/>
      <c r="J55" s="18"/>
      <c r="K55" s="18"/>
      <c r="L55" s="18"/>
      <c r="M55" s="18"/>
      <c r="N55" s="18"/>
    </row>
    <row r="56" spans="3:14" x14ac:dyDescent="0.25">
      <c r="C56" s="317" t="s">
        <v>225</v>
      </c>
      <c r="D56" s="318"/>
      <c r="E56" s="123">
        <f t="shared" ref="E56:N56" si="3">SUM(E45:E55)</f>
        <v>0</v>
      </c>
      <c r="F56" s="123">
        <f t="shared" si="3"/>
        <v>0</v>
      </c>
      <c r="G56" s="123">
        <f t="shared" si="3"/>
        <v>0</v>
      </c>
      <c r="H56" s="123">
        <f t="shared" si="3"/>
        <v>0</v>
      </c>
      <c r="I56" s="123">
        <f t="shared" si="3"/>
        <v>0</v>
      </c>
      <c r="J56" s="123">
        <f t="shared" si="3"/>
        <v>0</v>
      </c>
      <c r="K56" s="123">
        <f t="shared" si="3"/>
        <v>0</v>
      </c>
      <c r="L56" s="123">
        <f t="shared" si="3"/>
        <v>0</v>
      </c>
      <c r="M56" s="123">
        <f t="shared" si="3"/>
        <v>0</v>
      </c>
      <c r="N56" s="123">
        <f t="shared" si="3"/>
        <v>0</v>
      </c>
    </row>
    <row r="57" spans="3:14" x14ac:dyDescent="0.25">
      <c r="C57" s="317" t="s">
        <v>256</v>
      </c>
      <c r="D57" s="318"/>
      <c r="E57" s="123">
        <f t="shared" ref="E57:N57" si="4">E31+E43+E56</f>
        <v>0</v>
      </c>
      <c r="F57" s="123">
        <f t="shared" si="4"/>
        <v>0</v>
      </c>
      <c r="G57" s="123">
        <f t="shared" si="4"/>
        <v>0</v>
      </c>
      <c r="H57" s="123">
        <f t="shared" si="4"/>
        <v>0</v>
      </c>
      <c r="I57" s="123">
        <f t="shared" si="4"/>
        <v>0</v>
      </c>
      <c r="J57" s="123">
        <f t="shared" si="4"/>
        <v>0</v>
      </c>
      <c r="K57" s="123">
        <f t="shared" si="4"/>
        <v>0</v>
      </c>
      <c r="L57" s="123">
        <f t="shared" si="4"/>
        <v>0</v>
      </c>
      <c r="M57" s="123">
        <f t="shared" si="4"/>
        <v>0</v>
      </c>
      <c r="N57" s="123">
        <f t="shared" si="4"/>
        <v>0</v>
      </c>
    </row>
    <row r="58" spans="3:14" x14ac:dyDescent="0.25">
      <c r="C58" s="317" t="s">
        <v>261</v>
      </c>
      <c r="D58" s="318"/>
      <c r="E58" s="123">
        <f t="shared" ref="E58:N58" si="5">E57+E19</f>
        <v>0</v>
      </c>
      <c r="F58" s="123">
        <f t="shared" si="5"/>
        <v>0</v>
      </c>
      <c r="G58" s="123">
        <f t="shared" si="5"/>
        <v>0</v>
      </c>
      <c r="H58" s="123">
        <f t="shared" si="5"/>
        <v>0</v>
      </c>
      <c r="I58" s="123">
        <f t="shared" si="5"/>
        <v>0</v>
      </c>
      <c r="J58" s="123">
        <f t="shared" si="5"/>
        <v>0</v>
      </c>
      <c r="K58" s="123">
        <f t="shared" si="5"/>
        <v>0</v>
      </c>
      <c r="L58" s="123">
        <f t="shared" si="5"/>
        <v>0</v>
      </c>
      <c r="M58" s="123">
        <f t="shared" si="5"/>
        <v>0</v>
      </c>
      <c r="N58" s="123">
        <f t="shared" si="5"/>
        <v>0</v>
      </c>
    </row>
    <row r="60" spans="3:14" x14ac:dyDescent="0.25">
      <c r="D60" s="24"/>
      <c r="E60" s="24" t="s">
        <v>175</v>
      </c>
    </row>
    <row r="61" spans="3:14" x14ac:dyDescent="0.25">
      <c r="D61" s="26"/>
      <c r="E61" s="26">
        <v>1</v>
      </c>
      <c r="F61" s="4" t="s">
        <v>266</v>
      </c>
    </row>
  </sheetData>
  <mergeCells count="17">
    <mergeCell ref="C32:D32"/>
    <mergeCell ref="H5:H6"/>
    <mergeCell ref="I5:I6"/>
    <mergeCell ref="C5:D7"/>
    <mergeCell ref="E5:E6"/>
    <mergeCell ref="F5:F6"/>
    <mergeCell ref="G5:G6"/>
    <mergeCell ref="J5:N5"/>
    <mergeCell ref="C8:D8"/>
    <mergeCell ref="C19:D19"/>
    <mergeCell ref="C20:D20"/>
    <mergeCell ref="C31:D31"/>
    <mergeCell ref="C43:D43"/>
    <mergeCell ref="C44:D44"/>
    <mergeCell ref="C56:D56"/>
    <mergeCell ref="C57:D57"/>
    <mergeCell ref="C58:D58"/>
  </mergeCells>
  <pageMargins left="0.75" right="0.75" top="1" bottom="1" header="0.5" footer="0.5"/>
  <pageSetup paperSize="9" scale="73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B050"/>
    <pageSetUpPr fitToPage="1"/>
  </sheetPr>
  <dimension ref="B2:O64"/>
  <sheetViews>
    <sheetView showGridLines="0" zoomScale="68" zoomScaleNormal="80" zoomScaleSheetLayoutView="90" workbookViewId="0">
      <selection activeCell="J20" sqref="J20"/>
    </sheetView>
  </sheetViews>
  <sheetFormatPr defaultColWidth="9.1796875" defaultRowHeight="14" x14ac:dyDescent="0.25"/>
  <cols>
    <col min="1" max="1" width="6.81640625" style="5" customWidth="1"/>
    <col min="2" max="2" width="8.81640625" style="45" customWidth="1"/>
    <col min="3" max="3" width="45.81640625" style="5" customWidth="1"/>
    <col min="4" max="10" width="15.81640625" style="5" customWidth="1"/>
    <col min="11" max="11" width="12.1796875" style="5" customWidth="1"/>
    <col min="12" max="12" width="12.1796875" style="5" bestFit="1" customWidth="1"/>
    <col min="13" max="13" width="13" style="5" customWidth="1"/>
    <col min="14" max="14" width="13.453125" style="5" customWidth="1"/>
    <col min="15" max="15" width="12.81640625" style="5" customWidth="1"/>
    <col min="16" max="16384" width="9.1796875" style="5"/>
  </cols>
  <sheetData>
    <row r="2" spans="2:15" x14ac:dyDescent="0.25">
      <c r="C2" s="4"/>
      <c r="D2" s="4"/>
      <c r="E2" s="4"/>
      <c r="F2" s="4"/>
      <c r="G2" s="4"/>
      <c r="H2" s="25" t="s">
        <v>754</v>
      </c>
      <c r="I2" s="4"/>
      <c r="J2" s="4"/>
      <c r="K2" s="4"/>
      <c r="L2" s="4"/>
    </row>
    <row r="3" spans="2:15" s="3" customFormat="1" x14ac:dyDescent="0.3">
      <c r="C3" s="4"/>
      <c r="D3" s="4"/>
      <c r="E3" s="4"/>
      <c r="F3" s="4"/>
      <c r="G3" s="4"/>
      <c r="H3" s="27" t="s">
        <v>440</v>
      </c>
      <c r="I3" s="4"/>
      <c r="J3" s="4"/>
      <c r="K3" s="4"/>
      <c r="L3" s="4"/>
    </row>
    <row r="4" spans="2:15" s="3" customFormat="1" x14ac:dyDescent="0.3">
      <c r="C4" s="4"/>
      <c r="D4" s="4"/>
      <c r="E4" s="4"/>
      <c r="F4" s="4"/>
      <c r="G4" s="4"/>
      <c r="H4" s="27"/>
      <c r="I4" s="4"/>
      <c r="J4" s="4"/>
      <c r="K4" s="4"/>
      <c r="L4" s="4"/>
    </row>
    <row r="5" spans="2:15" x14ac:dyDescent="0.25">
      <c r="B5" s="157" t="s">
        <v>602</v>
      </c>
    </row>
    <row r="6" spans="2:15" x14ac:dyDescent="0.25">
      <c r="O6" s="17" t="s">
        <v>4</v>
      </c>
    </row>
    <row r="7" spans="2:15" ht="12.75" customHeight="1" x14ac:dyDescent="0.25">
      <c r="B7" s="307" t="s">
        <v>140</v>
      </c>
      <c r="C7" s="312" t="s">
        <v>18</v>
      </c>
      <c r="D7" s="7" t="s">
        <v>174</v>
      </c>
      <c r="E7" s="7" t="s">
        <v>173</v>
      </c>
      <c r="F7" s="7" t="s">
        <v>172</v>
      </c>
      <c r="G7" s="7" t="s">
        <v>160</v>
      </c>
      <c r="H7" s="307" t="s">
        <v>642</v>
      </c>
      <c r="I7" s="307"/>
      <c r="J7" s="307"/>
      <c r="K7" s="306" t="s">
        <v>153</v>
      </c>
      <c r="L7" s="306"/>
      <c r="M7" s="306"/>
      <c r="N7" s="306"/>
      <c r="O7" s="306"/>
    </row>
    <row r="8" spans="2:15" x14ac:dyDescent="0.25">
      <c r="B8" s="307"/>
      <c r="C8" s="312"/>
      <c r="D8" s="7" t="s">
        <v>169</v>
      </c>
      <c r="E8" s="7" t="s">
        <v>169</v>
      </c>
      <c r="F8" s="7" t="s">
        <v>169</v>
      </c>
      <c r="G8" s="7" t="s">
        <v>169</v>
      </c>
      <c r="H8" s="7" t="s">
        <v>163</v>
      </c>
      <c r="I8" s="7" t="s">
        <v>164</v>
      </c>
      <c r="J8" s="7" t="s">
        <v>168</v>
      </c>
      <c r="K8" s="7" t="s">
        <v>154</v>
      </c>
      <c r="L8" s="7" t="s">
        <v>155</v>
      </c>
      <c r="M8" s="7" t="s">
        <v>156</v>
      </c>
      <c r="N8" s="7" t="s">
        <v>157</v>
      </c>
      <c r="O8" s="7" t="s">
        <v>158</v>
      </c>
    </row>
    <row r="9" spans="2:15" x14ac:dyDescent="0.25">
      <c r="B9" s="307"/>
      <c r="C9" s="312"/>
      <c r="D9" s="7" t="s">
        <v>12</v>
      </c>
      <c r="E9" s="7" t="s">
        <v>12</v>
      </c>
      <c r="F9" s="7" t="s">
        <v>12</v>
      </c>
      <c r="G9" s="7" t="s">
        <v>12</v>
      </c>
      <c r="H9" s="7" t="s">
        <v>3</v>
      </c>
      <c r="I9" s="7" t="s">
        <v>5</v>
      </c>
      <c r="J9" s="195" t="s">
        <v>12</v>
      </c>
      <c r="K9" s="7" t="s">
        <v>8</v>
      </c>
      <c r="L9" s="7" t="s">
        <v>8</v>
      </c>
      <c r="M9" s="7" t="s">
        <v>8</v>
      </c>
      <c r="N9" s="7" t="s">
        <v>8</v>
      </c>
      <c r="O9" s="7" t="s">
        <v>8</v>
      </c>
    </row>
    <row r="10" spans="2:15" x14ac:dyDescent="0.3">
      <c r="B10" s="1">
        <v>1</v>
      </c>
      <c r="C10" s="43" t="s">
        <v>96</v>
      </c>
      <c r="D10" s="202">
        <f t="shared" ref="D10:J10" si="0">D30+D50</f>
        <v>68.883768500000002</v>
      </c>
      <c r="E10" s="202">
        <f t="shared" si="0"/>
        <v>77.595834399999987</v>
      </c>
      <c r="F10" s="202">
        <f t="shared" si="0"/>
        <v>87.77000000000001</v>
      </c>
      <c r="G10" s="202">
        <f t="shared" si="0"/>
        <v>84.409999999999982</v>
      </c>
      <c r="H10" s="202">
        <f t="shared" si="0"/>
        <v>0</v>
      </c>
      <c r="I10" s="202">
        <f t="shared" si="0"/>
        <v>0</v>
      </c>
      <c r="J10" s="135">
        <f t="shared" si="0"/>
        <v>120.94</v>
      </c>
      <c r="K10" s="135">
        <f t="shared" ref="K10:L19" si="1">J10/J$20*K$20</f>
        <v>106.59887934191408</v>
      </c>
      <c r="L10" s="135">
        <f t="shared" si="1"/>
        <v>127.86407711695969</v>
      </c>
      <c r="M10" s="135">
        <f t="shared" ref="M10:O10" si="2">L10/L$20*M$20</f>
        <v>154.79127737675464</v>
      </c>
      <c r="N10" s="135">
        <f t="shared" si="2"/>
        <v>183.98429487932739</v>
      </c>
      <c r="O10" s="135">
        <f t="shared" si="2"/>
        <v>214.92322832609605</v>
      </c>
    </row>
    <row r="11" spans="2:15" x14ac:dyDescent="0.3">
      <c r="B11" s="1">
        <v>2</v>
      </c>
      <c r="C11" s="43" t="s">
        <v>97</v>
      </c>
      <c r="D11" s="202">
        <f t="shared" ref="D11:J11" si="3">D31+D51</f>
        <v>1.6172103</v>
      </c>
      <c r="E11" s="202">
        <f t="shared" si="3"/>
        <v>1.6109865000000001</v>
      </c>
      <c r="F11" s="202">
        <f t="shared" si="3"/>
        <v>1.5</v>
      </c>
      <c r="G11" s="202">
        <f t="shared" si="3"/>
        <v>0.76</v>
      </c>
      <c r="H11" s="202">
        <f t="shared" si="3"/>
        <v>0</v>
      </c>
      <c r="I11" s="202">
        <f t="shared" si="3"/>
        <v>0</v>
      </c>
      <c r="J11" s="135">
        <f t="shared" si="3"/>
        <v>0.06</v>
      </c>
      <c r="K11" s="135">
        <f t="shared" si="1"/>
        <v>5.2885172486479622E-2</v>
      </c>
      <c r="L11" s="135">
        <f t="shared" si="1"/>
        <v>6.3435130039834489E-2</v>
      </c>
      <c r="M11" s="135">
        <f t="shared" ref="M11:O11" si="4">L11/L$20*M$20</f>
        <v>7.6794085022368772E-2</v>
      </c>
      <c r="N11" s="135">
        <f t="shared" si="4"/>
        <v>9.1277143151642495E-2</v>
      </c>
      <c r="O11" s="135">
        <f t="shared" si="4"/>
        <v>0.10662637423156741</v>
      </c>
    </row>
    <row r="12" spans="2:15" x14ac:dyDescent="0.3">
      <c r="B12" s="1">
        <v>3</v>
      </c>
      <c r="C12" s="43" t="s">
        <v>98</v>
      </c>
      <c r="D12" s="202">
        <f t="shared" ref="D12:J12" si="5">D32+D52</f>
        <v>6.8628019</v>
      </c>
      <c r="E12" s="202">
        <f t="shared" si="5"/>
        <v>8.2866879999999998</v>
      </c>
      <c r="F12" s="202">
        <f t="shared" si="5"/>
        <v>12.390000000000002</v>
      </c>
      <c r="G12" s="202">
        <f t="shared" si="5"/>
        <v>9.81</v>
      </c>
      <c r="H12" s="202">
        <f t="shared" si="5"/>
        <v>0</v>
      </c>
      <c r="I12" s="202">
        <f t="shared" si="5"/>
        <v>0</v>
      </c>
      <c r="J12" s="135">
        <f t="shared" si="5"/>
        <v>9.9700000000000006</v>
      </c>
      <c r="K12" s="135">
        <f t="shared" si="1"/>
        <v>8.7877528281700297</v>
      </c>
      <c r="L12" s="135">
        <f t="shared" si="1"/>
        <v>10.54080410828583</v>
      </c>
      <c r="M12" s="135">
        <f t="shared" ref="M12:O12" si="6">L12/L$20*M$20</f>
        <v>12.760617127883611</v>
      </c>
      <c r="N12" s="135">
        <f t="shared" si="6"/>
        <v>15.167218620364595</v>
      </c>
      <c r="O12" s="135">
        <f t="shared" si="6"/>
        <v>17.717749184812121</v>
      </c>
    </row>
    <row r="13" spans="2:15" x14ac:dyDescent="0.3">
      <c r="B13" s="1">
        <v>4</v>
      </c>
      <c r="C13" s="43" t="s">
        <v>99</v>
      </c>
      <c r="D13" s="202">
        <f t="shared" ref="D13:J13" si="7">D33+D53</f>
        <v>0</v>
      </c>
      <c r="E13" s="202">
        <f t="shared" si="7"/>
        <v>0</v>
      </c>
      <c r="F13" s="202">
        <f t="shared" si="7"/>
        <v>0</v>
      </c>
      <c r="G13" s="202">
        <f t="shared" si="7"/>
        <v>0</v>
      </c>
      <c r="H13" s="202">
        <f t="shared" si="7"/>
        <v>0</v>
      </c>
      <c r="I13" s="202">
        <f t="shared" si="7"/>
        <v>0</v>
      </c>
      <c r="J13" s="135">
        <f t="shared" si="7"/>
        <v>0</v>
      </c>
      <c r="K13" s="135">
        <f t="shared" si="1"/>
        <v>0</v>
      </c>
      <c r="L13" s="135">
        <f t="shared" si="1"/>
        <v>0</v>
      </c>
      <c r="M13" s="135">
        <f t="shared" ref="M13:O13" si="8">L13/L$20*M$20</f>
        <v>0</v>
      </c>
      <c r="N13" s="135">
        <f t="shared" si="8"/>
        <v>0</v>
      </c>
      <c r="O13" s="135">
        <f t="shared" si="8"/>
        <v>0</v>
      </c>
    </row>
    <row r="14" spans="2:15" x14ac:dyDescent="0.3">
      <c r="B14" s="1">
        <v>5</v>
      </c>
      <c r="C14" s="43" t="s">
        <v>100</v>
      </c>
      <c r="D14" s="202">
        <f t="shared" ref="D14:J14" si="9">D34+D54</f>
        <v>32.192742499999994</v>
      </c>
      <c r="E14" s="202">
        <f t="shared" si="9"/>
        <v>56.680302599999997</v>
      </c>
      <c r="F14" s="202">
        <f t="shared" si="9"/>
        <v>49.9</v>
      </c>
      <c r="G14" s="202">
        <f t="shared" si="9"/>
        <v>57.349999999999994</v>
      </c>
      <c r="H14" s="202">
        <f t="shared" si="9"/>
        <v>0</v>
      </c>
      <c r="I14" s="202">
        <f t="shared" si="9"/>
        <v>0</v>
      </c>
      <c r="J14" s="135">
        <f t="shared" si="9"/>
        <v>63.629999999999988</v>
      </c>
      <c r="K14" s="135">
        <f t="shared" si="1"/>
        <v>56.084725421911628</v>
      </c>
      <c r="L14" s="135">
        <f t="shared" si="1"/>
        <v>67.272955407244467</v>
      </c>
      <c r="M14" s="135">
        <f t="shared" ref="M14:O14" si="10">L14/L$20*M$20</f>
        <v>81.440127166222069</v>
      </c>
      <c r="N14" s="135">
        <f t="shared" si="10"/>
        <v>96.799410312316866</v>
      </c>
      <c r="O14" s="135">
        <f t="shared" si="10"/>
        <v>113.07726987257723</v>
      </c>
    </row>
    <row r="15" spans="2:15" x14ac:dyDescent="0.3">
      <c r="B15" s="1">
        <v>6</v>
      </c>
      <c r="C15" s="43" t="s">
        <v>101</v>
      </c>
      <c r="D15" s="202">
        <f t="shared" ref="D15:J15" si="11">D35+D55</f>
        <v>2.1406478</v>
      </c>
      <c r="E15" s="202">
        <f t="shared" si="11"/>
        <v>1.1694712</v>
      </c>
      <c r="F15" s="202">
        <f t="shared" si="11"/>
        <v>40.1</v>
      </c>
      <c r="G15" s="202">
        <f t="shared" si="11"/>
        <v>35.200000000000003</v>
      </c>
      <c r="H15" s="202">
        <f t="shared" si="11"/>
        <v>0</v>
      </c>
      <c r="I15" s="202">
        <f t="shared" si="11"/>
        <v>0</v>
      </c>
      <c r="J15" s="135">
        <f t="shared" si="11"/>
        <v>39.299999999999997</v>
      </c>
      <c r="K15" s="135">
        <f t="shared" si="1"/>
        <v>34.639787978644151</v>
      </c>
      <c r="L15" s="135">
        <f t="shared" si="1"/>
        <v>41.550010176091583</v>
      </c>
      <c r="M15" s="135">
        <f t="shared" ref="M15:O15" si="12">L15/L$20*M$20</f>
        <v>50.300125689651537</v>
      </c>
      <c r="N15" s="135">
        <f t="shared" si="12"/>
        <v>59.78652876432583</v>
      </c>
      <c r="O15" s="135">
        <f t="shared" si="12"/>
        <v>69.840275121676655</v>
      </c>
    </row>
    <row r="16" spans="2:15" x14ac:dyDescent="0.3">
      <c r="B16" s="1">
        <v>7</v>
      </c>
      <c r="C16" s="43" t="s">
        <v>102</v>
      </c>
      <c r="D16" s="202">
        <f t="shared" ref="D16:J16" si="13">D36+D56</f>
        <v>0.46390770000000003</v>
      </c>
      <c r="E16" s="202">
        <f t="shared" si="13"/>
        <v>0.50431860000000006</v>
      </c>
      <c r="F16" s="202">
        <f t="shared" si="13"/>
        <v>0.34000000000000008</v>
      </c>
      <c r="G16" s="202">
        <f t="shared" si="13"/>
        <v>0.23</v>
      </c>
      <c r="H16" s="202">
        <f t="shared" si="13"/>
        <v>0</v>
      </c>
      <c r="I16" s="202">
        <f t="shared" si="13"/>
        <v>0</v>
      </c>
      <c r="J16" s="135">
        <f t="shared" si="13"/>
        <v>0</v>
      </c>
      <c r="K16" s="135">
        <f t="shared" si="1"/>
        <v>0</v>
      </c>
      <c r="L16" s="135">
        <f t="shared" si="1"/>
        <v>0</v>
      </c>
      <c r="M16" s="135">
        <f t="shared" ref="M16:O16" si="14">L16/L$20*M$20</f>
        <v>0</v>
      </c>
      <c r="N16" s="135">
        <f t="shared" si="14"/>
        <v>0</v>
      </c>
      <c r="O16" s="135">
        <f t="shared" si="14"/>
        <v>0</v>
      </c>
    </row>
    <row r="17" spans="2:15" x14ac:dyDescent="0.3">
      <c r="B17" s="1">
        <v>8</v>
      </c>
      <c r="C17" s="43" t="s">
        <v>103</v>
      </c>
      <c r="D17" s="202">
        <f t="shared" ref="D17:J17" si="15">D37+D57</f>
        <v>1.3818493999999999</v>
      </c>
      <c r="E17" s="202">
        <f t="shared" si="15"/>
        <v>0.59962070000000001</v>
      </c>
      <c r="F17" s="202">
        <f t="shared" si="15"/>
        <v>4.41</v>
      </c>
      <c r="G17" s="202">
        <f t="shared" si="15"/>
        <v>0.59000000000000008</v>
      </c>
      <c r="H17" s="202">
        <f t="shared" si="15"/>
        <v>0</v>
      </c>
      <c r="I17" s="202">
        <f t="shared" si="15"/>
        <v>0</v>
      </c>
      <c r="J17" s="135">
        <f t="shared" si="15"/>
        <v>1.0000000000000002E-2</v>
      </c>
      <c r="K17" s="135">
        <f t="shared" si="1"/>
        <v>8.8141954144132714E-3</v>
      </c>
      <c r="L17" s="135">
        <f t="shared" si="1"/>
        <v>1.0572521673305748E-2</v>
      </c>
      <c r="M17" s="135">
        <f t="shared" ref="M17:O17" si="16">L17/L$20*M$20</f>
        <v>1.2799014170394796E-2</v>
      </c>
      <c r="N17" s="135">
        <f t="shared" si="16"/>
        <v>1.5212857191940418E-2</v>
      </c>
      <c r="O17" s="135">
        <f t="shared" si="16"/>
        <v>1.7771062371927906E-2</v>
      </c>
    </row>
    <row r="18" spans="2:15" ht="15.5" x14ac:dyDescent="0.25">
      <c r="B18" s="196">
        <v>9</v>
      </c>
      <c r="C18" s="197" t="s">
        <v>752</v>
      </c>
      <c r="D18" s="202">
        <f t="shared" ref="D18:J19" si="17">D38+D58</f>
        <v>3.5528336</v>
      </c>
      <c r="E18" s="202">
        <f t="shared" si="17"/>
        <v>1.681648</v>
      </c>
      <c r="F18" s="202">
        <f t="shared" si="17"/>
        <v>2.29</v>
      </c>
      <c r="G18" s="202">
        <f t="shared" si="17"/>
        <v>5.54</v>
      </c>
      <c r="H18" s="202">
        <f t="shared" si="17"/>
        <v>0</v>
      </c>
      <c r="I18" s="202">
        <f t="shared" si="17"/>
        <v>0</v>
      </c>
      <c r="J18" s="135">
        <f t="shared" si="17"/>
        <v>8.4700000000000006</v>
      </c>
      <c r="K18" s="135">
        <f t="shared" si="1"/>
        <v>7.4656235160080406</v>
      </c>
      <c r="L18" s="135">
        <f t="shared" si="1"/>
        <v>8.9549258572899681</v>
      </c>
      <c r="M18" s="135">
        <f t="shared" ref="M18:O18" si="18">L18/L$20*M$20</f>
        <v>10.840765002324392</v>
      </c>
      <c r="N18" s="135">
        <f t="shared" si="18"/>
        <v>12.885290041573533</v>
      </c>
      <c r="O18" s="135">
        <f t="shared" si="18"/>
        <v>15.052089829022934</v>
      </c>
    </row>
    <row r="19" spans="2:15" ht="15.5" x14ac:dyDescent="0.25">
      <c r="B19" s="196">
        <v>10</v>
      </c>
      <c r="C19" s="197" t="s">
        <v>753</v>
      </c>
      <c r="D19" s="202">
        <f t="shared" si="17"/>
        <v>0.1125318</v>
      </c>
      <c r="E19" s="202">
        <f t="shared" si="17"/>
        <v>0.1096673</v>
      </c>
      <c r="F19" s="202">
        <f t="shared" si="17"/>
        <v>1.0000000000000002E-2</v>
      </c>
      <c r="G19" s="202">
        <f t="shared" si="17"/>
        <v>4.0000000000000008E-2</v>
      </c>
      <c r="H19" s="202">
        <f t="shared" si="17"/>
        <v>0</v>
      </c>
      <c r="I19" s="202">
        <f t="shared" si="17"/>
        <v>0</v>
      </c>
      <c r="J19" s="135">
        <f t="shared" si="17"/>
        <v>0.06</v>
      </c>
      <c r="K19" s="135">
        <f t="shared" si="1"/>
        <v>5.2885172486479622E-2</v>
      </c>
      <c r="L19" s="135">
        <f t="shared" si="1"/>
        <v>6.3435130039834489E-2</v>
      </c>
      <c r="M19" s="135">
        <f t="shared" ref="M19:O19" si="19">L19/L$20*M$20</f>
        <v>7.6794085022368772E-2</v>
      </c>
      <c r="N19" s="135">
        <f t="shared" si="19"/>
        <v>9.1277143151642495E-2</v>
      </c>
      <c r="O19" s="135">
        <f t="shared" si="19"/>
        <v>0.10662637423156741</v>
      </c>
    </row>
    <row r="20" spans="2:15" x14ac:dyDescent="0.3">
      <c r="B20" s="1">
        <v>11</v>
      </c>
      <c r="C20" s="44" t="s">
        <v>104</v>
      </c>
      <c r="D20" s="204">
        <f>SUM(D10:D19)</f>
        <v>117.20829349999998</v>
      </c>
      <c r="E20" s="204">
        <f t="shared" ref="E20:J20" si="20">SUM(E10:E19)</f>
        <v>148.23853729999999</v>
      </c>
      <c r="F20" s="204">
        <f t="shared" si="20"/>
        <v>198.70999999999998</v>
      </c>
      <c r="G20" s="204">
        <f t="shared" si="20"/>
        <v>193.92999999999995</v>
      </c>
      <c r="H20" s="204">
        <f t="shared" si="20"/>
        <v>0</v>
      </c>
      <c r="I20" s="204">
        <f t="shared" si="20"/>
        <v>0</v>
      </c>
      <c r="J20" s="204">
        <f t="shared" si="20"/>
        <v>242.43999999999997</v>
      </c>
      <c r="K20" s="140">
        <f>'[6]O&amp;M Projections New Methodology'!J7</f>
        <v>213.69135362703528</v>
      </c>
      <c r="L20" s="140">
        <f>'[6]O&amp;M Projections New Methodology'!K7</f>
        <v>256.32021544762449</v>
      </c>
      <c r="M20" s="140">
        <f>'[6]O&amp;M Projections New Methodology'!L7</f>
        <v>310.29929954705136</v>
      </c>
      <c r="N20" s="140">
        <f>'[6]O&amp;M Projections New Methodology'!M7</f>
        <v>368.8205097614034</v>
      </c>
      <c r="O20" s="140">
        <f>'[6]O&amp;M Projections New Methodology'!N7</f>
        <v>430.84163614502</v>
      </c>
    </row>
    <row r="21" spans="2:15" x14ac:dyDescent="0.25">
      <c r="B21" s="1">
        <v>12</v>
      </c>
      <c r="C21" s="46" t="s">
        <v>105</v>
      </c>
      <c r="D21" s="202">
        <v>16417.369554199999</v>
      </c>
      <c r="E21" s="202">
        <v>17612.823834800001</v>
      </c>
      <c r="F21" s="202">
        <v>19014.960000000006</v>
      </c>
      <c r="G21" s="202">
        <v>20432.890000000003</v>
      </c>
      <c r="H21" s="202"/>
      <c r="I21" s="202"/>
      <c r="J21" s="202">
        <v>22196.41</v>
      </c>
      <c r="K21" s="202">
        <f>'[6]O&amp;M Projections New Methodology'!J12</f>
        <v>27053.751229884117</v>
      </c>
      <c r="L21" s="202">
        <f>'[6]O&amp;M Projections New Methodology'!K12</f>
        <v>32450.650090472453</v>
      </c>
      <c r="M21" s="202">
        <f>'[6]O&amp;M Projections New Methodology'!L12</f>
        <v>39284.509711164807</v>
      </c>
      <c r="N21" s="202">
        <f>'[6]O&amp;M Projections New Methodology'!M12</f>
        <v>46693.411549907862</v>
      </c>
      <c r="O21" s="202">
        <f>'[6]O&amp;M Projections New Methodology'!N12</f>
        <v>54545.409750584164</v>
      </c>
    </row>
    <row r="22" spans="2:15" x14ac:dyDescent="0.25">
      <c r="B22" s="1">
        <v>13</v>
      </c>
      <c r="C22" s="46" t="s">
        <v>106</v>
      </c>
      <c r="D22" s="202"/>
      <c r="E22" s="202"/>
      <c r="F22" s="202"/>
      <c r="G22" s="209">
        <f>G20/G21</f>
        <v>9.4910705240423606E-3</v>
      </c>
      <c r="H22" s="202"/>
      <c r="I22" s="202"/>
      <c r="J22" s="209">
        <f t="shared" ref="J22" si="21">J20/J21</f>
        <v>1.092248701479203E-2</v>
      </c>
      <c r="K22" s="209">
        <f>K20/K21</f>
        <v>7.8987698161054835E-3</v>
      </c>
      <c r="L22" s="209">
        <f>L20/L21</f>
        <v>7.8987698161054835E-3</v>
      </c>
      <c r="M22" s="209">
        <f>M20/M21</f>
        <v>7.8987698161054852E-3</v>
      </c>
      <c r="N22" s="209">
        <f>N20/N21</f>
        <v>7.8987698161054835E-3</v>
      </c>
      <c r="O22" s="209">
        <f>O20/O21</f>
        <v>7.8987698161054852E-3</v>
      </c>
    </row>
    <row r="23" spans="2:15" x14ac:dyDescent="0.25">
      <c r="B23" s="1"/>
      <c r="C23" s="4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5" spans="2:15" x14ac:dyDescent="0.25">
      <c r="B25" s="157" t="s">
        <v>603</v>
      </c>
    </row>
    <row r="26" spans="2:15" x14ac:dyDescent="0.25">
      <c r="O26" s="17" t="s">
        <v>4</v>
      </c>
    </row>
    <row r="27" spans="2:15" ht="12.75" customHeight="1" x14ac:dyDescent="0.25">
      <c r="B27" s="307" t="s">
        <v>140</v>
      </c>
      <c r="C27" s="312" t="s">
        <v>18</v>
      </c>
      <c r="D27" s="7" t="s">
        <v>174</v>
      </c>
      <c r="E27" s="7" t="s">
        <v>173</v>
      </c>
      <c r="F27" s="7" t="s">
        <v>172</v>
      </c>
      <c r="G27" s="7" t="s">
        <v>160</v>
      </c>
      <c r="H27" s="307" t="s">
        <v>642</v>
      </c>
      <c r="I27" s="307"/>
      <c r="J27" s="307"/>
      <c r="K27" s="306" t="s">
        <v>153</v>
      </c>
      <c r="L27" s="306"/>
      <c r="M27" s="306"/>
      <c r="N27" s="306"/>
      <c r="O27" s="306"/>
    </row>
    <row r="28" spans="2:15" x14ac:dyDescent="0.25">
      <c r="B28" s="307"/>
      <c r="C28" s="312"/>
      <c r="D28" s="7" t="s">
        <v>169</v>
      </c>
      <c r="E28" s="7" t="s">
        <v>169</v>
      </c>
      <c r="F28" s="7" t="s">
        <v>169</v>
      </c>
      <c r="G28" s="7" t="s">
        <v>169</v>
      </c>
      <c r="H28" s="7" t="s">
        <v>163</v>
      </c>
      <c r="I28" s="7" t="s">
        <v>164</v>
      </c>
      <c r="J28" s="7" t="s">
        <v>168</v>
      </c>
      <c r="K28" s="7" t="s">
        <v>154</v>
      </c>
      <c r="L28" s="7" t="s">
        <v>155</v>
      </c>
      <c r="M28" s="7" t="s">
        <v>156</v>
      </c>
      <c r="N28" s="7" t="s">
        <v>157</v>
      </c>
      <c r="O28" s="7" t="s">
        <v>158</v>
      </c>
    </row>
    <row r="29" spans="2:15" x14ac:dyDescent="0.25">
      <c r="B29" s="307"/>
      <c r="C29" s="312"/>
      <c r="D29" s="7" t="s">
        <v>12</v>
      </c>
      <c r="E29" s="7" t="s">
        <v>12</v>
      </c>
      <c r="F29" s="7" t="s">
        <v>12</v>
      </c>
      <c r="G29" s="7" t="s">
        <v>12</v>
      </c>
      <c r="H29" s="7" t="s">
        <v>3</v>
      </c>
      <c r="I29" s="7" t="s">
        <v>5</v>
      </c>
      <c r="J29" s="195" t="s">
        <v>12</v>
      </c>
      <c r="K29" s="7" t="s">
        <v>8</v>
      </c>
      <c r="L29" s="7" t="s">
        <v>8</v>
      </c>
      <c r="M29" s="7" t="s">
        <v>8</v>
      </c>
      <c r="N29" s="7" t="s">
        <v>8</v>
      </c>
      <c r="O29" s="7" t="s">
        <v>8</v>
      </c>
    </row>
    <row r="30" spans="2:15" x14ac:dyDescent="0.3">
      <c r="B30" s="1">
        <v>1</v>
      </c>
      <c r="C30" s="43" t="s">
        <v>96</v>
      </c>
      <c r="D30" s="202">
        <f>VLOOKUP(B30,'[5]2c'!$B$4:$H$18,3,0)*90%</f>
        <v>61.995391650000002</v>
      </c>
      <c r="E30" s="202">
        <f>VLOOKUP(B30,'[5]2c'!$B$4:$H$18,4,0)*90%</f>
        <v>69.836250959999987</v>
      </c>
      <c r="F30" s="202">
        <f>VLOOKUP(B30,'[5]2c'!$B$4:$H$18,5,0)*90%</f>
        <v>78.993000000000009</v>
      </c>
      <c r="G30" s="202">
        <f>VLOOKUP(B30,'[5]2c'!$B$4:$H$18,6,0)*90%</f>
        <v>75.96899999999998</v>
      </c>
      <c r="H30" s="202"/>
      <c r="I30" s="202"/>
      <c r="J30" s="202">
        <f>VLOOKUP(B30,'[5]2c'!$B$4:$H$18,7,0)*90%</f>
        <v>108.846</v>
      </c>
      <c r="K30" s="202">
        <f>90%*K10</f>
        <v>95.938991407722682</v>
      </c>
      <c r="L30" s="202">
        <f t="shared" ref="L30:O30" si="22">90%*L10</f>
        <v>115.07766940526372</v>
      </c>
      <c r="M30" s="202">
        <f t="shared" si="22"/>
        <v>139.31214963907917</v>
      </c>
      <c r="N30" s="202">
        <f t="shared" si="22"/>
        <v>165.58586539139466</v>
      </c>
      <c r="O30" s="202">
        <f t="shared" si="22"/>
        <v>193.43090549348645</v>
      </c>
    </row>
    <row r="31" spans="2:15" x14ac:dyDescent="0.3">
      <c r="B31" s="1">
        <v>2</v>
      </c>
      <c r="C31" s="43" t="s">
        <v>97</v>
      </c>
      <c r="D31" s="202">
        <f>VLOOKUP(B31,'[5]2c'!$B$4:$H$18,3,0)*90%</f>
        <v>1.4554892699999999</v>
      </c>
      <c r="E31" s="202">
        <f>VLOOKUP(B31,'[5]2c'!$B$4:$H$18,4,0)*90%</f>
        <v>1.4498878500000001</v>
      </c>
      <c r="F31" s="202">
        <f>VLOOKUP(B31,'[5]2c'!$B$4:$H$18,5,0)*90%</f>
        <v>1.35</v>
      </c>
      <c r="G31" s="202">
        <f>VLOOKUP(B31,'[5]2c'!$B$4:$H$18,6,0)*90%</f>
        <v>0.68400000000000005</v>
      </c>
      <c r="H31" s="202"/>
      <c r="I31" s="202"/>
      <c r="J31" s="202">
        <f>VLOOKUP(B31,'[5]2c'!$B$4:$H$18,7,0)*90%</f>
        <v>5.3999999999999999E-2</v>
      </c>
      <c r="K31" s="202">
        <f t="shared" ref="K31:O39" si="23">90%*K11</f>
        <v>4.7596655237831659E-2</v>
      </c>
      <c r="L31" s="202">
        <f t="shared" si="23"/>
        <v>5.7091617035851042E-2</v>
      </c>
      <c r="M31" s="202">
        <f t="shared" si="23"/>
        <v>6.9114676520131896E-2</v>
      </c>
      <c r="N31" s="202">
        <f t="shared" si="23"/>
        <v>8.2149428836478244E-2</v>
      </c>
      <c r="O31" s="202">
        <f t="shared" si="23"/>
        <v>9.596373680841068E-2</v>
      </c>
    </row>
    <row r="32" spans="2:15" x14ac:dyDescent="0.3">
      <c r="B32" s="1">
        <v>3</v>
      </c>
      <c r="C32" s="43" t="s">
        <v>98</v>
      </c>
      <c r="D32" s="202">
        <f>VLOOKUP(B32,'[5]2c'!$B$4:$H$18,3,0)*90%</f>
        <v>6.1765217100000003</v>
      </c>
      <c r="E32" s="202">
        <f>VLOOKUP(B32,'[5]2c'!$B$4:$H$18,4,0)*90%</f>
        <v>7.4580191999999998</v>
      </c>
      <c r="F32" s="202">
        <f>VLOOKUP(B32,'[5]2c'!$B$4:$H$18,5,0)*90%</f>
        <v>11.151000000000002</v>
      </c>
      <c r="G32" s="202">
        <f>VLOOKUP(B32,'[5]2c'!$B$4:$H$18,6,0)*90%</f>
        <v>8.8290000000000006</v>
      </c>
      <c r="H32" s="202"/>
      <c r="I32" s="202"/>
      <c r="J32" s="202">
        <f>VLOOKUP(B32,'[5]2c'!$B$4:$H$18,7,0)*90%</f>
        <v>8.9730000000000008</v>
      </c>
      <c r="K32" s="202">
        <f t="shared" si="23"/>
        <v>7.9089775453530269</v>
      </c>
      <c r="L32" s="202">
        <f t="shared" si="23"/>
        <v>9.4867236974572471</v>
      </c>
      <c r="M32" s="202">
        <f t="shared" si="23"/>
        <v>11.484555415095251</v>
      </c>
      <c r="N32" s="202">
        <f t="shared" si="23"/>
        <v>13.650496758328137</v>
      </c>
      <c r="O32" s="202">
        <f t="shared" si="23"/>
        <v>15.945974266330909</v>
      </c>
    </row>
    <row r="33" spans="2:15" x14ac:dyDescent="0.3">
      <c r="B33" s="1">
        <v>4</v>
      </c>
      <c r="C33" s="43" t="s">
        <v>99</v>
      </c>
      <c r="D33" s="202">
        <f>VLOOKUP(B33,'[5]2c'!$B$4:$H$18,3,0)*90%</f>
        <v>0</v>
      </c>
      <c r="E33" s="202">
        <f>VLOOKUP(B33,'[5]2c'!$B$4:$H$18,4,0)*90%</f>
        <v>0</v>
      </c>
      <c r="F33" s="202">
        <f>VLOOKUP(B33,'[5]2c'!$B$4:$H$18,5,0)*90%</f>
        <v>0</v>
      </c>
      <c r="G33" s="202">
        <f>VLOOKUP(B33,'[5]2c'!$B$4:$H$18,6,0)*90%</f>
        <v>0</v>
      </c>
      <c r="H33" s="202"/>
      <c r="I33" s="202"/>
      <c r="J33" s="202">
        <f>VLOOKUP(B33,'[5]2c'!$B$4:$H$18,7,0)*90%</f>
        <v>0</v>
      </c>
      <c r="K33" s="202">
        <f t="shared" si="23"/>
        <v>0</v>
      </c>
      <c r="L33" s="202">
        <f t="shared" si="23"/>
        <v>0</v>
      </c>
      <c r="M33" s="202">
        <f t="shared" si="23"/>
        <v>0</v>
      </c>
      <c r="N33" s="202">
        <f t="shared" si="23"/>
        <v>0</v>
      </c>
      <c r="O33" s="202">
        <f t="shared" si="23"/>
        <v>0</v>
      </c>
    </row>
    <row r="34" spans="2:15" x14ac:dyDescent="0.3">
      <c r="B34" s="1">
        <v>5</v>
      </c>
      <c r="C34" s="43" t="s">
        <v>100</v>
      </c>
      <c r="D34" s="202">
        <f>VLOOKUP(B34,'[5]2c'!$B$4:$H$18,3,0)*90%</f>
        <v>28.973468249999996</v>
      </c>
      <c r="E34" s="202">
        <f>VLOOKUP(B34,'[5]2c'!$B$4:$H$18,4,0)*90%</f>
        <v>51.012272339999996</v>
      </c>
      <c r="F34" s="202">
        <f>VLOOKUP(B34,'[5]2c'!$B$4:$H$18,5,0)*90%</f>
        <v>44.91</v>
      </c>
      <c r="G34" s="202">
        <f>VLOOKUP(B34,'[5]2c'!$B$4:$H$18,6,0)*90%</f>
        <v>51.614999999999995</v>
      </c>
      <c r="H34" s="202"/>
      <c r="I34" s="202"/>
      <c r="J34" s="202">
        <f>VLOOKUP(B34,'[5]2c'!$B$4:$H$18,7,0)*90%</f>
        <v>57.266999999999989</v>
      </c>
      <c r="K34" s="202">
        <f t="shared" si="23"/>
        <v>50.476252879720469</v>
      </c>
      <c r="L34" s="202">
        <f t="shared" si="23"/>
        <v>60.545659866520019</v>
      </c>
      <c r="M34" s="202">
        <f t="shared" si="23"/>
        <v>73.29611444959987</v>
      </c>
      <c r="N34" s="202">
        <f t="shared" si="23"/>
        <v>87.119469281085188</v>
      </c>
      <c r="O34" s="202">
        <f t="shared" si="23"/>
        <v>101.76954288531951</v>
      </c>
    </row>
    <row r="35" spans="2:15" x14ac:dyDescent="0.3">
      <c r="B35" s="1">
        <v>6</v>
      </c>
      <c r="C35" s="43" t="s">
        <v>101</v>
      </c>
      <c r="D35" s="202">
        <f>VLOOKUP(B35,'[5]2c'!$B$4:$H$18,3,0)*90%</f>
        <v>1.92658302</v>
      </c>
      <c r="E35" s="202">
        <f>VLOOKUP(B35,'[5]2c'!$B$4:$H$18,4,0)*90%</f>
        <v>1.05252408</v>
      </c>
      <c r="F35" s="202">
        <f>VLOOKUP(B35,'[5]2c'!$B$4:$H$18,5,0)*90%</f>
        <v>36.090000000000003</v>
      </c>
      <c r="G35" s="202">
        <f>VLOOKUP(B35,'[5]2c'!$B$4:$H$18,6,0)*90%</f>
        <v>31.680000000000003</v>
      </c>
      <c r="H35" s="202"/>
      <c r="I35" s="202"/>
      <c r="J35" s="202">
        <f>VLOOKUP(B35,'[5]2c'!$B$4:$H$18,7,0)*90%</f>
        <v>35.369999999999997</v>
      </c>
      <c r="K35" s="202">
        <f t="shared" si="23"/>
        <v>31.175809180779737</v>
      </c>
      <c r="L35" s="202">
        <f t="shared" si="23"/>
        <v>37.395009158482424</v>
      </c>
      <c r="M35" s="202">
        <f t="shared" si="23"/>
        <v>45.270113120686382</v>
      </c>
      <c r="N35" s="202">
        <f t="shared" si="23"/>
        <v>53.807875887893246</v>
      </c>
      <c r="O35" s="202">
        <f t="shared" si="23"/>
        <v>62.856247609508991</v>
      </c>
    </row>
    <row r="36" spans="2:15" x14ac:dyDescent="0.3">
      <c r="B36" s="1">
        <v>7</v>
      </c>
      <c r="C36" s="43" t="s">
        <v>102</v>
      </c>
      <c r="D36" s="202">
        <f>VLOOKUP(B36,'[5]2c'!$B$4:$H$18,3,0)*90%</f>
        <v>0.41751693000000001</v>
      </c>
      <c r="E36" s="202">
        <f>VLOOKUP(B36,'[5]2c'!$B$4:$H$18,4,0)*90%</f>
        <v>0.45388674000000007</v>
      </c>
      <c r="F36" s="202">
        <f>VLOOKUP(B36,'[5]2c'!$B$4:$H$18,5,0)*90%</f>
        <v>0.30600000000000005</v>
      </c>
      <c r="G36" s="202">
        <f>VLOOKUP(B36,'[5]2c'!$B$4:$H$18,6,0)*90%</f>
        <v>0.20700000000000002</v>
      </c>
      <c r="H36" s="202"/>
      <c r="I36" s="202"/>
      <c r="J36" s="202">
        <f>VLOOKUP(B36,'[5]2c'!$B$4:$H$18,7,0)*90%</f>
        <v>0</v>
      </c>
      <c r="K36" s="202">
        <f t="shared" si="23"/>
        <v>0</v>
      </c>
      <c r="L36" s="202">
        <f t="shared" si="23"/>
        <v>0</v>
      </c>
      <c r="M36" s="202">
        <f t="shared" si="23"/>
        <v>0</v>
      </c>
      <c r="N36" s="202">
        <f t="shared" si="23"/>
        <v>0</v>
      </c>
      <c r="O36" s="202">
        <f t="shared" si="23"/>
        <v>0</v>
      </c>
    </row>
    <row r="37" spans="2:15" x14ac:dyDescent="0.3">
      <c r="B37" s="1">
        <v>8</v>
      </c>
      <c r="C37" s="43" t="s">
        <v>103</v>
      </c>
      <c r="D37" s="202">
        <f>VLOOKUP(B37,'[5]2c'!$B$4:$H$18,3,0)*90%</f>
        <v>1.24366446</v>
      </c>
      <c r="E37" s="202">
        <f>VLOOKUP(B37,'[5]2c'!$B$4:$H$18,4,0)*90%</f>
        <v>0.53965863000000003</v>
      </c>
      <c r="F37" s="202">
        <f>VLOOKUP(B37,'[5]2c'!$B$4:$H$18,5,0)*90%</f>
        <v>3.9690000000000003</v>
      </c>
      <c r="G37" s="202">
        <f>VLOOKUP(B37,'[5]2c'!$B$4:$H$18,6,0)*90%</f>
        <v>0.53100000000000003</v>
      </c>
      <c r="H37" s="202"/>
      <c r="I37" s="202"/>
      <c r="J37" s="202">
        <f>VLOOKUP(B37,'[5]2c'!$B$4:$H$18,7,0)*90%</f>
        <v>9.0000000000000011E-3</v>
      </c>
      <c r="K37" s="202">
        <f t="shared" si="23"/>
        <v>7.9327758729719443E-3</v>
      </c>
      <c r="L37" s="202">
        <f t="shared" si="23"/>
        <v>9.515269505975173E-3</v>
      </c>
      <c r="M37" s="202">
        <f t="shared" si="23"/>
        <v>1.1519112753355317E-2</v>
      </c>
      <c r="N37" s="202">
        <f t="shared" si="23"/>
        <v>1.3691571472746376E-2</v>
      </c>
      <c r="O37" s="202">
        <f t="shared" si="23"/>
        <v>1.5993956134735116E-2</v>
      </c>
    </row>
    <row r="38" spans="2:15" ht="15.5" x14ac:dyDescent="0.25">
      <c r="B38" s="196">
        <v>9</v>
      </c>
      <c r="C38" s="197" t="s">
        <v>752</v>
      </c>
      <c r="D38" s="202">
        <f>VLOOKUP(B38,'[5]2c'!$B$4:$H$18,3,0)*90%</f>
        <v>3.19755024</v>
      </c>
      <c r="E38" s="202">
        <f>VLOOKUP(B38,'[5]2c'!$B$4:$H$18,4,0)*90%</f>
        <v>1.5134832</v>
      </c>
      <c r="F38" s="202">
        <f>VLOOKUP(B38,'[5]2c'!$B$4:$H$18,5,0)*90%</f>
        <v>2.0609999999999999</v>
      </c>
      <c r="G38" s="202">
        <f>VLOOKUP(B38,'[5]2c'!$B$4:$H$18,6,0)*90%</f>
        <v>4.9859999999999998</v>
      </c>
      <c r="H38" s="202"/>
      <c r="I38" s="202"/>
      <c r="J38" s="202">
        <f>VLOOKUP(B38,'[5]2c'!$B$4:$H$18,7,0)*90%</f>
        <v>7.6230000000000011</v>
      </c>
      <c r="K38" s="202">
        <f t="shared" si="23"/>
        <v>6.7190611644072371</v>
      </c>
      <c r="L38" s="202">
        <f t="shared" si="23"/>
        <v>8.0594332715609713</v>
      </c>
      <c r="M38" s="202">
        <f t="shared" si="23"/>
        <v>9.7566885020919543</v>
      </c>
      <c r="N38" s="202">
        <f t="shared" si="23"/>
        <v>11.596761037416181</v>
      </c>
      <c r="O38" s="202">
        <f t="shared" si="23"/>
        <v>13.546880846120642</v>
      </c>
    </row>
    <row r="39" spans="2:15" ht="15.5" x14ac:dyDescent="0.25">
      <c r="B39" s="196">
        <v>10</v>
      </c>
      <c r="C39" s="197" t="s">
        <v>753</v>
      </c>
      <c r="D39" s="202">
        <f>VLOOKUP(B39,'[5]2c'!$B$4:$H$18,3,0)*90%</f>
        <v>0.10127862</v>
      </c>
      <c r="E39" s="202">
        <f>VLOOKUP(B39,'[5]2c'!$B$4:$H$18,4,0)*90%</f>
        <v>9.8700570000000001E-2</v>
      </c>
      <c r="F39" s="202">
        <f>VLOOKUP(B39,'[5]2c'!$B$4:$H$18,5,0)*90%</f>
        <v>9.0000000000000011E-3</v>
      </c>
      <c r="G39" s="202">
        <f>VLOOKUP(B39,'[5]2c'!$B$4:$H$18,6,0)*90%</f>
        <v>3.6000000000000004E-2</v>
      </c>
      <c r="H39" s="202"/>
      <c r="I39" s="202"/>
      <c r="J39" s="202">
        <f>VLOOKUP(B39,'[5]2c'!$B$4:$H$18,7,0)*90%</f>
        <v>5.3999999999999999E-2</v>
      </c>
      <c r="K39" s="202">
        <f t="shared" si="23"/>
        <v>4.7596655237831659E-2</v>
      </c>
      <c r="L39" s="202">
        <f t="shared" si="23"/>
        <v>5.7091617035851042E-2</v>
      </c>
      <c r="M39" s="202">
        <f t="shared" si="23"/>
        <v>6.9114676520131896E-2</v>
      </c>
      <c r="N39" s="202">
        <f t="shared" si="23"/>
        <v>8.2149428836478244E-2</v>
      </c>
      <c r="O39" s="202">
        <f t="shared" si="23"/>
        <v>9.596373680841068E-2</v>
      </c>
    </row>
    <row r="40" spans="2:15" x14ac:dyDescent="0.3">
      <c r="B40" s="1">
        <v>11</v>
      </c>
      <c r="C40" s="44" t="s">
        <v>104</v>
      </c>
      <c r="D40" s="204">
        <f>SUM(D30:D39)</f>
        <v>105.48746415000001</v>
      </c>
      <c r="E40" s="204">
        <f t="shared" ref="E40:J40" si="24">SUM(E30:E39)</f>
        <v>133.41468356999997</v>
      </c>
      <c r="F40" s="204">
        <f t="shared" si="24"/>
        <v>178.839</v>
      </c>
      <c r="G40" s="204">
        <f t="shared" si="24"/>
        <v>174.53699999999998</v>
      </c>
      <c r="H40" s="204">
        <f t="shared" si="24"/>
        <v>0</v>
      </c>
      <c r="I40" s="204">
        <f t="shared" si="24"/>
        <v>0</v>
      </c>
      <c r="J40" s="204">
        <f t="shared" si="24"/>
        <v>218.19599999999997</v>
      </c>
      <c r="K40" s="140">
        <f>SUM(K30:K39)</f>
        <v>192.32221826433178</v>
      </c>
      <c r="L40" s="140">
        <f>SUM(L30:L39)</f>
        <v>230.68819390286205</v>
      </c>
      <c r="M40" s="140">
        <f>SUM(M30:M39)</f>
        <v>279.26936959234632</v>
      </c>
      <c r="N40" s="140">
        <f>SUM(N30:N39)</f>
        <v>331.93845878526315</v>
      </c>
      <c r="O40" s="140">
        <f>SUM(O30:O39)</f>
        <v>387.75747253051804</v>
      </c>
    </row>
    <row r="41" spans="2:15" x14ac:dyDescent="0.25">
      <c r="B41" s="1">
        <v>12</v>
      </c>
      <c r="C41" s="46" t="s">
        <v>105</v>
      </c>
      <c r="D41" s="202">
        <f>D21*90%</f>
        <v>14775.632598779999</v>
      </c>
      <c r="E41" s="202">
        <f t="shared" ref="E41:G41" si="25">E21*90%</f>
        <v>15851.541451320001</v>
      </c>
      <c r="F41" s="202">
        <f t="shared" si="25"/>
        <v>17113.464000000007</v>
      </c>
      <c r="G41" s="202">
        <f t="shared" si="25"/>
        <v>18389.601000000002</v>
      </c>
      <c r="H41" s="202"/>
      <c r="I41" s="202"/>
      <c r="J41" s="202">
        <f>J21*90%</f>
        <v>19976.769</v>
      </c>
      <c r="K41" s="135">
        <f>90%*K21</f>
        <v>24348.376106895706</v>
      </c>
      <c r="L41" s="135">
        <f>90%*L21</f>
        <v>29205.585081425208</v>
      </c>
      <c r="M41" s="135">
        <f>90%*M21</f>
        <v>35356.058740048327</v>
      </c>
      <c r="N41" s="135">
        <f>90%*N21</f>
        <v>42024.070394917078</v>
      </c>
      <c r="O41" s="135">
        <f>90%*O21</f>
        <v>49090.868775525749</v>
      </c>
    </row>
    <row r="42" spans="2:15" x14ac:dyDescent="0.25">
      <c r="B42" s="1">
        <v>13</v>
      </c>
      <c r="C42" s="46" t="s">
        <v>106</v>
      </c>
      <c r="D42" s="2"/>
      <c r="E42" s="2"/>
      <c r="F42" s="2"/>
      <c r="G42" s="209">
        <f>G40/G41</f>
        <v>9.4910705240423623E-3</v>
      </c>
      <c r="H42" s="202"/>
      <c r="I42" s="202"/>
      <c r="J42" s="209">
        <f t="shared" ref="J42" si="26">J40/J41</f>
        <v>1.092248701479203E-2</v>
      </c>
      <c r="K42" s="209">
        <f>K40/K41</f>
        <v>7.8987698161054852E-3</v>
      </c>
      <c r="L42" s="209">
        <f>L40/L41</f>
        <v>7.8987698161054835E-3</v>
      </c>
      <c r="M42" s="209">
        <f>M40/M41</f>
        <v>7.8987698161054869E-3</v>
      </c>
      <c r="N42" s="209">
        <f>N40/N41</f>
        <v>7.8987698161054852E-3</v>
      </c>
      <c r="O42" s="209">
        <f>O40/O41</f>
        <v>7.8987698161054852E-3</v>
      </c>
    </row>
    <row r="43" spans="2:15" x14ac:dyDescent="0.25">
      <c r="B43" s="1"/>
      <c r="C43" s="4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5" spans="2:15" x14ac:dyDescent="0.25">
      <c r="B45" s="157" t="s">
        <v>604</v>
      </c>
    </row>
    <row r="46" spans="2:15" x14ac:dyDescent="0.25">
      <c r="O46" s="17" t="s">
        <v>4</v>
      </c>
    </row>
    <row r="47" spans="2:15" ht="14" customHeight="1" x14ac:dyDescent="0.25">
      <c r="B47" s="307" t="s">
        <v>140</v>
      </c>
      <c r="C47" s="312" t="s">
        <v>18</v>
      </c>
      <c r="D47" s="7" t="s">
        <v>174</v>
      </c>
      <c r="E47" s="7" t="s">
        <v>173</v>
      </c>
      <c r="F47" s="7" t="s">
        <v>172</v>
      </c>
      <c r="G47" s="7" t="s">
        <v>160</v>
      </c>
      <c r="H47" s="307" t="s">
        <v>642</v>
      </c>
      <c r="I47" s="307"/>
      <c r="J47" s="307"/>
      <c r="K47" s="306" t="s">
        <v>153</v>
      </c>
      <c r="L47" s="306"/>
      <c r="M47" s="306"/>
      <c r="N47" s="306"/>
      <c r="O47" s="306"/>
    </row>
    <row r="48" spans="2:15" x14ac:dyDescent="0.25">
      <c r="B48" s="307"/>
      <c r="C48" s="312"/>
      <c r="D48" s="7" t="s">
        <v>169</v>
      </c>
      <c r="E48" s="7" t="s">
        <v>169</v>
      </c>
      <c r="F48" s="7" t="s">
        <v>169</v>
      </c>
      <c r="G48" s="7" t="s">
        <v>169</v>
      </c>
      <c r="H48" s="7" t="s">
        <v>163</v>
      </c>
      <c r="I48" s="7" t="s">
        <v>164</v>
      </c>
      <c r="J48" s="7" t="s">
        <v>168</v>
      </c>
      <c r="K48" s="7" t="s">
        <v>154</v>
      </c>
      <c r="L48" s="7" t="s">
        <v>155</v>
      </c>
      <c r="M48" s="7" t="s">
        <v>156</v>
      </c>
      <c r="N48" s="7" t="s">
        <v>157</v>
      </c>
      <c r="O48" s="7" t="s">
        <v>158</v>
      </c>
    </row>
    <row r="49" spans="2:15" x14ac:dyDescent="0.25">
      <c r="B49" s="307"/>
      <c r="C49" s="312"/>
      <c r="D49" s="7" t="s">
        <v>12</v>
      </c>
      <c r="E49" s="7" t="s">
        <v>12</v>
      </c>
      <c r="F49" s="7" t="s">
        <v>12</v>
      </c>
      <c r="G49" s="7" t="s">
        <v>12</v>
      </c>
      <c r="H49" s="7" t="s">
        <v>3</v>
      </c>
      <c r="I49" s="7" t="s">
        <v>5</v>
      </c>
      <c r="J49" s="195" t="s">
        <v>12</v>
      </c>
      <c r="K49" s="7" t="s">
        <v>8</v>
      </c>
      <c r="L49" s="7" t="s">
        <v>8</v>
      </c>
      <c r="M49" s="7" t="s">
        <v>8</v>
      </c>
      <c r="N49" s="7" t="s">
        <v>8</v>
      </c>
      <c r="O49" s="7" t="s">
        <v>8</v>
      </c>
    </row>
    <row r="50" spans="2:15" x14ac:dyDescent="0.3">
      <c r="B50" s="1">
        <v>1</v>
      </c>
      <c r="C50" s="43" t="s">
        <v>96</v>
      </c>
      <c r="D50" s="202">
        <f>VLOOKUP(B50,'[5]2c'!$B$4:$H$18,3,0)*10%</f>
        <v>6.8883768500000002</v>
      </c>
      <c r="E50" s="202">
        <f>VLOOKUP(B50,'[5]2c'!$B$4:$H$18,4,0)*10%</f>
        <v>7.7595834399999992</v>
      </c>
      <c r="F50" s="202">
        <f>VLOOKUP(B50,'[5]2c'!$B$4:$H$18,5,0)*10%</f>
        <v>8.777000000000001</v>
      </c>
      <c r="G50" s="202">
        <f>VLOOKUP(B50,'[5]2c'!$B$4:$H$18,6,0)*10%</f>
        <v>8.4409999999999989</v>
      </c>
      <c r="H50" s="202"/>
      <c r="I50" s="202"/>
      <c r="J50" s="202">
        <f>VLOOKUP(B50,'[5]2c'!$B$4:$H$18,7,0)*10%</f>
        <v>12.094000000000001</v>
      </c>
      <c r="K50" s="202">
        <f>K10*10%</f>
        <v>10.65988793419141</v>
      </c>
      <c r="L50" s="202">
        <f t="shared" ref="L50:O50" si="27">L10*10%</f>
        <v>12.78640771169597</v>
      </c>
      <c r="M50" s="202">
        <f t="shared" si="27"/>
        <v>15.479127737675464</v>
      </c>
      <c r="N50" s="202">
        <f t="shared" si="27"/>
        <v>18.398429487932741</v>
      </c>
      <c r="O50" s="202">
        <f t="shared" si="27"/>
        <v>21.492322832609606</v>
      </c>
    </row>
    <row r="51" spans="2:15" x14ac:dyDescent="0.3">
      <c r="B51" s="1">
        <v>2</v>
      </c>
      <c r="C51" s="43" t="s">
        <v>97</v>
      </c>
      <c r="D51" s="202">
        <f>VLOOKUP(B51,'[5]2c'!$B$4:$H$18,3,0)*10%</f>
        <v>0.16172103000000002</v>
      </c>
      <c r="E51" s="202">
        <f>VLOOKUP(B51,'[5]2c'!$B$4:$H$18,4,0)*10%</f>
        <v>0.16109865000000001</v>
      </c>
      <c r="F51" s="202">
        <f>VLOOKUP(B51,'[5]2c'!$B$4:$H$18,5,0)*10%</f>
        <v>0.15000000000000002</v>
      </c>
      <c r="G51" s="202">
        <f>VLOOKUP(B51,'[5]2c'!$B$4:$H$18,6,0)*10%</f>
        <v>7.6000000000000012E-2</v>
      </c>
      <c r="H51" s="202"/>
      <c r="I51" s="202"/>
      <c r="J51" s="202">
        <f>VLOOKUP(B51,'[5]2c'!$B$4:$H$18,7,0)*10%</f>
        <v>6.0000000000000001E-3</v>
      </c>
      <c r="K51" s="202">
        <f t="shared" ref="K51:O59" si="28">K11*10%</f>
        <v>5.2885172486479629E-3</v>
      </c>
      <c r="L51" s="202">
        <f t="shared" si="28"/>
        <v>6.3435130039834493E-3</v>
      </c>
      <c r="M51" s="202">
        <f t="shared" si="28"/>
        <v>7.6794085022368775E-3</v>
      </c>
      <c r="N51" s="202">
        <f t="shared" si="28"/>
        <v>9.1277143151642492E-3</v>
      </c>
      <c r="O51" s="202">
        <f t="shared" si="28"/>
        <v>1.0662637423156741E-2</v>
      </c>
    </row>
    <row r="52" spans="2:15" x14ac:dyDescent="0.3">
      <c r="B52" s="1">
        <v>3</v>
      </c>
      <c r="C52" s="43" t="s">
        <v>98</v>
      </c>
      <c r="D52" s="202">
        <f>VLOOKUP(B52,'[5]2c'!$B$4:$H$18,3,0)*10%</f>
        <v>0.68628019000000007</v>
      </c>
      <c r="E52" s="202">
        <f>VLOOKUP(B52,'[5]2c'!$B$4:$H$18,4,0)*10%</f>
        <v>0.82866879999999998</v>
      </c>
      <c r="F52" s="202">
        <f>VLOOKUP(B52,'[5]2c'!$B$4:$H$18,5,0)*10%</f>
        <v>1.2390000000000001</v>
      </c>
      <c r="G52" s="202">
        <f>VLOOKUP(B52,'[5]2c'!$B$4:$H$18,6,0)*10%</f>
        <v>0.98100000000000009</v>
      </c>
      <c r="H52" s="202"/>
      <c r="I52" s="202"/>
      <c r="J52" s="202">
        <f>VLOOKUP(B52,'[5]2c'!$B$4:$H$18,7,0)*10%</f>
        <v>0.99700000000000011</v>
      </c>
      <c r="K52" s="202">
        <f t="shared" si="28"/>
        <v>0.87877528281700301</v>
      </c>
      <c r="L52" s="202">
        <f t="shared" si="28"/>
        <v>1.0540804108285831</v>
      </c>
      <c r="M52" s="202">
        <f t="shared" si="28"/>
        <v>1.2760617127883611</v>
      </c>
      <c r="N52" s="202">
        <f t="shared" si="28"/>
        <v>1.5167218620364595</v>
      </c>
      <c r="O52" s="202">
        <f t="shared" si="28"/>
        <v>1.7717749184812122</v>
      </c>
    </row>
    <row r="53" spans="2:15" x14ac:dyDescent="0.3">
      <c r="B53" s="1">
        <v>4</v>
      </c>
      <c r="C53" s="43" t="s">
        <v>99</v>
      </c>
      <c r="D53" s="202">
        <f>VLOOKUP(B53,'[5]2c'!$B$4:$H$18,3,0)*10%</f>
        <v>0</v>
      </c>
      <c r="E53" s="202">
        <f>VLOOKUP(B53,'[5]2c'!$B$4:$H$18,4,0)*10%</f>
        <v>0</v>
      </c>
      <c r="F53" s="202">
        <f>VLOOKUP(B53,'[5]2c'!$B$4:$H$18,5,0)*10%</f>
        <v>0</v>
      </c>
      <c r="G53" s="202">
        <f>VLOOKUP(B53,'[5]2c'!$B$4:$H$18,6,0)*10%</f>
        <v>0</v>
      </c>
      <c r="H53" s="202"/>
      <c r="I53" s="202"/>
      <c r="J53" s="202">
        <f>VLOOKUP(B53,'[5]2c'!$B$4:$H$18,7,0)*10%</f>
        <v>0</v>
      </c>
      <c r="K53" s="202">
        <f t="shared" si="28"/>
        <v>0</v>
      </c>
      <c r="L53" s="202">
        <f t="shared" si="28"/>
        <v>0</v>
      </c>
      <c r="M53" s="202">
        <f t="shared" si="28"/>
        <v>0</v>
      </c>
      <c r="N53" s="202">
        <f t="shared" si="28"/>
        <v>0</v>
      </c>
      <c r="O53" s="202">
        <f t="shared" si="28"/>
        <v>0</v>
      </c>
    </row>
    <row r="54" spans="2:15" x14ac:dyDescent="0.3">
      <c r="B54" s="1">
        <v>5</v>
      </c>
      <c r="C54" s="43" t="s">
        <v>100</v>
      </c>
      <c r="D54" s="202">
        <f>VLOOKUP(B54,'[5]2c'!$B$4:$H$18,3,0)*10%</f>
        <v>3.2192742499999998</v>
      </c>
      <c r="E54" s="202">
        <f>VLOOKUP(B54,'[5]2c'!$B$4:$H$18,4,0)*10%</f>
        <v>5.6680302600000001</v>
      </c>
      <c r="F54" s="202">
        <f>VLOOKUP(B54,'[5]2c'!$B$4:$H$18,5,0)*10%</f>
        <v>4.9899999999999993</v>
      </c>
      <c r="G54" s="202">
        <f>VLOOKUP(B54,'[5]2c'!$B$4:$H$18,6,0)*10%</f>
        <v>5.7349999999999994</v>
      </c>
      <c r="H54" s="202"/>
      <c r="I54" s="202"/>
      <c r="J54" s="202">
        <f>VLOOKUP(B54,'[5]2c'!$B$4:$H$18,7,0)*10%</f>
        <v>6.3629999999999995</v>
      </c>
      <c r="K54" s="202">
        <f t="shared" si="28"/>
        <v>5.608472542191163</v>
      </c>
      <c r="L54" s="202">
        <f t="shared" si="28"/>
        <v>6.7272955407244472</v>
      </c>
      <c r="M54" s="202">
        <f t="shared" si="28"/>
        <v>8.1440127166222069</v>
      </c>
      <c r="N54" s="202">
        <f t="shared" si="28"/>
        <v>9.6799410312316869</v>
      </c>
      <c r="O54" s="202">
        <f t="shared" si="28"/>
        <v>11.307726987257723</v>
      </c>
    </row>
    <row r="55" spans="2:15" x14ac:dyDescent="0.3">
      <c r="B55" s="1">
        <v>6</v>
      </c>
      <c r="C55" s="43" t="s">
        <v>101</v>
      </c>
      <c r="D55" s="202">
        <f>VLOOKUP(B55,'[5]2c'!$B$4:$H$18,3,0)*10%</f>
        <v>0.21406478000000001</v>
      </c>
      <c r="E55" s="202">
        <f>VLOOKUP(B55,'[5]2c'!$B$4:$H$18,4,0)*10%</f>
        <v>0.11694712000000002</v>
      </c>
      <c r="F55" s="202">
        <f>VLOOKUP(B55,'[5]2c'!$B$4:$H$18,5,0)*10%</f>
        <v>4.0100000000000007</v>
      </c>
      <c r="G55" s="202">
        <f>VLOOKUP(B55,'[5]2c'!$B$4:$H$18,6,0)*10%</f>
        <v>3.5200000000000005</v>
      </c>
      <c r="H55" s="202"/>
      <c r="I55" s="202"/>
      <c r="J55" s="202">
        <f>VLOOKUP(B55,'[5]2c'!$B$4:$H$18,7,0)*10%</f>
        <v>3.9299999999999997</v>
      </c>
      <c r="K55" s="202">
        <f t="shared" si="28"/>
        <v>3.4639787978644154</v>
      </c>
      <c r="L55" s="202">
        <f t="shared" si="28"/>
        <v>4.1550010176091581</v>
      </c>
      <c r="M55" s="202">
        <f t="shared" si="28"/>
        <v>5.0300125689651543</v>
      </c>
      <c r="N55" s="202">
        <f t="shared" si="28"/>
        <v>5.9786528764325837</v>
      </c>
      <c r="O55" s="202">
        <f t="shared" si="28"/>
        <v>6.9840275121676658</v>
      </c>
    </row>
    <row r="56" spans="2:15" x14ac:dyDescent="0.3">
      <c r="B56" s="1">
        <v>7</v>
      </c>
      <c r="C56" s="43" t="s">
        <v>102</v>
      </c>
      <c r="D56" s="202">
        <f>VLOOKUP(B56,'[5]2c'!$B$4:$H$18,3,0)*10%</f>
        <v>4.6390769999999998E-2</v>
      </c>
      <c r="E56" s="202">
        <f>VLOOKUP(B56,'[5]2c'!$B$4:$H$18,4,0)*10%</f>
        <v>5.0431860000000009E-2</v>
      </c>
      <c r="F56" s="202">
        <f>VLOOKUP(B56,'[5]2c'!$B$4:$H$18,5,0)*10%</f>
        <v>3.4000000000000002E-2</v>
      </c>
      <c r="G56" s="202">
        <f>VLOOKUP(B56,'[5]2c'!$B$4:$H$18,6,0)*10%</f>
        <v>2.3000000000000003E-2</v>
      </c>
      <c r="H56" s="202"/>
      <c r="I56" s="202"/>
      <c r="J56" s="202">
        <f>VLOOKUP(B56,'[5]2c'!$B$4:$H$18,7,0)*10%</f>
        <v>0</v>
      </c>
      <c r="K56" s="202">
        <f t="shared" si="28"/>
        <v>0</v>
      </c>
      <c r="L56" s="202">
        <f t="shared" si="28"/>
        <v>0</v>
      </c>
      <c r="M56" s="202">
        <f t="shared" si="28"/>
        <v>0</v>
      </c>
      <c r="N56" s="202">
        <f t="shared" si="28"/>
        <v>0</v>
      </c>
      <c r="O56" s="202">
        <f t="shared" si="28"/>
        <v>0</v>
      </c>
    </row>
    <row r="57" spans="2:15" x14ac:dyDescent="0.3">
      <c r="B57" s="1">
        <v>8</v>
      </c>
      <c r="C57" s="43" t="s">
        <v>103</v>
      </c>
      <c r="D57" s="202">
        <f>VLOOKUP(B57,'[5]2c'!$B$4:$H$18,3,0)*10%</f>
        <v>0.13818494000000001</v>
      </c>
      <c r="E57" s="202">
        <f>VLOOKUP(B57,'[5]2c'!$B$4:$H$18,4,0)*10%</f>
        <v>5.9962070000000006E-2</v>
      </c>
      <c r="F57" s="202">
        <f>VLOOKUP(B57,'[5]2c'!$B$4:$H$18,5,0)*10%</f>
        <v>0.44100000000000006</v>
      </c>
      <c r="G57" s="202">
        <f>VLOOKUP(B57,'[5]2c'!$B$4:$H$18,6,0)*10%</f>
        <v>5.8999999999999997E-2</v>
      </c>
      <c r="H57" s="202"/>
      <c r="I57" s="202"/>
      <c r="J57" s="202">
        <f>VLOOKUP(B57,'[5]2c'!$B$4:$H$18,7,0)*10%</f>
        <v>1E-3</v>
      </c>
      <c r="K57" s="202">
        <f t="shared" si="28"/>
        <v>8.8141954144132714E-4</v>
      </c>
      <c r="L57" s="202">
        <f t="shared" si="28"/>
        <v>1.0572521673305748E-3</v>
      </c>
      <c r="M57" s="202">
        <f t="shared" si="28"/>
        <v>1.2799014170394797E-3</v>
      </c>
      <c r="N57" s="202">
        <f t="shared" si="28"/>
        <v>1.5212857191940418E-3</v>
      </c>
      <c r="O57" s="202">
        <f t="shared" si="28"/>
        <v>1.7771062371927907E-3</v>
      </c>
    </row>
    <row r="58" spans="2:15" ht="15.5" x14ac:dyDescent="0.25">
      <c r="B58" s="196">
        <v>9</v>
      </c>
      <c r="C58" s="197" t="s">
        <v>752</v>
      </c>
      <c r="D58" s="202">
        <f>VLOOKUP(B58,'[5]2c'!$B$4:$H$18,3,0)*10%</f>
        <v>0.35528336000000005</v>
      </c>
      <c r="E58" s="202">
        <f>VLOOKUP(B58,'[5]2c'!$B$4:$H$18,4,0)*10%</f>
        <v>0.1681648</v>
      </c>
      <c r="F58" s="202">
        <f>VLOOKUP(B58,'[5]2c'!$B$4:$H$18,5,0)*10%</f>
        <v>0.22900000000000001</v>
      </c>
      <c r="G58" s="202">
        <f>VLOOKUP(B58,'[5]2c'!$B$4:$H$18,6,0)*10%</f>
        <v>0.55400000000000005</v>
      </c>
      <c r="H58" s="202"/>
      <c r="I58" s="202"/>
      <c r="J58" s="202">
        <f>VLOOKUP(B58,'[5]2c'!$B$4:$H$18,7,0)*10%</f>
        <v>0.84700000000000009</v>
      </c>
      <c r="K58" s="202">
        <f t="shared" si="28"/>
        <v>0.74656235160080409</v>
      </c>
      <c r="L58" s="202">
        <f t="shared" si="28"/>
        <v>0.89549258572899681</v>
      </c>
      <c r="M58" s="202">
        <f t="shared" si="28"/>
        <v>1.0840765002324393</v>
      </c>
      <c r="N58" s="202">
        <f t="shared" si="28"/>
        <v>1.2885290041573534</v>
      </c>
      <c r="O58" s="202">
        <f t="shared" si="28"/>
        <v>1.5052089829022934</v>
      </c>
    </row>
    <row r="59" spans="2:15" ht="15.5" x14ac:dyDescent="0.25">
      <c r="B59" s="196">
        <v>10</v>
      </c>
      <c r="C59" s="197" t="s">
        <v>753</v>
      </c>
      <c r="D59" s="202">
        <f>VLOOKUP(B59,'[5]2c'!$B$4:$H$18,3,0)*10%</f>
        <v>1.1253180000000002E-2</v>
      </c>
      <c r="E59" s="202">
        <f>VLOOKUP(B59,'[5]2c'!$B$4:$H$18,4,0)*10%</f>
        <v>1.0966730000000001E-2</v>
      </c>
      <c r="F59" s="202">
        <f>VLOOKUP(B59,'[5]2c'!$B$4:$H$18,5,0)*10%</f>
        <v>1E-3</v>
      </c>
      <c r="G59" s="202">
        <f>VLOOKUP(B59,'[5]2c'!$B$4:$H$18,6,0)*10%</f>
        <v>4.0000000000000001E-3</v>
      </c>
      <c r="H59" s="202"/>
      <c r="I59" s="202"/>
      <c r="J59" s="202">
        <f>VLOOKUP(B59,'[5]2c'!$B$4:$H$18,7,0)*10%</f>
        <v>6.0000000000000001E-3</v>
      </c>
      <c r="K59" s="202">
        <f t="shared" si="28"/>
        <v>5.2885172486479629E-3</v>
      </c>
      <c r="L59" s="202">
        <f t="shared" si="28"/>
        <v>6.3435130039834493E-3</v>
      </c>
      <c r="M59" s="202">
        <f t="shared" si="28"/>
        <v>7.6794085022368775E-3</v>
      </c>
      <c r="N59" s="202">
        <f t="shared" si="28"/>
        <v>9.1277143151642492E-3</v>
      </c>
      <c r="O59" s="202">
        <f t="shared" si="28"/>
        <v>1.0662637423156741E-2</v>
      </c>
    </row>
    <row r="60" spans="2:15" x14ac:dyDescent="0.3">
      <c r="B60" s="1">
        <v>11</v>
      </c>
      <c r="C60" s="44" t="s">
        <v>104</v>
      </c>
      <c r="D60" s="204">
        <f>SUM(D50:D59)</f>
        <v>11.720829349999999</v>
      </c>
      <c r="E60" s="204">
        <f t="shared" ref="E60:O60" si="29">SUM(E50:E59)</f>
        <v>14.823853729999998</v>
      </c>
      <c r="F60" s="204">
        <f t="shared" si="29"/>
        <v>19.871000000000002</v>
      </c>
      <c r="G60" s="204">
        <f t="shared" si="29"/>
        <v>19.393000000000001</v>
      </c>
      <c r="H60" s="204">
        <f t="shared" si="29"/>
        <v>0</v>
      </c>
      <c r="I60" s="204">
        <f t="shared" si="29"/>
        <v>0</v>
      </c>
      <c r="J60" s="204">
        <f t="shared" si="29"/>
        <v>24.244000000000003</v>
      </c>
      <c r="K60" s="140">
        <f>SUM(K50:K59)</f>
        <v>21.369135362703531</v>
      </c>
      <c r="L60" s="140">
        <f>SUM(L50:L59)</f>
        <v>25.632021544762452</v>
      </c>
      <c r="M60" s="140">
        <f>SUM(M50:M59)</f>
        <v>31.029929954705139</v>
      </c>
      <c r="N60" s="140">
        <f>SUM(N50:N59)</f>
        <v>36.882050976140341</v>
      </c>
      <c r="O60" s="140">
        <f t="shared" si="29"/>
        <v>43.08416361450201</v>
      </c>
    </row>
    <row r="61" spans="2:15" x14ac:dyDescent="0.25">
      <c r="B61" s="1"/>
      <c r="C61" s="42"/>
      <c r="D61" s="202"/>
      <c r="E61" s="202"/>
      <c r="F61" s="202"/>
      <c r="G61" s="202"/>
      <c r="H61" s="202"/>
      <c r="I61" s="202"/>
      <c r="J61" s="202"/>
      <c r="K61" s="2"/>
      <c r="L61" s="2"/>
      <c r="M61" s="2"/>
      <c r="N61" s="2"/>
      <c r="O61" s="2"/>
    </row>
    <row r="62" spans="2:15" x14ac:dyDescent="0.25">
      <c r="B62" s="1">
        <v>12</v>
      </c>
      <c r="C62" s="46" t="s">
        <v>105</v>
      </c>
      <c r="D62" s="202">
        <f>D21*10%</f>
        <v>1641.73695542</v>
      </c>
      <c r="E62" s="202">
        <f t="shared" ref="E62:G62" si="30">E21*10%</f>
        <v>1761.2823834800001</v>
      </c>
      <c r="F62" s="202">
        <f t="shared" si="30"/>
        <v>1901.4960000000008</v>
      </c>
      <c r="G62" s="202">
        <f t="shared" si="30"/>
        <v>2043.2890000000004</v>
      </c>
      <c r="H62" s="202"/>
      <c r="I62" s="202"/>
      <c r="J62" s="202">
        <f>J21*10%</f>
        <v>2219.6410000000001</v>
      </c>
      <c r="K62" s="202">
        <f>10%*K21</f>
        <v>2705.3751229884119</v>
      </c>
      <c r="L62" s="202">
        <f t="shared" ref="L62:O62" si="31">10%*L21</f>
        <v>3245.0650090472454</v>
      </c>
      <c r="M62" s="202">
        <f t="shared" si="31"/>
        <v>3928.450971116481</v>
      </c>
      <c r="N62" s="202">
        <f t="shared" si="31"/>
        <v>4669.341154990786</v>
      </c>
      <c r="O62" s="202">
        <f t="shared" si="31"/>
        <v>5454.5409750584167</v>
      </c>
    </row>
    <row r="63" spans="2:15" x14ac:dyDescent="0.25">
      <c r="B63" s="1">
        <v>13</v>
      </c>
      <c r="C63" s="46" t="s">
        <v>106</v>
      </c>
      <c r="D63" s="2"/>
      <c r="E63" s="2"/>
      <c r="F63" s="2"/>
      <c r="G63" s="209">
        <f>G60/G62</f>
        <v>9.4910705240423641E-3</v>
      </c>
      <c r="H63" s="2"/>
      <c r="I63" s="2"/>
      <c r="J63" s="209">
        <f t="shared" ref="J63" si="32">J60/J62</f>
        <v>1.0922487014792032E-2</v>
      </c>
      <c r="K63" s="209">
        <f>K60/K62</f>
        <v>7.8987698161054852E-3</v>
      </c>
      <c r="L63" s="209">
        <f>L60/L62</f>
        <v>7.8987698161054835E-3</v>
      </c>
      <c r="M63" s="209">
        <f>M60/M62</f>
        <v>7.8987698161054852E-3</v>
      </c>
      <c r="N63" s="209">
        <f>N60/N62</f>
        <v>7.8987698161054852E-3</v>
      </c>
      <c r="O63" s="209">
        <f>O60/O62</f>
        <v>7.8987698161054869E-3</v>
      </c>
    </row>
    <row r="64" spans="2:15" x14ac:dyDescent="0.25">
      <c r="B64" s="1"/>
      <c r="C64" s="4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</sheetData>
  <mergeCells count="12">
    <mergeCell ref="B47:B49"/>
    <mergeCell ref="C47:C49"/>
    <mergeCell ref="H47:J47"/>
    <mergeCell ref="K47:O47"/>
    <mergeCell ref="B7:B9"/>
    <mergeCell ref="C7:C9"/>
    <mergeCell ref="H7:J7"/>
    <mergeCell ref="K7:O7"/>
    <mergeCell ref="B27:B29"/>
    <mergeCell ref="C27:C29"/>
    <mergeCell ref="H27:J27"/>
    <mergeCell ref="K27:O27"/>
  </mergeCells>
  <pageMargins left="0.75" right="0.75" top="1" bottom="1" header="0.5" footer="0.5"/>
  <pageSetup paperSize="9" scale="54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  <pageSetUpPr fitToPage="1"/>
  </sheetPr>
  <dimension ref="B1:O15"/>
  <sheetViews>
    <sheetView showGridLines="0" zoomScale="49" zoomScaleNormal="70" zoomScaleSheetLayoutView="90" workbookViewId="0">
      <selection activeCell="H3" sqref="H3"/>
    </sheetView>
  </sheetViews>
  <sheetFormatPr defaultColWidth="9.1796875" defaultRowHeight="14" x14ac:dyDescent="0.3"/>
  <cols>
    <col min="1" max="1" width="4.1796875" style="3" customWidth="1"/>
    <col min="2" max="2" width="6.1796875" style="3" customWidth="1"/>
    <col min="3" max="3" width="46.6328125" style="3" customWidth="1"/>
    <col min="4" max="4" width="13.81640625" style="3" bestFit="1" customWidth="1"/>
    <col min="5" max="5" width="12.54296875" style="3" bestFit="1" customWidth="1"/>
    <col min="6" max="6" width="13.453125" style="3" bestFit="1" customWidth="1"/>
    <col min="7" max="7" width="13.81640625" style="3" bestFit="1" customWidth="1"/>
    <col min="8" max="8" width="12.54296875" style="3" bestFit="1" customWidth="1"/>
    <col min="9" max="9" width="13.1796875" style="3" bestFit="1" customWidth="1"/>
    <col min="10" max="10" width="12.54296875" style="3" customWidth="1"/>
    <col min="11" max="11" width="11.81640625" style="3" bestFit="1" customWidth="1"/>
    <col min="12" max="12" width="13.81640625" style="3" bestFit="1" customWidth="1"/>
    <col min="13" max="18" width="11.81640625" style="3" bestFit="1" customWidth="1"/>
    <col min="19" max="16384" width="9.1796875" style="3"/>
  </cols>
  <sheetData>
    <row r="1" spans="2:15" x14ac:dyDescent="0.3">
      <c r="B1" s="47"/>
    </row>
    <row r="2" spans="2:15" x14ac:dyDescent="0.3">
      <c r="C2" s="4"/>
      <c r="D2" s="4"/>
      <c r="E2" s="4"/>
      <c r="F2" s="4"/>
      <c r="G2" s="4"/>
      <c r="H2" s="25" t="s">
        <v>754</v>
      </c>
      <c r="I2" s="4"/>
      <c r="J2" s="4"/>
      <c r="K2" s="4"/>
      <c r="L2" s="4"/>
      <c r="M2" s="4"/>
    </row>
    <row r="3" spans="2:15" x14ac:dyDescent="0.3">
      <c r="C3" s="4"/>
      <c r="D3" s="4"/>
      <c r="E3" s="4"/>
      <c r="F3" s="4"/>
      <c r="G3" s="4"/>
      <c r="H3" s="27" t="s">
        <v>444</v>
      </c>
      <c r="I3" s="4"/>
      <c r="J3" s="4"/>
      <c r="K3" s="4"/>
      <c r="L3" s="4"/>
      <c r="M3" s="4"/>
    </row>
    <row r="4" spans="2:15" x14ac:dyDescent="0.3">
      <c r="B4" s="28"/>
      <c r="C4" s="48"/>
      <c r="D4" s="48"/>
      <c r="E4" s="48"/>
      <c r="F4" s="48"/>
      <c r="G4" s="48"/>
      <c r="H4" s="48"/>
      <c r="I4" s="48"/>
      <c r="J4" s="48"/>
      <c r="K4" s="48"/>
      <c r="L4" s="48"/>
    </row>
    <row r="5" spans="2:15" x14ac:dyDescent="0.3">
      <c r="O5" s="17" t="s">
        <v>4</v>
      </c>
    </row>
    <row r="6" spans="2:15" s="5" customFormat="1" ht="15" customHeight="1" x14ac:dyDescent="0.25">
      <c r="B6" s="309" t="s">
        <v>140</v>
      </c>
      <c r="C6" s="312" t="s">
        <v>18</v>
      </c>
      <c r="D6" s="314" t="s">
        <v>160</v>
      </c>
      <c r="E6" s="315"/>
      <c r="F6" s="316"/>
      <c r="G6" s="314" t="s">
        <v>642</v>
      </c>
      <c r="H6" s="315"/>
      <c r="I6" s="315"/>
      <c r="J6" s="315"/>
      <c r="K6" s="306" t="s">
        <v>153</v>
      </c>
      <c r="L6" s="306"/>
      <c r="M6" s="306"/>
      <c r="N6" s="306"/>
      <c r="O6" s="306"/>
    </row>
    <row r="7" spans="2:15" s="5" customFormat="1" ht="28" x14ac:dyDescent="0.25">
      <c r="B7" s="310"/>
      <c r="C7" s="312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5" s="5" customFormat="1" x14ac:dyDescent="0.25">
      <c r="B8" s="311"/>
      <c r="C8" s="313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5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5" s="4" customFormat="1" x14ac:dyDescent="0.25">
      <c r="B9" s="51">
        <v>1</v>
      </c>
      <c r="C9" s="18" t="s">
        <v>177</v>
      </c>
      <c r="D9" s="1"/>
      <c r="E9" s="199"/>
      <c r="F9" s="213">
        <f>E9-D9</f>
        <v>0</v>
      </c>
      <c r="G9" s="13"/>
      <c r="H9" s="13"/>
      <c r="I9" s="13"/>
      <c r="J9" s="212">
        <f>'[4]Investment for 5th MYT'!$B$133</f>
        <v>1206.97</v>
      </c>
      <c r="K9" s="212">
        <f>'[4]Investment for 5th MYT'!$B$160</f>
        <v>1696.01</v>
      </c>
      <c r="L9" s="212">
        <f>'[4]Investment for 5th MYT'!$B$187</f>
        <v>2808.5903267085714</v>
      </c>
      <c r="M9" s="212">
        <f>'[4]Investment for 5th MYT'!$B$214</f>
        <v>3699.5091296161736</v>
      </c>
      <c r="N9" s="212">
        <f>'[4]Investment for 5th MYT'!$B$241</f>
        <v>4684.528413510162</v>
      </c>
      <c r="O9" s="212">
        <f>'[4]Investment for 5th MYT'!$B$268</f>
        <v>5078.7129240128106</v>
      </c>
    </row>
    <row r="10" spans="2:15" s="4" customFormat="1" x14ac:dyDescent="0.25">
      <c r="B10" s="12">
        <v>2</v>
      </c>
      <c r="C10" s="18" t="s">
        <v>207</v>
      </c>
      <c r="D10" s="1"/>
      <c r="E10" s="169">
        <f>'F16.1'!G11</f>
        <v>0</v>
      </c>
      <c r="F10" s="213">
        <f>E10-D10</f>
        <v>0</v>
      </c>
      <c r="G10" s="13"/>
      <c r="H10" s="13"/>
      <c r="I10" s="13"/>
      <c r="J10" s="212">
        <f>'[4]Investment for 5th MYT'!$F$133</f>
        <v>3013.049310890869</v>
      </c>
      <c r="K10" s="212">
        <f>'[4]Investment for 5th MYT'!$F$160</f>
        <v>5209.7936063648176</v>
      </c>
      <c r="L10" s="212">
        <f>'[4]Investment for 5th MYT'!$F$187</f>
        <v>6287.8176634959373</v>
      </c>
      <c r="M10" s="212">
        <f>'[4]Investment for 5th MYT'!$F$214</f>
        <v>7818.8789045863423</v>
      </c>
      <c r="N10" s="212">
        <f>'[4]Investment for 5th MYT'!$F$241</f>
        <v>7803.0863492457056</v>
      </c>
      <c r="O10" s="212">
        <f>'[4]Investment for 5th MYT'!$F$268</f>
        <v>8155.7354169214505</v>
      </c>
    </row>
    <row r="11" spans="2:15" s="4" customFormat="1" x14ac:dyDescent="0.25">
      <c r="B11" s="12">
        <v>3</v>
      </c>
      <c r="C11" s="20" t="s">
        <v>150</v>
      </c>
      <c r="D11" s="1"/>
      <c r="E11" s="169">
        <f>'F16.1'!H11</f>
        <v>0</v>
      </c>
      <c r="F11" s="213">
        <f>E11-D11</f>
        <v>0</v>
      </c>
      <c r="G11" s="13"/>
      <c r="H11" s="13"/>
      <c r="I11" s="13"/>
      <c r="J11" s="212">
        <f>'[4]Investment for 5th MYT'!$I$133</f>
        <v>2524.0093108908686</v>
      </c>
      <c r="K11" s="212">
        <f>'[4]Investment for 5th MYT'!$I$160</f>
        <v>4097.2132796562464</v>
      </c>
      <c r="L11" s="212">
        <f>'[4]Investment for 5th MYT'!$I$187</f>
        <v>5396.8988605883351</v>
      </c>
      <c r="M11" s="212">
        <f>'[4]Investment for 5th MYT'!$I$214</f>
        <v>6833.859620692353</v>
      </c>
      <c r="N11" s="212">
        <f>'[4]Investment for 5th MYT'!$I$241</f>
        <v>7408.9018387430569</v>
      </c>
      <c r="O11" s="212">
        <f>'[4]Investment for 5th MYT'!$I$268</f>
        <v>7851.9982006762975</v>
      </c>
    </row>
    <row r="12" spans="2:15" s="4" customFormat="1" x14ac:dyDescent="0.25">
      <c r="B12" s="12">
        <v>4</v>
      </c>
      <c r="C12" s="18" t="s">
        <v>178</v>
      </c>
      <c r="D12" s="2"/>
      <c r="E12" s="199"/>
      <c r="F12" s="213">
        <f>E12-D12</f>
        <v>0</v>
      </c>
      <c r="G12" s="20"/>
      <c r="H12" s="20"/>
      <c r="I12" s="20"/>
      <c r="J12" s="211">
        <f>'[4]Investment for 5th MYT'!$J$133</f>
        <v>1696.01</v>
      </c>
      <c r="K12" s="211">
        <f>'[4]Investment for 5th MYT'!$J$160</f>
        <v>2808.5903267085714</v>
      </c>
      <c r="L12" s="211">
        <f>'[4]Investment for 5th MYT'!$J$187</f>
        <v>3699.5091296161736</v>
      </c>
      <c r="M12" s="211">
        <f>'[4]Investment for 5th MYT'!$J$214</f>
        <v>4684.528413510162</v>
      </c>
      <c r="N12" s="211">
        <f>'[4]Investment for 5th MYT'!$J$241</f>
        <v>5078.7129240128106</v>
      </c>
      <c r="O12" s="211">
        <f>'[4]Investment for 5th MYT'!$J$268</f>
        <v>5382.4501402579635</v>
      </c>
    </row>
    <row r="13" spans="2:15" s="24" customFormat="1" ht="14.5" x14ac:dyDescent="0.25">
      <c r="B13" s="52"/>
      <c r="C13" s="39"/>
      <c r="D13" s="49"/>
      <c r="E13" s="49"/>
      <c r="F13" s="49"/>
      <c r="G13" s="50"/>
      <c r="H13" s="15"/>
      <c r="I13" s="15"/>
      <c r="J13" s="15"/>
      <c r="K13" s="15"/>
      <c r="L13" s="15"/>
      <c r="M13" s="15"/>
    </row>
    <row r="15" spans="2:15" x14ac:dyDescent="0.3">
      <c r="B15" s="53"/>
    </row>
  </sheetData>
  <mergeCells count="5">
    <mergeCell ref="B6:B8"/>
    <mergeCell ref="C6:C8"/>
    <mergeCell ref="D6:F6"/>
    <mergeCell ref="G6:J6"/>
    <mergeCell ref="K6:O6"/>
  </mergeCells>
  <pageMargins left="1.02" right="0.25" top="1" bottom="1" header="0.25" footer="0.25"/>
  <pageSetup paperSize="9" scale="68" orientation="landscape" r:id="rId1"/>
  <headerFooter alignWithMargins="0">
    <oddHeader>&amp;F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FF0000"/>
    <pageSetUpPr fitToPage="1"/>
  </sheetPr>
  <dimension ref="B1:Q48"/>
  <sheetViews>
    <sheetView showGridLines="0" zoomScale="66" zoomScaleNormal="70" zoomScaleSheetLayoutView="90" workbookViewId="0">
      <selection activeCell="H3" sqref="H3"/>
    </sheetView>
  </sheetViews>
  <sheetFormatPr defaultColWidth="9.1796875" defaultRowHeight="14" x14ac:dyDescent="0.25"/>
  <cols>
    <col min="1" max="1" width="4.1796875" style="4" customWidth="1"/>
    <col min="2" max="2" width="6.1796875" style="4" customWidth="1"/>
    <col min="3" max="3" width="18.1796875" style="4" customWidth="1"/>
    <col min="4" max="4" width="21.1796875" style="4" customWidth="1"/>
    <col min="5" max="5" width="32.1796875" style="4" customWidth="1"/>
    <col min="6" max="7" width="22" style="4" customWidth="1"/>
    <col min="8" max="8" width="17.81640625" style="4" customWidth="1"/>
    <col min="9" max="9" width="35" style="4" customWidth="1"/>
    <col min="10" max="10" width="31.453125" style="4" customWidth="1"/>
    <col min="11" max="11" width="37" style="4" customWidth="1"/>
    <col min="12" max="12" width="32.1796875" style="4" customWidth="1"/>
    <col min="13" max="13" width="13.1796875" style="4" bestFit="1" customWidth="1"/>
    <col min="14" max="14" width="12.54296875" style="4" customWidth="1"/>
    <col min="15" max="15" width="11.81640625" style="4" bestFit="1" customWidth="1"/>
    <col min="16" max="16" width="13.81640625" style="4" bestFit="1" customWidth="1"/>
    <col min="17" max="22" width="11.81640625" style="4" bestFit="1" customWidth="1"/>
    <col min="23" max="16384" width="9.1796875" style="4"/>
  </cols>
  <sheetData>
    <row r="1" spans="2:17" x14ac:dyDescent="0.25">
      <c r="B1" s="15"/>
    </row>
    <row r="2" spans="2:17" x14ac:dyDescent="0.25">
      <c r="H2" s="25" t="s">
        <v>754</v>
      </c>
      <c r="I2" s="25"/>
    </row>
    <row r="3" spans="2:17" x14ac:dyDescent="0.25">
      <c r="H3" s="27" t="s">
        <v>445</v>
      </c>
      <c r="I3" s="27"/>
    </row>
    <row r="4" spans="2:17" x14ac:dyDescent="0.25">
      <c r="K4" s="27"/>
    </row>
    <row r="5" spans="2:17" ht="42" x14ac:dyDescent="0.25">
      <c r="B5" s="7" t="s">
        <v>140</v>
      </c>
      <c r="C5" s="14" t="s">
        <v>179</v>
      </c>
      <c r="D5" s="22" t="s">
        <v>446</v>
      </c>
      <c r="E5" s="14" t="s">
        <v>180</v>
      </c>
      <c r="F5" s="22" t="s">
        <v>187</v>
      </c>
      <c r="G5" s="22" t="s">
        <v>190</v>
      </c>
      <c r="H5" s="22" t="s">
        <v>191</v>
      </c>
      <c r="I5" s="22" t="s">
        <v>204</v>
      </c>
      <c r="J5" s="14" t="s">
        <v>181</v>
      </c>
      <c r="K5" s="22" t="s">
        <v>192</v>
      </c>
      <c r="L5" s="22" t="s">
        <v>135</v>
      </c>
      <c r="M5" s="16"/>
      <c r="N5" s="16"/>
      <c r="O5" s="16"/>
      <c r="P5" s="16"/>
    </row>
    <row r="6" spans="2:17" s="24" customFormat="1" x14ac:dyDescent="0.25">
      <c r="B6" s="12"/>
      <c r="C6" s="22" t="s">
        <v>160</v>
      </c>
      <c r="D6" s="21"/>
      <c r="E6" s="21"/>
      <c r="F6" s="21"/>
      <c r="G6" s="21"/>
      <c r="H6" s="21"/>
      <c r="I6" s="21"/>
      <c r="J6" s="21"/>
      <c r="K6" s="22"/>
      <c r="L6" s="23"/>
      <c r="M6" s="15"/>
      <c r="N6" s="15"/>
      <c r="O6" s="15"/>
      <c r="P6" s="15"/>
      <c r="Q6" s="15"/>
    </row>
    <row r="7" spans="2:17" x14ac:dyDescent="0.25">
      <c r="B7" s="12">
        <v>1</v>
      </c>
      <c r="C7" s="12"/>
      <c r="D7" s="18"/>
      <c r="E7" s="18"/>
      <c r="F7" s="18"/>
      <c r="G7" s="18"/>
      <c r="H7" s="18"/>
      <c r="I7" s="18"/>
      <c r="J7" s="18"/>
      <c r="K7" s="18"/>
      <c r="L7" s="18"/>
    </row>
    <row r="8" spans="2:17" x14ac:dyDescent="0.25">
      <c r="B8" s="12">
        <v>2</v>
      </c>
      <c r="C8" s="12"/>
      <c r="D8" s="18"/>
      <c r="E8" s="18"/>
      <c r="F8" s="18"/>
      <c r="G8" s="18"/>
      <c r="H8" s="18"/>
      <c r="I8" s="18"/>
      <c r="J8" s="18"/>
      <c r="K8" s="18"/>
      <c r="L8" s="18"/>
    </row>
    <row r="9" spans="2:17" x14ac:dyDescent="0.25">
      <c r="B9" s="12">
        <v>3</v>
      </c>
      <c r="C9" s="12"/>
      <c r="D9" s="18"/>
      <c r="E9" s="18"/>
      <c r="F9" s="18"/>
      <c r="G9" s="18"/>
      <c r="H9" s="18"/>
      <c r="I9" s="18"/>
      <c r="J9" s="18"/>
      <c r="K9" s="18"/>
      <c r="L9" s="18"/>
    </row>
    <row r="10" spans="2:17" x14ac:dyDescent="0.25">
      <c r="B10" s="18"/>
      <c r="C10" s="18" t="s">
        <v>9</v>
      </c>
      <c r="D10" s="18"/>
      <c r="E10" s="18"/>
      <c r="F10" s="18"/>
      <c r="G10" s="18"/>
      <c r="H10" s="18"/>
      <c r="I10" s="18"/>
      <c r="J10" s="18"/>
      <c r="K10" s="18"/>
      <c r="L10" s="18"/>
    </row>
    <row r="11" spans="2:17" x14ac:dyDescent="0.25">
      <c r="B11" s="18"/>
      <c r="C11" s="14" t="s">
        <v>108</v>
      </c>
      <c r="D11" s="18"/>
      <c r="E11" s="18"/>
      <c r="F11" s="144">
        <f>SUM(F7:F10)</f>
        <v>0</v>
      </c>
      <c r="G11" s="144">
        <f>SUM(G7:G10)</f>
        <v>0</v>
      </c>
      <c r="H11" s="144">
        <f>SUM(H7:H10)</f>
        <v>0</v>
      </c>
      <c r="I11" s="18"/>
      <c r="J11" s="18"/>
      <c r="K11" s="18"/>
      <c r="L11" s="18"/>
    </row>
    <row r="12" spans="2:17" x14ac:dyDescent="0.25">
      <c r="B12" s="12"/>
      <c r="C12" s="22" t="s">
        <v>642</v>
      </c>
      <c r="D12" s="18"/>
      <c r="E12" s="18"/>
      <c r="F12" s="18"/>
      <c r="G12" s="18"/>
      <c r="H12" s="18"/>
      <c r="I12" s="18"/>
      <c r="J12" s="18"/>
      <c r="K12" s="18"/>
      <c r="L12" s="18"/>
    </row>
    <row r="13" spans="2:17" x14ac:dyDescent="0.25">
      <c r="B13" s="12">
        <v>1</v>
      </c>
      <c r="C13" s="12"/>
      <c r="D13" s="18"/>
      <c r="E13" s="18"/>
      <c r="F13" s="18"/>
      <c r="G13" s="18"/>
      <c r="H13" s="18"/>
      <c r="I13" s="18"/>
      <c r="J13" s="18"/>
      <c r="K13" s="18"/>
      <c r="L13" s="18"/>
    </row>
    <row r="14" spans="2:17" x14ac:dyDescent="0.25">
      <c r="B14" s="12">
        <v>2</v>
      </c>
      <c r="C14" s="12"/>
      <c r="D14" s="18"/>
      <c r="E14" s="18"/>
      <c r="F14" s="18"/>
      <c r="G14" s="18"/>
      <c r="H14" s="18"/>
      <c r="I14" s="18"/>
      <c r="J14" s="18"/>
      <c r="K14" s="18"/>
      <c r="L14" s="18"/>
    </row>
    <row r="15" spans="2:17" x14ac:dyDescent="0.25">
      <c r="B15" s="12">
        <v>3</v>
      </c>
      <c r="C15" s="12"/>
      <c r="D15" s="18"/>
      <c r="E15" s="18"/>
      <c r="F15" s="18"/>
      <c r="G15" s="18"/>
      <c r="H15" s="18"/>
      <c r="I15" s="18"/>
      <c r="J15" s="18"/>
      <c r="K15" s="18"/>
      <c r="L15" s="18"/>
    </row>
    <row r="16" spans="2:17" x14ac:dyDescent="0.25">
      <c r="B16" s="18"/>
      <c r="C16" s="18" t="s">
        <v>9</v>
      </c>
      <c r="D16" s="18"/>
      <c r="E16" s="18"/>
      <c r="F16" s="18"/>
      <c r="G16" s="18"/>
      <c r="H16" s="18"/>
      <c r="I16" s="18"/>
      <c r="J16" s="18"/>
      <c r="K16" s="18"/>
      <c r="L16" s="18"/>
    </row>
    <row r="17" spans="2:12" x14ac:dyDescent="0.25">
      <c r="B17" s="18"/>
      <c r="C17" s="14" t="s">
        <v>108</v>
      </c>
      <c r="D17" s="18"/>
      <c r="E17" s="18"/>
      <c r="F17" s="144">
        <f>SUM(F13:F16)</f>
        <v>0</v>
      </c>
      <c r="G17" s="144">
        <f>SUM(G13:G16)</f>
        <v>0</v>
      </c>
      <c r="H17" s="144">
        <f>SUM(H13:H16)</f>
        <v>0</v>
      </c>
      <c r="I17" s="18"/>
      <c r="J17" s="18"/>
      <c r="K17" s="18"/>
      <c r="L17" s="18"/>
    </row>
    <row r="18" spans="2:12" x14ac:dyDescent="0.25">
      <c r="B18" s="12"/>
      <c r="C18" s="22" t="s">
        <v>182</v>
      </c>
      <c r="D18" s="18"/>
      <c r="E18" s="18"/>
      <c r="F18" s="18"/>
      <c r="G18" s="18"/>
      <c r="H18" s="18"/>
      <c r="I18" s="18"/>
      <c r="J18" s="18"/>
      <c r="K18" s="18"/>
      <c r="L18" s="18"/>
    </row>
    <row r="19" spans="2:12" x14ac:dyDescent="0.25">
      <c r="B19" s="12">
        <v>1</v>
      </c>
      <c r="C19" s="12"/>
      <c r="D19" s="18"/>
      <c r="E19" s="18"/>
      <c r="F19" s="18"/>
      <c r="G19" s="18"/>
      <c r="H19" s="18"/>
      <c r="I19" s="18"/>
      <c r="J19" s="18"/>
      <c r="K19" s="18"/>
      <c r="L19" s="18"/>
    </row>
    <row r="20" spans="2:12" x14ac:dyDescent="0.25">
      <c r="B20" s="12">
        <v>2</v>
      </c>
      <c r="C20" s="12"/>
      <c r="D20" s="18"/>
      <c r="E20" s="18"/>
      <c r="F20" s="18"/>
      <c r="G20" s="18"/>
      <c r="H20" s="18"/>
      <c r="I20" s="18"/>
      <c r="J20" s="18"/>
      <c r="K20" s="18"/>
      <c r="L20" s="18"/>
    </row>
    <row r="21" spans="2:12" x14ac:dyDescent="0.25">
      <c r="B21" s="12">
        <v>3</v>
      </c>
      <c r="C21" s="12"/>
      <c r="D21" s="18"/>
      <c r="E21" s="18"/>
      <c r="F21" s="18"/>
      <c r="G21" s="18"/>
      <c r="H21" s="18"/>
      <c r="I21" s="18"/>
      <c r="J21" s="18"/>
      <c r="K21" s="18"/>
      <c r="L21" s="18"/>
    </row>
    <row r="22" spans="2:12" x14ac:dyDescent="0.25">
      <c r="B22" s="18"/>
      <c r="C22" s="18" t="s">
        <v>9</v>
      </c>
      <c r="D22" s="18"/>
      <c r="E22" s="18"/>
      <c r="F22" s="18"/>
      <c r="G22" s="18"/>
      <c r="H22" s="18"/>
      <c r="I22" s="18"/>
      <c r="J22" s="18"/>
      <c r="K22" s="18"/>
      <c r="L22" s="18"/>
    </row>
    <row r="23" spans="2:12" x14ac:dyDescent="0.25">
      <c r="B23" s="18"/>
      <c r="C23" s="14" t="s">
        <v>108</v>
      </c>
      <c r="D23" s="18"/>
      <c r="E23" s="18"/>
      <c r="F23" s="144">
        <f>SUM(F19:F22)</f>
        <v>0</v>
      </c>
      <c r="G23" s="144">
        <f>SUM(G19:G22)</f>
        <v>0</v>
      </c>
      <c r="H23" s="144">
        <f>SUM(H19:H22)</f>
        <v>0</v>
      </c>
      <c r="I23" s="18"/>
      <c r="J23" s="18"/>
      <c r="K23" s="18"/>
      <c r="L23" s="18"/>
    </row>
    <row r="24" spans="2:12" x14ac:dyDescent="0.25">
      <c r="B24" s="12"/>
      <c r="C24" s="22" t="s">
        <v>183</v>
      </c>
      <c r="D24" s="18"/>
      <c r="E24" s="18"/>
      <c r="F24" s="18"/>
      <c r="G24" s="18"/>
      <c r="H24" s="18"/>
      <c r="I24" s="18"/>
      <c r="J24" s="18"/>
      <c r="K24" s="18"/>
      <c r="L24" s="18"/>
    </row>
    <row r="25" spans="2:12" x14ac:dyDescent="0.25">
      <c r="B25" s="12">
        <v>1</v>
      </c>
      <c r="C25" s="12"/>
      <c r="D25" s="18"/>
      <c r="E25" s="18"/>
      <c r="F25" s="18"/>
      <c r="G25" s="18"/>
      <c r="H25" s="18"/>
      <c r="I25" s="18"/>
      <c r="J25" s="18"/>
      <c r="K25" s="18"/>
      <c r="L25" s="18"/>
    </row>
    <row r="26" spans="2:12" x14ac:dyDescent="0.25">
      <c r="B26" s="12">
        <v>2</v>
      </c>
      <c r="C26" s="12"/>
      <c r="D26" s="18"/>
      <c r="E26" s="18"/>
      <c r="F26" s="18"/>
      <c r="G26" s="18"/>
      <c r="H26" s="18"/>
      <c r="I26" s="18"/>
      <c r="J26" s="18"/>
      <c r="K26" s="18"/>
      <c r="L26" s="18"/>
    </row>
    <row r="27" spans="2:12" x14ac:dyDescent="0.25">
      <c r="B27" s="12">
        <v>3</v>
      </c>
      <c r="C27" s="12"/>
      <c r="D27" s="18"/>
      <c r="E27" s="18"/>
      <c r="F27" s="18"/>
      <c r="G27" s="18"/>
      <c r="H27" s="18"/>
      <c r="I27" s="18"/>
      <c r="J27" s="18"/>
      <c r="K27" s="18"/>
      <c r="L27" s="18"/>
    </row>
    <row r="28" spans="2:12" x14ac:dyDescent="0.25">
      <c r="B28" s="18"/>
      <c r="C28" s="18" t="s">
        <v>9</v>
      </c>
      <c r="D28" s="18"/>
      <c r="E28" s="18"/>
      <c r="F28" s="18"/>
      <c r="G28" s="18"/>
      <c r="H28" s="18"/>
      <c r="I28" s="18"/>
      <c r="J28" s="18"/>
      <c r="K28" s="18"/>
      <c r="L28" s="18"/>
    </row>
    <row r="29" spans="2:12" x14ac:dyDescent="0.25">
      <c r="B29" s="18"/>
      <c r="C29" s="14" t="s">
        <v>108</v>
      </c>
      <c r="D29" s="18"/>
      <c r="E29" s="18"/>
      <c r="F29" s="144">
        <f>SUM(F25:F28)</f>
        <v>0</v>
      </c>
      <c r="G29" s="144">
        <f>SUM(G25:G28)</f>
        <v>0</v>
      </c>
      <c r="H29" s="144">
        <f>SUM(H25:H28)</f>
        <v>0</v>
      </c>
      <c r="I29" s="18"/>
      <c r="J29" s="18"/>
      <c r="K29" s="18"/>
      <c r="L29" s="18"/>
    </row>
    <row r="30" spans="2:12" x14ac:dyDescent="0.25">
      <c r="B30" s="12"/>
      <c r="C30" s="22" t="s">
        <v>184</v>
      </c>
      <c r="D30" s="18"/>
      <c r="E30" s="18"/>
      <c r="F30" s="18"/>
      <c r="G30" s="18"/>
      <c r="H30" s="18"/>
      <c r="I30" s="18"/>
      <c r="J30" s="18"/>
      <c r="K30" s="18"/>
      <c r="L30" s="18"/>
    </row>
    <row r="31" spans="2:12" x14ac:dyDescent="0.25">
      <c r="B31" s="12">
        <v>1</v>
      </c>
      <c r="C31" s="12"/>
      <c r="D31" s="18"/>
      <c r="E31" s="18"/>
      <c r="F31" s="18"/>
      <c r="G31" s="18"/>
      <c r="H31" s="18"/>
      <c r="I31" s="18"/>
      <c r="J31" s="18"/>
      <c r="K31" s="18"/>
      <c r="L31" s="18"/>
    </row>
    <row r="32" spans="2:12" x14ac:dyDescent="0.25">
      <c r="B32" s="12">
        <v>2</v>
      </c>
      <c r="C32" s="12"/>
      <c r="D32" s="18"/>
      <c r="E32" s="18"/>
      <c r="F32" s="18"/>
      <c r="G32" s="18"/>
      <c r="H32" s="18"/>
      <c r="I32" s="18"/>
      <c r="J32" s="18"/>
      <c r="K32" s="18"/>
      <c r="L32" s="18"/>
    </row>
    <row r="33" spans="2:12" x14ac:dyDescent="0.25">
      <c r="B33" s="12">
        <v>3</v>
      </c>
      <c r="C33" s="12"/>
      <c r="D33" s="18"/>
      <c r="E33" s="18"/>
      <c r="F33" s="18"/>
      <c r="G33" s="18"/>
      <c r="H33" s="18"/>
      <c r="I33" s="18"/>
      <c r="J33" s="18"/>
      <c r="K33" s="18"/>
      <c r="L33" s="18"/>
    </row>
    <row r="34" spans="2:12" x14ac:dyDescent="0.25">
      <c r="B34" s="18"/>
      <c r="C34" s="18" t="s">
        <v>9</v>
      </c>
      <c r="D34" s="18"/>
      <c r="E34" s="18"/>
      <c r="F34" s="18"/>
      <c r="G34" s="18"/>
      <c r="H34" s="18"/>
      <c r="I34" s="18"/>
      <c r="J34" s="18"/>
      <c r="K34" s="18"/>
      <c r="L34" s="18"/>
    </row>
    <row r="35" spans="2:12" x14ac:dyDescent="0.25">
      <c r="B35" s="18"/>
      <c r="C35" s="14" t="s">
        <v>108</v>
      </c>
      <c r="D35" s="18"/>
      <c r="E35" s="18"/>
      <c r="F35" s="144">
        <f>SUM(F31:F34)</f>
        <v>0</v>
      </c>
      <c r="G35" s="144">
        <f>SUM(G31:G34)</f>
        <v>0</v>
      </c>
      <c r="H35" s="144">
        <f>SUM(H31:H34)</f>
        <v>0</v>
      </c>
      <c r="I35" s="18"/>
      <c r="J35" s="18"/>
      <c r="K35" s="18"/>
      <c r="L35" s="18"/>
    </row>
    <row r="36" spans="2:12" x14ac:dyDescent="0.25">
      <c r="B36" s="12"/>
      <c r="C36" s="22" t="s">
        <v>185</v>
      </c>
      <c r="D36" s="18"/>
      <c r="E36" s="18"/>
      <c r="F36" s="18"/>
      <c r="G36" s="18"/>
      <c r="H36" s="18"/>
      <c r="I36" s="18"/>
      <c r="J36" s="18"/>
      <c r="K36" s="18"/>
      <c r="L36" s="18"/>
    </row>
    <row r="37" spans="2:12" x14ac:dyDescent="0.25">
      <c r="B37" s="12">
        <v>1</v>
      </c>
      <c r="C37" s="12"/>
      <c r="D37" s="18"/>
      <c r="E37" s="18"/>
      <c r="F37" s="18"/>
      <c r="G37" s="18"/>
      <c r="H37" s="18"/>
      <c r="I37" s="18"/>
      <c r="J37" s="18"/>
      <c r="K37" s="18"/>
      <c r="L37" s="18"/>
    </row>
    <row r="38" spans="2:12" x14ac:dyDescent="0.25">
      <c r="B38" s="12">
        <v>2</v>
      </c>
      <c r="C38" s="12"/>
      <c r="D38" s="18"/>
      <c r="E38" s="18"/>
      <c r="F38" s="18"/>
      <c r="G38" s="18"/>
      <c r="H38" s="18"/>
      <c r="I38" s="18"/>
      <c r="J38" s="18"/>
      <c r="K38" s="18"/>
      <c r="L38" s="18"/>
    </row>
    <row r="39" spans="2:12" x14ac:dyDescent="0.25">
      <c r="B39" s="12">
        <v>3</v>
      </c>
      <c r="C39" s="12"/>
      <c r="D39" s="18"/>
      <c r="E39" s="18"/>
      <c r="F39" s="18"/>
      <c r="G39" s="18"/>
      <c r="H39" s="18"/>
      <c r="I39" s="18"/>
      <c r="J39" s="18"/>
      <c r="K39" s="18"/>
      <c r="L39" s="18"/>
    </row>
    <row r="40" spans="2:12" x14ac:dyDescent="0.25">
      <c r="B40" s="18"/>
      <c r="C40" s="18" t="s">
        <v>9</v>
      </c>
      <c r="D40" s="18"/>
      <c r="E40" s="18"/>
      <c r="F40" s="18"/>
      <c r="G40" s="18"/>
      <c r="H40" s="18"/>
      <c r="I40" s="18"/>
      <c r="J40" s="18"/>
      <c r="K40" s="18"/>
      <c r="L40" s="18"/>
    </row>
    <row r="41" spans="2:12" x14ac:dyDescent="0.25">
      <c r="B41" s="18"/>
      <c r="C41" s="14" t="s">
        <v>108</v>
      </c>
      <c r="D41" s="18"/>
      <c r="E41" s="18"/>
      <c r="F41" s="144">
        <f>SUM(F37:F40)</f>
        <v>0</v>
      </c>
      <c r="G41" s="144">
        <f>SUM(G37:G40)</f>
        <v>0</v>
      </c>
      <c r="H41" s="144">
        <f>SUM(H37:H40)</f>
        <v>0</v>
      </c>
      <c r="I41" s="18"/>
      <c r="J41" s="18"/>
      <c r="K41" s="18"/>
      <c r="L41" s="18"/>
    </row>
    <row r="42" spans="2:12" x14ac:dyDescent="0.25">
      <c r="B42" s="12"/>
      <c r="C42" s="22" t="s">
        <v>186</v>
      </c>
      <c r="D42" s="18"/>
      <c r="E42" s="18"/>
      <c r="F42" s="18"/>
      <c r="G42" s="18"/>
      <c r="H42" s="18"/>
      <c r="I42" s="18"/>
      <c r="J42" s="18"/>
      <c r="K42" s="18"/>
      <c r="L42" s="18"/>
    </row>
    <row r="43" spans="2:12" x14ac:dyDescent="0.25">
      <c r="B43" s="12">
        <v>1</v>
      </c>
      <c r="C43" s="12"/>
      <c r="D43" s="18"/>
      <c r="E43" s="18"/>
      <c r="F43" s="18"/>
      <c r="G43" s="18"/>
      <c r="H43" s="18"/>
      <c r="I43" s="18"/>
      <c r="J43" s="18"/>
      <c r="K43" s="18"/>
      <c r="L43" s="18"/>
    </row>
    <row r="44" spans="2:12" x14ac:dyDescent="0.25">
      <c r="B44" s="12">
        <v>2</v>
      </c>
      <c r="C44" s="12"/>
      <c r="D44" s="18"/>
      <c r="E44" s="18"/>
      <c r="F44" s="18"/>
      <c r="G44" s="18"/>
      <c r="H44" s="18"/>
      <c r="I44" s="18"/>
      <c r="J44" s="18"/>
      <c r="K44" s="18"/>
      <c r="L44" s="18"/>
    </row>
    <row r="45" spans="2:12" x14ac:dyDescent="0.25">
      <c r="B45" s="12">
        <v>3</v>
      </c>
      <c r="C45" s="12"/>
      <c r="D45" s="18"/>
      <c r="E45" s="18"/>
      <c r="F45" s="18"/>
      <c r="G45" s="18"/>
      <c r="H45" s="18"/>
      <c r="I45" s="18"/>
      <c r="J45" s="18"/>
      <c r="K45" s="18"/>
      <c r="L45" s="18"/>
    </row>
    <row r="46" spans="2:12" x14ac:dyDescent="0.25">
      <c r="B46" s="18"/>
      <c r="C46" s="18" t="s">
        <v>9</v>
      </c>
      <c r="D46" s="18"/>
      <c r="E46" s="18"/>
      <c r="F46" s="18"/>
      <c r="G46" s="18"/>
      <c r="H46" s="18"/>
      <c r="I46" s="18"/>
      <c r="J46" s="18"/>
      <c r="K46" s="18"/>
      <c r="L46" s="18"/>
    </row>
    <row r="47" spans="2:12" x14ac:dyDescent="0.25">
      <c r="B47" s="18"/>
      <c r="C47" s="14" t="s">
        <v>108</v>
      </c>
      <c r="D47" s="18"/>
      <c r="E47" s="18"/>
      <c r="F47" s="144">
        <f>SUM(F43:F46)</f>
        <v>0</v>
      </c>
      <c r="G47" s="144">
        <f>SUM(G43:G46)</f>
        <v>0</v>
      </c>
      <c r="H47" s="144">
        <f>SUM(H43:H46)</f>
        <v>0</v>
      </c>
      <c r="I47" s="18"/>
      <c r="J47" s="18"/>
      <c r="K47" s="18"/>
      <c r="L47" s="18"/>
    </row>
    <row r="48" spans="2:12" ht="14.5" x14ac:dyDescent="0.25">
      <c r="B48" s="52" t="s">
        <v>188</v>
      </c>
      <c r="C48" s="40" t="s">
        <v>189</v>
      </c>
    </row>
  </sheetData>
  <pageMargins left="1.02" right="0.25" top="1" bottom="1" header="0.25" footer="0.25"/>
  <pageSetup paperSize="9" scale="48" orientation="landscape" r:id="rId1"/>
  <headerFooter alignWithMargins="0">
    <oddHeader>&amp;F</oddHead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FF0000"/>
  </sheetPr>
  <dimension ref="B2:L20"/>
  <sheetViews>
    <sheetView showGridLines="0" zoomScale="80" zoomScaleNormal="80" workbookViewId="0">
      <selection activeCell="G3" sqref="G3"/>
    </sheetView>
  </sheetViews>
  <sheetFormatPr defaultColWidth="9.1796875" defaultRowHeight="14" x14ac:dyDescent="0.25"/>
  <cols>
    <col min="1" max="2" width="9.1796875" style="76"/>
    <col min="3" max="3" width="42" style="76" customWidth="1"/>
    <col min="4" max="4" width="16.1796875" style="76" customWidth="1"/>
    <col min="5" max="5" width="12.54296875" style="76" bestFit="1" customWidth="1"/>
    <col min="6" max="6" width="13.1796875" style="76" bestFit="1" customWidth="1"/>
    <col min="7" max="7" width="12.54296875" style="76" customWidth="1"/>
    <col min="8" max="8" width="16.1796875" style="76" customWidth="1"/>
    <col min="9" max="12" width="15.81640625" style="76" customWidth="1"/>
    <col min="13" max="16384" width="9.1796875" style="76"/>
  </cols>
  <sheetData>
    <row r="2" spans="2:12" x14ac:dyDescent="0.25">
      <c r="G2" s="25" t="s">
        <v>754</v>
      </c>
    </row>
    <row r="3" spans="2:12" x14ac:dyDescent="0.25">
      <c r="G3" s="27" t="s">
        <v>447</v>
      </c>
    </row>
    <row r="5" spans="2:12" ht="15" customHeight="1" x14ac:dyDescent="0.25">
      <c r="B5" s="307" t="s">
        <v>140</v>
      </c>
      <c r="C5" s="306" t="s">
        <v>18</v>
      </c>
      <c r="D5" s="307" t="s">
        <v>160</v>
      </c>
      <c r="E5" s="352" t="s">
        <v>642</v>
      </c>
      <c r="F5" s="353"/>
      <c r="G5" s="354"/>
      <c r="H5" s="307" t="s">
        <v>153</v>
      </c>
      <c r="I5" s="307"/>
      <c r="J5" s="307"/>
      <c r="K5" s="307"/>
      <c r="L5" s="307"/>
    </row>
    <row r="6" spans="2:12" x14ac:dyDescent="0.25">
      <c r="B6" s="307"/>
      <c r="C6" s="306"/>
      <c r="D6" s="307"/>
      <c r="E6" s="7" t="s">
        <v>163</v>
      </c>
      <c r="F6" s="7" t="s">
        <v>164</v>
      </c>
      <c r="G6" s="7" t="s">
        <v>168</v>
      </c>
      <c r="H6" s="7" t="s">
        <v>154</v>
      </c>
      <c r="I6" s="7" t="s">
        <v>155</v>
      </c>
      <c r="J6" s="7" t="s">
        <v>156</v>
      </c>
      <c r="K6" s="7" t="s">
        <v>157</v>
      </c>
      <c r="L6" s="7" t="s">
        <v>158</v>
      </c>
    </row>
    <row r="7" spans="2:12" x14ac:dyDescent="0.25">
      <c r="B7" s="307"/>
      <c r="C7" s="306"/>
      <c r="D7" s="77" t="s">
        <v>3</v>
      </c>
      <c r="E7" s="7" t="s">
        <v>3</v>
      </c>
      <c r="F7" s="7" t="s">
        <v>5</v>
      </c>
      <c r="G7" s="7" t="s">
        <v>5</v>
      </c>
      <c r="H7" s="7" t="s">
        <v>8</v>
      </c>
      <c r="I7" s="7" t="s">
        <v>8</v>
      </c>
      <c r="J7" s="7" t="s">
        <v>8</v>
      </c>
      <c r="K7" s="7" t="s">
        <v>8</v>
      </c>
      <c r="L7" s="7" t="s">
        <v>8</v>
      </c>
    </row>
    <row r="8" spans="2:12" x14ac:dyDescent="0.25">
      <c r="B8" s="78">
        <v>1</v>
      </c>
      <c r="C8" s="19" t="s">
        <v>612</v>
      </c>
      <c r="D8" s="130">
        <f>'F16.1'!H11</f>
        <v>0</v>
      </c>
      <c r="E8" s="19"/>
      <c r="F8" s="19"/>
      <c r="G8" s="130">
        <f>SUM(E8:F8)</f>
        <v>0</v>
      </c>
      <c r="H8" s="130">
        <f>'F16.1'!H23</f>
        <v>0</v>
      </c>
      <c r="I8" s="130">
        <f>'F16.1'!H29</f>
        <v>0</v>
      </c>
      <c r="J8" s="130">
        <f>'F16.1'!H35</f>
        <v>0</v>
      </c>
      <c r="K8" s="130">
        <f>'F16.1'!H41</f>
        <v>0</v>
      </c>
      <c r="L8" s="130">
        <f>'F16.1'!H47</f>
        <v>0</v>
      </c>
    </row>
    <row r="9" spans="2:12" x14ac:dyDescent="0.25"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</row>
    <row r="10" spans="2:12" x14ac:dyDescent="0.25">
      <c r="B10" s="78">
        <v>2</v>
      </c>
      <c r="C10" s="79" t="s">
        <v>136</v>
      </c>
      <c r="D10" s="19"/>
      <c r="E10" s="19"/>
      <c r="F10" s="19"/>
      <c r="G10" s="19"/>
      <c r="H10" s="19"/>
      <c r="I10" s="19"/>
      <c r="J10" s="19"/>
      <c r="K10" s="19"/>
      <c r="L10" s="19"/>
    </row>
    <row r="11" spans="2:12" x14ac:dyDescent="0.25">
      <c r="B11" s="19"/>
      <c r="C11" s="19" t="s">
        <v>139</v>
      </c>
      <c r="D11" s="19"/>
      <c r="E11" s="19"/>
      <c r="F11" s="19"/>
      <c r="G11" s="19"/>
      <c r="H11" s="19"/>
      <c r="I11" s="19"/>
      <c r="J11" s="19"/>
      <c r="K11" s="19"/>
      <c r="L11" s="19"/>
    </row>
    <row r="12" spans="2:12" x14ac:dyDescent="0.25">
      <c r="B12" s="19"/>
      <c r="C12" s="19" t="s">
        <v>138</v>
      </c>
      <c r="D12" s="19"/>
      <c r="E12" s="19"/>
      <c r="F12" s="19"/>
      <c r="G12" s="19"/>
      <c r="H12" s="19"/>
      <c r="I12" s="19"/>
      <c r="J12" s="19"/>
      <c r="K12" s="19"/>
      <c r="L12" s="19"/>
    </row>
    <row r="13" spans="2:12" x14ac:dyDescent="0.25">
      <c r="B13" s="19"/>
      <c r="C13" s="19" t="s">
        <v>9</v>
      </c>
      <c r="D13" s="19"/>
      <c r="E13" s="19"/>
      <c r="F13" s="19"/>
      <c r="G13" s="19"/>
      <c r="H13" s="19"/>
      <c r="I13" s="19"/>
      <c r="J13" s="19"/>
      <c r="K13" s="19"/>
      <c r="L13" s="19"/>
    </row>
    <row r="14" spans="2:12" x14ac:dyDescent="0.25">
      <c r="B14" s="19"/>
      <c r="C14" s="79" t="s">
        <v>134</v>
      </c>
      <c r="D14" s="132">
        <f>SUM(D11:D13)</f>
        <v>0</v>
      </c>
      <c r="E14" s="19"/>
      <c r="F14" s="19"/>
      <c r="G14" s="132">
        <f>SUM(E14:F14)</f>
        <v>0</v>
      </c>
      <c r="H14" s="132">
        <f>SUM(H11:H13)</f>
        <v>0</v>
      </c>
      <c r="I14" s="132">
        <f>SUM(I11:I13)</f>
        <v>0</v>
      </c>
      <c r="J14" s="132">
        <f>SUM(J11:J13)</f>
        <v>0</v>
      </c>
      <c r="K14" s="132">
        <f>SUM(K11:K13)</f>
        <v>0</v>
      </c>
      <c r="L14" s="132">
        <f>SUM(L11:L13)</f>
        <v>0</v>
      </c>
    </row>
    <row r="15" spans="2:12" x14ac:dyDescent="0.25"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</row>
    <row r="16" spans="2:12" x14ac:dyDescent="0.25">
      <c r="B16" s="78">
        <v>3</v>
      </c>
      <c r="C16" s="19" t="s">
        <v>0</v>
      </c>
      <c r="D16" s="19"/>
      <c r="E16" s="19"/>
      <c r="F16" s="19"/>
      <c r="G16" s="19"/>
      <c r="H16" s="19"/>
      <c r="I16" s="19"/>
      <c r="J16" s="19"/>
      <c r="K16" s="19"/>
      <c r="L16" s="19"/>
    </row>
    <row r="17" spans="2:12" x14ac:dyDescent="0.25">
      <c r="B17" s="78">
        <v>4</v>
      </c>
      <c r="C17" s="19" t="s">
        <v>137</v>
      </c>
      <c r="D17" s="19"/>
      <c r="E17" s="19"/>
      <c r="F17" s="19"/>
      <c r="G17" s="19"/>
      <c r="H17" s="19"/>
      <c r="I17" s="19"/>
      <c r="J17" s="19"/>
      <c r="K17" s="19"/>
      <c r="L17" s="19"/>
    </row>
    <row r="18" spans="2:12" x14ac:dyDescent="0.25">
      <c r="B18" s="78">
        <v>5</v>
      </c>
      <c r="C18" s="19" t="s">
        <v>222</v>
      </c>
      <c r="D18" s="19"/>
      <c r="E18" s="19"/>
      <c r="F18" s="19"/>
      <c r="G18" s="19"/>
      <c r="H18" s="19"/>
      <c r="I18" s="19"/>
      <c r="J18" s="19"/>
      <c r="K18" s="19"/>
      <c r="L18" s="19"/>
    </row>
    <row r="19" spans="2:12" x14ac:dyDescent="0.25"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</row>
    <row r="20" spans="2:12" x14ac:dyDescent="0.25">
      <c r="B20" s="78">
        <v>6</v>
      </c>
      <c r="C20" s="79" t="s">
        <v>223</v>
      </c>
      <c r="D20" s="129">
        <f>D8+D14+SUM(D16:D18)</f>
        <v>0</v>
      </c>
      <c r="E20" s="19"/>
      <c r="F20" s="19"/>
      <c r="G20" s="129">
        <f t="shared" ref="G20:L20" si="0">G8+G14+SUM(G16:G18)</f>
        <v>0</v>
      </c>
      <c r="H20" s="129">
        <f t="shared" si="0"/>
        <v>0</v>
      </c>
      <c r="I20" s="129">
        <f t="shared" si="0"/>
        <v>0</v>
      </c>
      <c r="J20" s="129">
        <f t="shared" si="0"/>
        <v>0</v>
      </c>
      <c r="K20" s="129">
        <f t="shared" si="0"/>
        <v>0</v>
      </c>
      <c r="L20" s="129">
        <f t="shared" si="0"/>
        <v>0</v>
      </c>
    </row>
  </sheetData>
  <mergeCells count="5">
    <mergeCell ref="H5:L5"/>
    <mergeCell ref="D5:D6"/>
    <mergeCell ref="B5:B7"/>
    <mergeCell ref="C5:C7"/>
    <mergeCell ref="E5:G5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B050"/>
  </sheetPr>
  <dimension ref="B1:O953"/>
  <sheetViews>
    <sheetView showGridLines="0" zoomScale="52" zoomScaleNormal="100" zoomScaleSheetLayoutView="90" workbookViewId="0">
      <selection activeCell="Q103" sqref="Q103"/>
    </sheetView>
  </sheetViews>
  <sheetFormatPr defaultColWidth="9.1796875" defaultRowHeight="14" x14ac:dyDescent="0.25"/>
  <cols>
    <col min="1" max="1" width="4.1796875" style="4" customWidth="1"/>
    <col min="2" max="2" width="9.1796875" style="4"/>
    <col min="3" max="3" width="46.1796875" style="4" customWidth="1"/>
    <col min="4" max="4" width="8" style="4" customWidth="1"/>
    <col min="5" max="5" width="14.54296875" style="4" customWidth="1"/>
    <col min="6" max="6" width="13.1796875" style="4" customWidth="1"/>
    <col min="7" max="7" width="10.81640625" style="4" customWidth="1"/>
    <col min="8" max="8" width="14.81640625" style="4" customWidth="1"/>
    <col min="9" max="9" width="10.81640625" style="4" customWidth="1"/>
    <col min="10" max="10" width="15.1796875" style="4" customWidth="1"/>
    <col min="11" max="11" width="13.81640625" style="4" customWidth="1"/>
    <col min="12" max="12" width="10.81640625" style="4" customWidth="1"/>
    <col min="13" max="13" width="13.81640625" style="4" customWidth="1"/>
    <col min="14" max="14" width="15.1796875" style="4" customWidth="1"/>
    <col min="15" max="15" width="14" style="4" customWidth="1"/>
    <col min="16" max="16" width="13.81640625" style="4" bestFit="1" customWidth="1"/>
    <col min="17" max="22" width="11.81640625" style="4" bestFit="1" customWidth="1"/>
    <col min="23" max="16384" width="9.1796875" style="4"/>
  </cols>
  <sheetData>
    <row r="1" spans="2:15" x14ac:dyDescent="0.25">
      <c r="B1" s="15"/>
    </row>
    <row r="2" spans="2:15" x14ac:dyDescent="0.25">
      <c r="H2" s="25" t="s">
        <v>754</v>
      </c>
      <c r="I2" s="25"/>
    </row>
    <row r="3" spans="2:15" x14ac:dyDescent="0.25">
      <c r="H3" s="27" t="s">
        <v>448</v>
      </c>
      <c r="I3" s="27"/>
    </row>
    <row r="4" spans="2:15" x14ac:dyDescent="0.25">
      <c r="B4" s="24" t="s">
        <v>602</v>
      </c>
      <c r="H4" s="27"/>
      <c r="I4" s="27"/>
    </row>
    <row r="5" spans="2:15" ht="14.5" hidden="1" thickBot="1" x14ac:dyDescent="0.3">
      <c r="K5" s="27"/>
      <c r="O5" s="24" t="s">
        <v>4</v>
      </c>
    </row>
    <row r="6" spans="2:15" hidden="1" x14ac:dyDescent="0.25">
      <c r="B6" s="376" t="s">
        <v>160</v>
      </c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8"/>
    </row>
    <row r="7" spans="2:15" ht="14" hidden="1" customHeight="1" x14ac:dyDescent="0.25">
      <c r="B7" s="373" t="s">
        <v>2</v>
      </c>
      <c r="C7" s="365" t="s">
        <v>205</v>
      </c>
      <c r="D7" s="367" t="s">
        <v>193</v>
      </c>
      <c r="E7" s="367" t="s">
        <v>194</v>
      </c>
      <c r="F7" s="367" t="s">
        <v>195</v>
      </c>
      <c r="G7" s="367"/>
      <c r="H7" s="367"/>
      <c r="I7" s="367"/>
      <c r="J7" s="367" t="s">
        <v>196</v>
      </c>
      <c r="K7" s="367"/>
      <c r="L7" s="367"/>
      <c r="M7" s="367"/>
      <c r="N7" s="367" t="s">
        <v>197</v>
      </c>
      <c r="O7" s="369"/>
    </row>
    <row r="8" spans="2:15" ht="56" hidden="1" x14ac:dyDescent="0.25">
      <c r="B8" s="373"/>
      <c r="C8" s="375"/>
      <c r="D8" s="367"/>
      <c r="E8" s="367"/>
      <c r="F8" s="121" t="s">
        <v>198</v>
      </c>
      <c r="G8" s="121" t="s">
        <v>107</v>
      </c>
      <c r="H8" s="121" t="s">
        <v>199</v>
      </c>
      <c r="I8" s="121" t="s">
        <v>200</v>
      </c>
      <c r="J8" s="121" t="s">
        <v>201</v>
      </c>
      <c r="K8" s="121" t="s">
        <v>107</v>
      </c>
      <c r="L8" s="121" t="s">
        <v>202</v>
      </c>
      <c r="M8" s="121" t="s">
        <v>203</v>
      </c>
      <c r="N8" s="121" t="s">
        <v>198</v>
      </c>
      <c r="O8" s="122" t="s">
        <v>200</v>
      </c>
    </row>
    <row r="9" spans="2:15" hidden="1" x14ac:dyDescent="0.25">
      <c r="B9" s="58">
        <v>1</v>
      </c>
      <c r="C9" s="188" t="s">
        <v>148</v>
      </c>
      <c r="D9" s="60"/>
      <c r="E9" s="158"/>
      <c r="F9" s="62">
        <f t="shared" ref="F9:L9" ca="1" si="0">F326+F643</f>
        <v>0</v>
      </c>
      <c r="G9" s="62">
        <f t="shared" ca="1" si="0"/>
        <v>0</v>
      </c>
      <c r="H9" s="62">
        <f t="shared" ca="1" si="0"/>
        <v>0</v>
      </c>
      <c r="I9" s="62">
        <f ca="1">F9+G9-H9</f>
        <v>0</v>
      </c>
      <c r="J9" s="62">
        <f t="shared" ca="1" si="0"/>
        <v>0</v>
      </c>
      <c r="K9" s="62">
        <f t="shared" ca="1" si="0"/>
        <v>0</v>
      </c>
      <c r="L9" s="62">
        <f t="shared" ca="1" si="0"/>
        <v>0</v>
      </c>
      <c r="M9" s="62">
        <f ca="1">J9+K9-L9</f>
        <v>0</v>
      </c>
      <c r="N9" s="62">
        <f ca="1">F9-J9</f>
        <v>0</v>
      </c>
      <c r="O9" s="62">
        <f ca="1">I9-M9</f>
        <v>0</v>
      </c>
    </row>
    <row r="10" spans="2:15" hidden="1" x14ac:dyDescent="0.25">
      <c r="B10" s="58">
        <v>2</v>
      </c>
      <c r="C10" s="188" t="s">
        <v>750</v>
      </c>
      <c r="D10" s="60"/>
      <c r="E10" s="158"/>
      <c r="F10" s="62">
        <f ca="1">F327+F644</f>
        <v>0</v>
      </c>
      <c r="G10" s="62">
        <f t="shared" ref="G10:L10" ca="1" si="1">G327+G644</f>
        <v>0</v>
      </c>
      <c r="H10" s="62">
        <f t="shared" ca="1" si="1"/>
        <v>0</v>
      </c>
      <c r="I10" s="62">
        <f ca="1">F10+G10-H10</f>
        <v>0</v>
      </c>
      <c r="J10" s="62">
        <f t="shared" ca="1" si="1"/>
        <v>0</v>
      </c>
      <c r="K10" s="62">
        <f t="shared" ca="1" si="1"/>
        <v>0</v>
      </c>
      <c r="L10" s="62">
        <f t="shared" ca="1" si="1"/>
        <v>0</v>
      </c>
      <c r="M10" s="62">
        <f ca="1">J10+K10-L10</f>
        <v>0</v>
      </c>
      <c r="N10" s="62">
        <f ca="1">F10-J10</f>
        <v>0</v>
      </c>
      <c r="O10" s="62">
        <f ca="1">I10-M10</f>
        <v>0</v>
      </c>
    </row>
    <row r="11" spans="2:15" hidden="1" x14ac:dyDescent="0.25">
      <c r="B11" s="58">
        <v>3</v>
      </c>
      <c r="C11" s="187" t="s">
        <v>716</v>
      </c>
      <c r="D11" s="60"/>
      <c r="E11" s="61"/>
      <c r="F11" s="62"/>
      <c r="G11" s="62"/>
      <c r="H11" s="62"/>
      <c r="I11" s="62"/>
      <c r="J11" s="62"/>
      <c r="K11" s="62"/>
      <c r="L11" s="62"/>
      <c r="M11" s="62"/>
      <c r="N11" s="62"/>
      <c r="O11" s="62"/>
    </row>
    <row r="12" spans="2:15" hidden="1" x14ac:dyDescent="0.25">
      <c r="B12" s="58"/>
      <c r="C12" s="59" t="s">
        <v>712</v>
      </c>
      <c r="D12" s="60"/>
      <c r="E12" s="61"/>
      <c r="F12" s="62">
        <f t="shared" ref="F12:L12" ca="1" si="2">F329+F646</f>
        <v>0</v>
      </c>
      <c r="G12" s="62">
        <f t="shared" ca="1" si="2"/>
        <v>0</v>
      </c>
      <c r="H12" s="62">
        <f t="shared" ca="1" si="2"/>
        <v>0</v>
      </c>
      <c r="I12" s="62">
        <f ca="1">F12+G12-H12</f>
        <v>0</v>
      </c>
      <c r="J12" s="62">
        <f t="shared" ca="1" si="2"/>
        <v>0</v>
      </c>
      <c r="K12" s="62">
        <f t="shared" ca="1" si="2"/>
        <v>0</v>
      </c>
      <c r="L12" s="62">
        <f t="shared" ca="1" si="2"/>
        <v>0</v>
      </c>
      <c r="M12" s="62">
        <f ca="1">J12+K12-L12</f>
        <v>0</v>
      </c>
      <c r="N12" s="62">
        <f ca="1">F12-J12</f>
        <v>0</v>
      </c>
      <c r="O12" s="62">
        <f ca="1">I12-M12</f>
        <v>0</v>
      </c>
    </row>
    <row r="13" spans="2:15" hidden="1" x14ac:dyDescent="0.25">
      <c r="B13" s="58"/>
      <c r="C13" s="59" t="s">
        <v>713</v>
      </c>
      <c r="D13" s="60"/>
      <c r="E13" s="61"/>
      <c r="F13" s="62">
        <f t="shared" ref="F13:L13" ca="1" si="3">F330+F647</f>
        <v>0</v>
      </c>
      <c r="G13" s="62">
        <f t="shared" ca="1" si="3"/>
        <v>0</v>
      </c>
      <c r="H13" s="62">
        <f t="shared" ca="1" si="3"/>
        <v>0</v>
      </c>
      <c r="I13" s="62">
        <f ca="1">F13+G13-H13</f>
        <v>0</v>
      </c>
      <c r="J13" s="62">
        <f t="shared" ca="1" si="3"/>
        <v>0</v>
      </c>
      <c r="K13" s="62">
        <f t="shared" ca="1" si="3"/>
        <v>0</v>
      </c>
      <c r="L13" s="62">
        <f t="shared" ca="1" si="3"/>
        <v>0</v>
      </c>
      <c r="M13" s="62">
        <f t="shared" ref="M13:M20" ca="1" si="4">J13+K13-L13</f>
        <v>0</v>
      </c>
      <c r="N13" s="62">
        <f ca="1">F13-J13</f>
        <v>0</v>
      </c>
      <c r="O13" s="62">
        <f ca="1">I13-M13</f>
        <v>0</v>
      </c>
    </row>
    <row r="14" spans="2:15" hidden="1" x14ac:dyDescent="0.25">
      <c r="B14" s="58"/>
      <c r="C14" s="59" t="s">
        <v>714</v>
      </c>
      <c r="D14" s="60"/>
      <c r="E14" s="61"/>
      <c r="F14" s="62">
        <f t="shared" ref="F14:L14" ca="1" si="5">F331+F648</f>
        <v>0</v>
      </c>
      <c r="G14" s="62">
        <f t="shared" ca="1" si="5"/>
        <v>0</v>
      </c>
      <c r="H14" s="62">
        <f t="shared" ca="1" si="5"/>
        <v>0</v>
      </c>
      <c r="I14" s="62">
        <f ca="1">F14+G14-H14</f>
        <v>0</v>
      </c>
      <c r="J14" s="62">
        <f t="shared" ca="1" si="5"/>
        <v>0</v>
      </c>
      <c r="K14" s="62">
        <f t="shared" ca="1" si="5"/>
        <v>0</v>
      </c>
      <c r="L14" s="62">
        <f t="shared" ca="1" si="5"/>
        <v>0</v>
      </c>
      <c r="M14" s="62">
        <f t="shared" ca="1" si="4"/>
        <v>0</v>
      </c>
      <c r="N14" s="62">
        <f ca="1">F14-J14</f>
        <v>0</v>
      </c>
      <c r="O14" s="62">
        <f ca="1">I14-M14</f>
        <v>0</v>
      </c>
    </row>
    <row r="15" spans="2:15" hidden="1" x14ac:dyDescent="0.25">
      <c r="B15" s="58"/>
      <c r="C15" s="59" t="s">
        <v>715</v>
      </c>
      <c r="D15" s="60"/>
      <c r="E15" s="61"/>
      <c r="F15" s="62">
        <f t="shared" ref="F15:L15" ca="1" si="6">F332+F649</f>
        <v>0</v>
      </c>
      <c r="G15" s="62">
        <f t="shared" ca="1" si="6"/>
        <v>0</v>
      </c>
      <c r="H15" s="62">
        <f t="shared" ca="1" si="6"/>
        <v>0</v>
      </c>
      <c r="I15" s="62">
        <f ca="1">F15+G15-H15</f>
        <v>0</v>
      </c>
      <c r="J15" s="62">
        <f t="shared" ca="1" si="6"/>
        <v>0</v>
      </c>
      <c r="K15" s="62">
        <f t="shared" ca="1" si="6"/>
        <v>0</v>
      </c>
      <c r="L15" s="62">
        <f t="shared" ca="1" si="6"/>
        <v>0</v>
      </c>
      <c r="M15" s="62">
        <f t="shared" ca="1" si="4"/>
        <v>0</v>
      </c>
      <c r="N15" s="62">
        <f t="shared" ref="N15" ca="1" si="7">F15-J15</f>
        <v>0</v>
      </c>
      <c r="O15" s="62">
        <f ca="1">I15-M15</f>
        <v>0</v>
      </c>
    </row>
    <row r="16" spans="2:15" hidden="1" x14ac:dyDescent="0.25">
      <c r="B16" s="58">
        <v>4</v>
      </c>
      <c r="C16" s="188" t="s">
        <v>717</v>
      </c>
      <c r="D16" s="60"/>
      <c r="E16" s="61"/>
      <c r="F16" s="62"/>
      <c r="G16" s="62"/>
      <c r="H16" s="62"/>
      <c r="I16" s="62"/>
      <c r="J16" s="62"/>
      <c r="K16" s="62"/>
      <c r="L16" s="62"/>
      <c r="M16" s="62"/>
      <c r="N16" s="62"/>
      <c r="O16" s="62"/>
    </row>
    <row r="17" spans="2:15" hidden="1" x14ac:dyDescent="0.25">
      <c r="B17" s="58"/>
      <c r="C17" s="63" t="s">
        <v>718</v>
      </c>
      <c r="D17" s="60"/>
      <c r="E17" s="61"/>
      <c r="F17" s="62">
        <f t="shared" ref="F17:L17" ca="1" si="8">F334+F651</f>
        <v>0</v>
      </c>
      <c r="G17" s="62">
        <f t="shared" ca="1" si="8"/>
        <v>0</v>
      </c>
      <c r="H17" s="62">
        <f t="shared" ca="1" si="8"/>
        <v>0</v>
      </c>
      <c r="I17" s="62">
        <f ca="1">F17+G17-H17</f>
        <v>0</v>
      </c>
      <c r="J17" s="62">
        <f t="shared" ca="1" si="8"/>
        <v>0</v>
      </c>
      <c r="K17" s="62">
        <f t="shared" ca="1" si="8"/>
        <v>0</v>
      </c>
      <c r="L17" s="62">
        <f t="shared" ca="1" si="8"/>
        <v>0</v>
      </c>
      <c r="M17" s="62">
        <f t="shared" ca="1" si="4"/>
        <v>0</v>
      </c>
      <c r="N17" s="62">
        <f ca="1">F17-J17</f>
        <v>0</v>
      </c>
      <c r="O17" s="62">
        <f ca="1">I17-M17</f>
        <v>0</v>
      </c>
    </row>
    <row r="18" spans="2:15" hidden="1" x14ac:dyDescent="0.25">
      <c r="B18" s="58"/>
      <c r="C18" s="188" t="s">
        <v>719</v>
      </c>
      <c r="D18" s="60"/>
      <c r="E18" s="61"/>
      <c r="F18" s="62"/>
      <c r="G18" s="62"/>
      <c r="H18" s="62"/>
      <c r="I18" s="62"/>
      <c r="J18" s="62"/>
      <c r="K18" s="62"/>
      <c r="L18" s="62"/>
      <c r="M18" s="62"/>
      <c r="N18" s="62"/>
      <c r="O18" s="62"/>
    </row>
    <row r="19" spans="2:15" hidden="1" x14ac:dyDescent="0.25">
      <c r="B19" s="58"/>
      <c r="C19" s="63" t="s">
        <v>720</v>
      </c>
      <c r="D19" s="60"/>
      <c r="E19" s="61"/>
      <c r="F19" s="62">
        <f t="shared" ref="F19:L19" ca="1" si="9">F336+F653</f>
        <v>0</v>
      </c>
      <c r="G19" s="62">
        <f t="shared" ca="1" si="9"/>
        <v>0</v>
      </c>
      <c r="H19" s="62">
        <f t="shared" ca="1" si="9"/>
        <v>0</v>
      </c>
      <c r="I19" s="62">
        <f ca="1">F19+G19-H19</f>
        <v>0</v>
      </c>
      <c r="J19" s="62">
        <f t="shared" ca="1" si="9"/>
        <v>0</v>
      </c>
      <c r="K19" s="62">
        <f t="shared" ca="1" si="9"/>
        <v>0</v>
      </c>
      <c r="L19" s="62">
        <f t="shared" ca="1" si="9"/>
        <v>0</v>
      </c>
      <c r="M19" s="62">
        <f ca="1">J19+K19-L19</f>
        <v>0</v>
      </c>
      <c r="N19" s="62">
        <f ca="1">F19-J19</f>
        <v>0</v>
      </c>
      <c r="O19" s="62">
        <f ca="1">I19-M19</f>
        <v>0</v>
      </c>
    </row>
    <row r="20" spans="2:15" hidden="1" x14ac:dyDescent="0.25">
      <c r="B20" s="58"/>
      <c r="C20" s="63" t="s">
        <v>721</v>
      </c>
      <c r="D20" s="60"/>
      <c r="E20" s="61"/>
      <c r="F20" s="62">
        <f t="shared" ref="F20:L20" ca="1" si="10">F337+F654</f>
        <v>0</v>
      </c>
      <c r="G20" s="62">
        <f t="shared" ca="1" si="10"/>
        <v>0</v>
      </c>
      <c r="H20" s="62">
        <f t="shared" ca="1" si="10"/>
        <v>0</v>
      </c>
      <c r="I20" s="62">
        <f ca="1">F20+G20-H20</f>
        <v>0</v>
      </c>
      <c r="J20" s="62">
        <f t="shared" ca="1" si="10"/>
        <v>0</v>
      </c>
      <c r="K20" s="62">
        <f t="shared" ca="1" si="10"/>
        <v>0</v>
      </c>
      <c r="L20" s="62">
        <f t="shared" ca="1" si="10"/>
        <v>0</v>
      </c>
      <c r="M20" s="62">
        <f t="shared" ca="1" si="4"/>
        <v>0</v>
      </c>
      <c r="N20" s="62">
        <f ca="1">F20-J20</f>
        <v>0</v>
      </c>
      <c r="O20" s="62">
        <f ca="1">I20-M20</f>
        <v>0</v>
      </c>
    </row>
    <row r="21" spans="2:15" hidden="1" x14ac:dyDescent="0.25">
      <c r="B21" s="58">
        <v>5</v>
      </c>
      <c r="C21" s="188" t="s">
        <v>722</v>
      </c>
      <c r="D21" s="60"/>
      <c r="E21" s="61"/>
      <c r="F21" s="189"/>
      <c r="G21" s="189"/>
      <c r="H21" s="189"/>
      <c r="I21" s="189"/>
      <c r="J21" s="189"/>
      <c r="K21" s="189"/>
      <c r="L21" s="189"/>
      <c r="M21" s="189"/>
      <c r="N21" s="189"/>
      <c r="O21" s="189"/>
    </row>
    <row r="22" spans="2:15" hidden="1" x14ac:dyDescent="0.25">
      <c r="B22" s="58"/>
      <c r="C22" s="63" t="s">
        <v>723</v>
      </c>
      <c r="D22" s="60"/>
      <c r="E22" s="61"/>
      <c r="F22" s="62">
        <f t="shared" ref="F22:L22" ca="1" si="11">F339+F656</f>
        <v>0</v>
      </c>
      <c r="G22" s="62">
        <f t="shared" ca="1" si="11"/>
        <v>0</v>
      </c>
      <c r="H22" s="62">
        <f t="shared" ca="1" si="11"/>
        <v>0</v>
      </c>
      <c r="I22" s="62">
        <f t="shared" ref="I22:I27" ca="1" si="12">F22+G22-H22</f>
        <v>0</v>
      </c>
      <c r="J22" s="62">
        <f t="shared" ca="1" si="11"/>
        <v>0</v>
      </c>
      <c r="K22" s="62">
        <f t="shared" ca="1" si="11"/>
        <v>0</v>
      </c>
      <c r="L22" s="62">
        <f t="shared" ca="1" si="11"/>
        <v>0</v>
      </c>
      <c r="M22" s="62">
        <f ca="1">J22+K22-L22</f>
        <v>0</v>
      </c>
      <c r="N22" s="62">
        <f ca="1">F22-J22</f>
        <v>0</v>
      </c>
      <c r="O22" s="62">
        <f t="shared" ref="O22:O27" ca="1" si="13">I22-M22</f>
        <v>0</v>
      </c>
    </row>
    <row r="23" spans="2:15" hidden="1" x14ac:dyDescent="0.25">
      <c r="B23" s="58"/>
      <c r="C23" s="63" t="s">
        <v>724</v>
      </c>
      <c r="D23" s="60"/>
      <c r="E23" s="61"/>
      <c r="F23" s="62">
        <f t="shared" ref="F23:L23" ca="1" si="14">F340+F657</f>
        <v>0</v>
      </c>
      <c r="G23" s="62">
        <f t="shared" ca="1" si="14"/>
        <v>0</v>
      </c>
      <c r="H23" s="62">
        <f t="shared" ca="1" si="14"/>
        <v>0</v>
      </c>
      <c r="I23" s="62">
        <f t="shared" ca="1" si="12"/>
        <v>0</v>
      </c>
      <c r="J23" s="62">
        <f t="shared" ca="1" si="14"/>
        <v>0</v>
      </c>
      <c r="K23" s="62">
        <f t="shared" ca="1" si="14"/>
        <v>0</v>
      </c>
      <c r="L23" s="62">
        <f t="shared" ca="1" si="14"/>
        <v>0</v>
      </c>
      <c r="M23" s="62">
        <f t="shared" ref="M23:M27" ca="1" si="15">J23+K23-L23</f>
        <v>0</v>
      </c>
      <c r="N23" s="62">
        <f t="shared" ref="N23:N27" ca="1" si="16">F23-J23</f>
        <v>0</v>
      </c>
      <c r="O23" s="62">
        <f t="shared" ca="1" si="13"/>
        <v>0</v>
      </c>
    </row>
    <row r="24" spans="2:15" hidden="1" x14ac:dyDescent="0.25">
      <c r="B24" s="58"/>
      <c r="C24" s="63" t="s">
        <v>725</v>
      </c>
      <c r="D24" s="60"/>
      <c r="E24" s="61"/>
      <c r="F24" s="62">
        <f t="shared" ref="F24:L24" ca="1" si="17">F341+F658</f>
        <v>0</v>
      </c>
      <c r="G24" s="62">
        <f t="shared" ca="1" si="17"/>
        <v>0</v>
      </c>
      <c r="H24" s="62">
        <f t="shared" ca="1" si="17"/>
        <v>0</v>
      </c>
      <c r="I24" s="62">
        <f t="shared" ca="1" si="12"/>
        <v>0</v>
      </c>
      <c r="J24" s="62">
        <f t="shared" ca="1" si="17"/>
        <v>0</v>
      </c>
      <c r="K24" s="62">
        <f t="shared" ca="1" si="17"/>
        <v>0</v>
      </c>
      <c r="L24" s="62">
        <f t="shared" ca="1" si="17"/>
        <v>0</v>
      </c>
      <c r="M24" s="62">
        <f t="shared" ca="1" si="15"/>
        <v>0</v>
      </c>
      <c r="N24" s="62">
        <f t="shared" ca="1" si="16"/>
        <v>0</v>
      </c>
      <c r="O24" s="62">
        <f t="shared" ca="1" si="13"/>
        <v>0</v>
      </c>
    </row>
    <row r="25" spans="2:15" hidden="1" x14ac:dyDescent="0.25">
      <c r="B25" s="58"/>
      <c r="C25" s="63" t="s">
        <v>726</v>
      </c>
      <c r="D25" s="60"/>
      <c r="E25" s="61"/>
      <c r="F25" s="62">
        <f t="shared" ref="F25:L25" ca="1" si="18">F342+F659</f>
        <v>0</v>
      </c>
      <c r="G25" s="62">
        <f t="shared" ca="1" si="18"/>
        <v>0</v>
      </c>
      <c r="H25" s="62">
        <f t="shared" ca="1" si="18"/>
        <v>0</v>
      </c>
      <c r="I25" s="62">
        <f t="shared" ca="1" si="12"/>
        <v>0</v>
      </c>
      <c r="J25" s="62">
        <f t="shared" ca="1" si="18"/>
        <v>0</v>
      </c>
      <c r="K25" s="62">
        <f t="shared" ca="1" si="18"/>
        <v>0</v>
      </c>
      <c r="L25" s="62">
        <f t="shared" ca="1" si="18"/>
        <v>0</v>
      </c>
      <c r="M25" s="62">
        <f t="shared" ca="1" si="15"/>
        <v>0</v>
      </c>
      <c r="N25" s="62">
        <f t="shared" ca="1" si="16"/>
        <v>0</v>
      </c>
      <c r="O25" s="62">
        <f t="shared" ca="1" si="13"/>
        <v>0</v>
      </c>
    </row>
    <row r="26" spans="2:15" hidden="1" x14ac:dyDescent="0.25">
      <c r="B26" s="58">
        <v>6</v>
      </c>
      <c r="C26" s="188" t="s">
        <v>727</v>
      </c>
      <c r="D26" s="60"/>
      <c r="E26" s="61"/>
      <c r="F26" s="62">
        <f t="shared" ref="F26:L26" ca="1" si="19">F343+F660</f>
        <v>0</v>
      </c>
      <c r="G26" s="62">
        <f t="shared" ca="1" si="19"/>
        <v>0</v>
      </c>
      <c r="H26" s="62">
        <f t="shared" ca="1" si="19"/>
        <v>0</v>
      </c>
      <c r="I26" s="62">
        <f t="shared" ca="1" si="12"/>
        <v>0</v>
      </c>
      <c r="J26" s="62">
        <f t="shared" ca="1" si="19"/>
        <v>0</v>
      </c>
      <c r="K26" s="62">
        <f t="shared" ca="1" si="19"/>
        <v>0</v>
      </c>
      <c r="L26" s="62">
        <f t="shared" ca="1" si="19"/>
        <v>0</v>
      </c>
      <c r="M26" s="62">
        <f t="shared" ca="1" si="15"/>
        <v>0</v>
      </c>
      <c r="N26" s="62">
        <f t="shared" ca="1" si="16"/>
        <v>0</v>
      </c>
      <c r="O26" s="62">
        <f t="shared" ca="1" si="13"/>
        <v>0</v>
      </c>
    </row>
    <row r="27" spans="2:15" hidden="1" x14ac:dyDescent="0.25">
      <c r="B27" s="58">
        <v>7</v>
      </c>
      <c r="C27" s="188" t="s">
        <v>728</v>
      </c>
      <c r="D27" s="60"/>
      <c r="E27" s="61"/>
      <c r="F27" s="62">
        <f t="shared" ref="F27:L27" ca="1" si="20">F344+F661</f>
        <v>0</v>
      </c>
      <c r="G27" s="62">
        <f t="shared" ca="1" si="20"/>
        <v>0</v>
      </c>
      <c r="H27" s="62">
        <f t="shared" ca="1" si="20"/>
        <v>0</v>
      </c>
      <c r="I27" s="62">
        <f t="shared" ca="1" si="12"/>
        <v>0</v>
      </c>
      <c r="J27" s="62">
        <f t="shared" ca="1" si="20"/>
        <v>0</v>
      </c>
      <c r="K27" s="62">
        <f t="shared" ca="1" si="20"/>
        <v>0</v>
      </c>
      <c r="L27" s="62">
        <f t="shared" ca="1" si="20"/>
        <v>0</v>
      </c>
      <c r="M27" s="62">
        <f t="shared" ca="1" si="15"/>
        <v>0</v>
      </c>
      <c r="N27" s="62">
        <f t="shared" ca="1" si="16"/>
        <v>0</v>
      </c>
      <c r="O27" s="62">
        <f t="shared" ca="1" si="13"/>
        <v>0</v>
      </c>
    </row>
    <row r="28" spans="2:15" hidden="1" x14ac:dyDescent="0.25">
      <c r="B28" s="58">
        <v>8</v>
      </c>
      <c r="C28" s="188" t="s">
        <v>729</v>
      </c>
      <c r="D28" s="60"/>
      <c r="E28" s="61"/>
      <c r="F28" s="62"/>
      <c r="G28" s="62"/>
      <c r="H28" s="62"/>
      <c r="I28" s="62"/>
      <c r="J28" s="62"/>
      <c r="K28" s="62"/>
      <c r="L28" s="62"/>
      <c r="M28" s="62"/>
      <c r="N28" s="62"/>
      <c r="O28" s="62"/>
    </row>
    <row r="29" spans="2:15" hidden="1" x14ac:dyDescent="0.25">
      <c r="B29" s="58"/>
      <c r="C29" s="63" t="s">
        <v>730</v>
      </c>
      <c r="D29" s="60"/>
      <c r="E29" s="61"/>
      <c r="F29" s="62">
        <f t="shared" ref="F29:L29" ca="1" si="21">F346+F663</f>
        <v>0</v>
      </c>
      <c r="G29" s="62">
        <f t="shared" ca="1" si="21"/>
        <v>0</v>
      </c>
      <c r="H29" s="62">
        <f t="shared" ca="1" si="21"/>
        <v>0</v>
      </c>
      <c r="I29" s="62">
        <f ca="1">F29+G29-H29</f>
        <v>0</v>
      </c>
      <c r="J29" s="62">
        <f t="shared" ca="1" si="21"/>
        <v>0</v>
      </c>
      <c r="K29" s="62">
        <f t="shared" ca="1" si="21"/>
        <v>0</v>
      </c>
      <c r="L29" s="62">
        <f t="shared" ca="1" si="21"/>
        <v>0</v>
      </c>
      <c r="M29" s="62">
        <f ca="1">J29+K29-L29</f>
        <v>0</v>
      </c>
      <c r="N29" s="62">
        <f ca="1">F29-J29</f>
        <v>0</v>
      </c>
      <c r="O29" s="62">
        <f ca="1">I29-M29</f>
        <v>0</v>
      </c>
    </row>
    <row r="30" spans="2:15" hidden="1" x14ac:dyDescent="0.25">
      <c r="B30" s="58"/>
      <c r="C30" s="63" t="s">
        <v>751</v>
      </c>
      <c r="D30" s="60"/>
      <c r="E30" s="61"/>
      <c r="F30" s="62">
        <f t="shared" ref="F30:L30" ca="1" si="22">F347+F664</f>
        <v>0</v>
      </c>
      <c r="G30" s="62">
        <f t="shared" ca="1" si="22"/>
        <v>0</v>
      </c>
      <c r="H30" s="62">
        <f t="shared" ca="1" si="22"/>
        <v>0</v>
      </c>
      <c r="I30" s="62">
        <f ca="1">F30+G30-H30</f>
        <v>0</v>
      </c>
      <c r="J30" s="62">
        <f t="shared" ca="1" si="22"/>
        <v>0</v>
      </c>
      <c r="K30" s="62">
        <f t="shared" ca="1" si="22"/>
        <v>0</v>
      </c>
      <c r="L30" s="62">
        <f t="shared" ca="1" si="22"/>
        <v>0</v>
      </c>
      <c r="M30" s="62">
        <f t="shared" ref="M30:M48" ca="1" si="23">J30+K30-L30</f>
        <v>0</v>
      </c>
      <c r="N30" s="62">
        <f ca="1">F30-J30</f>
        <v>0</v>
      </c>
      <c r="O30" s="62">
        <f t="shared" ref="O30:O33" ca="1" si="24">I30-M30</f>
        <v>0</v>
      </c>
    </row>
    <row r="31" spans="2:15" ht="28" hidden="1" x14ac:dyDescent="0.25">
      <c r="B31" s="186">
        <v>9</v>
      </c>
      <c r="C31" s="190" t="s">
        <v>732</v>
      </c>
      <c r="D31" s="60"/>
      <c r="E31" s="61"/>
      <c r="F31" s="62">
        <f ca="1">F348+F665</f>
        <v>0</v>
      </c>
      <c r="G31" s="62">
        <f t="shared" ref="G31:L31" ca="1" si="25">G348+G665</f>
        <v>0</v>
      </c>
      <c r="H31" s="62">
        <f t="shared" ca="1" si="25"/>
        <v>0</v>
      </c>
      <c r="I31" s="62">
        <f ca="1">F31+G31-H31</f>
        <v>0</v>
      </c>
      <c r="J31" s="62">
        <f t="shared" ca="1" si="25"/>
        <v>0</v>
      </c>
      <c r="K31" s="62">
        <f t="shared" ca="1" si="25"/>
        <v>0</v>
      </c>
      <c r="L31" s="62">
        <f t="shared" ca="1" si="25"/>
        <v>0</v>
      </c>
      <c r="M31" s="62">
        <f t="shared" ca="1" si="23"/>
        <v>0</v>
      </c>
      <c r="N31" s="62">
        <f ca="1">F31-J31</f>
        <v>0</v>
      </c>
      <c r="O31" s="62">
        <f t="shared" ca="1" si="24"/>
        <v>0</v>
      </c>
    </row>
    <row r="32" spans="2:15" hidden="1" x14ac:dyDescent="0.25">
      <c r="B32" s="183">
        <v>10</v>
      </c>
      <c r="C32" s="191" t="s">
        <v>734</v>
      </c>
      <c r="D32" s="184"/>
      <c r="E32" s="61"/>
      <c r="F32" s="62">
        <f ca="1">F349+F666</f>
        <v>0</v>
      </c>
      <c r="G32" s="62">
        <f t="shared" ref="G32:L33" ca="1" si="26">G349+G666</f>
        <v>0</v>
      </c>
      <c r="H32" s="62">
        <f t="shared" ca="1" si="26"/>
        <v>0</v>
      </c>
      <c r="I32" s="62">
        <f ca="1">F32+G32-H32</f>
        <v>0</v>
      </c>
      <c r="J32" s="62">
        <f t="shared" ca="1" si="26"/>
        <v>0</v>
      </c>
      <c r="K32" s="62">
        <f t="shared" ca="1" si="26"/>
        <v>0</v>
      </c>
      <c r="L32" s="62">
        <f t="shared" ca="1" si="26"/>
        <v>0</v>
      </c>
      <c r="M32" s="62">
        <f t="shared" ca="1" si="23"/>
        <v>0</v>
      </c>
      <c r="N32" s="62">
        <f ca="1">F32-J32</f>
        <v>0</v>
      </c>
      <c r="O32" s="62">
        <f t="shared" ca="1" si="24"/>
        <v>0</v>
      </c>
    </row>
    <row r="33" spans="2:15" hidden="1" x14ac:dyDescent="0.25">
      <c r="B33" s="183">
        <v>11</v>
      </c>
      <c r="C33" s="191" t="s">
        <v>735</v>
      </c>
      <c r="D33" s="184"/>
      <c r="E33" s="61"/>
      <c r="F33" s="62">
        <f ca="1">F350+F667</f>
        <v>0</v>
      </c>
      <c r="G33" s="62">
        <f t="shared" ca="1" si="26"/>
        <v>0</v>
      </c>
      <c r="H33" s="62">
        <f t="shared" ca="1" si="26"/>
        <v>0</v>
      </c>
      <c r="I33" s="62">
        <f ca="1">F33+G33-H33</f>
        <v>0</v>
      </c>
      <c r="J33" s="62">
        <f t="shared" ca="1" si="26"/>
        <v>0</v>
      </c>
      <c r="K33" s="62">
        <f t="shared" ca="1" si="26"/>
        <v>0</v>
      </c>
      <c r="L33" s="62">
        <f t="shared" ca="1" si="26"/>
        <v>0</v>
      </c>
      <c r="M33" s="62">
        <f t="shared" ca="1" si="23"/>
        <v>0</v>
      </c>
      <c r="N33" s="62">
        <f ca="1">F33-J33</f>
        <v>0</v>
      </c>
      <c r="O33" s="62">
        <f t="shared" ca="1" si="24"/>
        <v>0</v>
      </c>
    </row>
    <row r="34" spans="2:15" hidden="1" x14ac:dyDescent="0.25">
      <c r="B34" s="183">
        <v>12</v>
      </c>
      <c r="C34" s="191" t="s">
        <v>736</v>
      </c>
      <c r="D34" s="184"/>
      <c r="E34" s="61"/>
      <c r="F34" s="62"/>
      <c r="G34" s="62"/>
      <c r="H34" s="62"/>
      <c r="I34" s="62"/>
      <c r="J34" s="62"/>
      <c r="K34" s="62"/>
      <c r="L34" s="62"/>
      <c r="M34" s="62"/>
      <c r="N34" s="62"/>
      <c r="O34" s="62"/>
    </row>
    <row r="35" spans="2:15" hidden="1" x14ac:dyDescent="0.25">
      <c r="B35" s="183"/>
      <c r="C35" s="185" t="s">
        <v>741</v>
      </c>
      <c r="D35" s="184"/>
      <c r="E35" s="61"/>
      <c r="F35" s="62">
        <f ca="1">F352+F669</f>
        <v>0</v>
      </c>
      <c r="G35" s="62">
        <f t="shared" ref="G35:L35" ca="1" si="27">G352+G669</f>
        <v>0</v>
      </c>
      <c r="H35" s="62">
        <f t="shared" ca="1" si="27"/>
        <v>0</v>
      </c>
      <c r="I35" s="62">
        <f ca="1">F35+G35-H35</f>
        <v>0</v>
      </c>
      <c r="J35" s="62">
        <f t="shared" ca="1" si="27"/>
        <v>0</v>
      </c>
      <c r="K35" s="62">
        <f t="shared" ca="1" si="27"/>
        <v>0</v>
      </c>
      <c r="L35" s="62">
        <f t="shared" ca="1" si="27"/>
        <v>0</v>
      </c>
      <c r="M35" s="62">
        <f t="shared" ca="1" si="23"/>
        <v>0</v>
      </c>
      <c r="N35" s="62">
        <f ca="1">F35-J35</f>
        <v>0</v>
      </c>
      <c r="O35" s="62">
        <f ca="1">I35-M35</f>
        <v>0</v>
      </c>
    </row>
    <row r="36" spans="2:15" hidden="1" x14ac:dyDescent="0.25">
      <c r="B36" s="183"/>
      <c r="C36" s="185" t="s">
        <v>742</v>
      </c>
      <c r="D36" s="184"/>
      <c r="E36" s="61"/>
      <c r="F36" s="62">
        <f ca="1">F353+F670</f>
        <v>0</v>
      </c>
      <c r="G36" s="62">
        <f t="shared" ref="G36:L36" ca="1" si="28">G353+G670</f>
        <v>0</v>
      </c>
      <c r="H36" s="62">
        <f t="shared" ca="1" si="28"/>
        <v>0</v>
      </c>
      <c r="I36" s="62">
        <f ca="1">F36+G36-H36</f>
        <v>0</v>
      </c>
      <c r="J36" s="62">
        <f t="shared" ca="1" si="28"/>
        <v>0</v>
      </c>
      <c r="K36" s="62">
        <f t="shared" ca="1" si="28"/>
        <v>0</v>
      </c>
      <c r="L36" s="62">
        <f t="shared" ca="1" si="28"/>
        <v>0</v>
      </c>
      <c r="M36" s="62">
        <f t="shared" ca="1" si="23"/>
        <v>0</v>
      </c>
      <c r="N36" s="62">
        <f ca="1">F36-J36</f>
        <v>0</v>
      </c>
      <c r="O36" s="62">
        <f ca="1">I36-M36</f>
        <v>0</v>
      </c>
    </row>
    <row r="37" spans="2:15" hidden="1" x14ac:dyDescent="0.25">
      <c r="B37" s="183">
        <v>13</v>
      </c>
      <c r="C37" s="185"/>
      <c r="D37" s="184"/>
      <c r="E37" s="61"/>
      <c r="F37" s="62"/>
      <c r="G37" s="62"/>
      <c r="H37" s="62"/>
      <c r="I37" s="62"/>
      <c r="J37" s="62"/>
      <c r="K37" s="62"/>
      <c r="L37" s="62"/>
      <c r="M37" s="62"/>
      <c r="N37" s="62"/>
      <c r="O37" s="62"/>
    </row>
    <row r="38" spans="2:15" hidden="1" x14ac:dyDescent="0.25">
      <c r="B38" s="183"/>
      <c r="C38" s="185" t="s">
        <v>743</v>
      </c>
      <c r="D38" s="184"/>
      <c r="E38" s="61"/>
      <c r="F38" s="62">
        <f t="shared" ref="F38:L38" ca="1" si="29">F355+F672</f>
        <v>0</v>
      </c>
      <c r="G38" s="62">
        <f t="shared" ca="1" si="29"/>
        <v>0</v>
      </c>
      <c r="H38" s="62">
        <f t="shared" ca="1" si="29"/>
        <v>0</v>
      </c>
      <c r="I38" s="62">
        <f ca="1">F38+G38-H38</f>
        <v>0</v>
      </c>
      <c r="J38" s="62">
        <f t="shared" ca="1" si="29"/>
        <v>0</v>
      </c>
      <c r="K38" s="62">
        <f t="shared" ca="1" si="29"/>
        <v>0</v>
      </c>
      <c r="L38" s="62">
        <f t="shared" ca="1" si="29"/>
        <v>0</v>
      </c>
      <c r="M38" s="62">
        <f t="shared" ca="1" si="23"/>
        <v>0</v>
      </c>
      <c r="N38" s="62">
        <f ca="1">F38-J38</f>
        <v>0</v>
      </c>
      <c r="O38" s="62">
        <f ca="1">I38-M38</f>
        <v>0</v>
      </c>
    </row>
    <row r="39" spans="2:15" hidden="1" x14ac:dyDescent="0.25">
      <c r="B39" s="183"/>
      <c r="C39" s="185" t="s">
        <v>744</v>
      </c>
      <c r="D39" s="184"/>
      <c r="E39" s="61"/>
      <c r="F39" s="62">
        <f t="shared" ref="F39:L39" ca="1" si="30">F356+F673</f>
        <v>0</v>
      </c>
      <c r="G39" s="62">
        <f t="shared" ca="1" si="30"/>
        <v>0</v>
      </c>
      <c r="H39" s="62">
        <f t="shared" ca="1" si="30"/>
        <v>0</v>
      </c>
      <c r="I39" s="62">
        <f ca="1">F39+G39-H39</f>
        <v>0</v>
      </c>
      <c r="J39" s="62">
        <f t="shared" ca="1" si="30"/>
        <v>0</v>
      </c>
      <c r="K39" s="62">
        <f t="shared" ca="1" si="30"/>
        <v>0</v>
      </c>
      <c r="L39" s="62">
        <f t="shared" ca="1" si="30"/>
        <v>0</v>
      </c>
      <c r="M39" s="62">
        <f t="shared" ca="1" si="23"/>
        <v>0</v>
      </c>
      <c r="N39" s="62">
        <f t="shared" ref="N39:N41" ca="1" si="31">F39-J39</f>
        <v>0</v>
      </c>
      <c r="O39" s="62">
        <f t="shared" ref="O39:O41" ca="1" si="32">I39-M39</f>
        <v>0</v>
      </c>
    </row>
    <row r="40" spans="2:15" hidden="1" x14ac:dyDescent="0.25">
      <c r="B40" s="183"/>
      <c r="C40" s="185" t="s">
        <v>745</v>
      </c>
      <c r="D40" s="184"/>
      <c r="E40" s="61"/>
      <c r="F40" s="62">
        <f t="shared" ref="F40:L40" ca="1" si="33">F357+F674</f>
        <v>0</v>
      </c>
      <c r="G40" s="62">
        <f t="shared" ca="1" si="33"/>
        <v>0</v>
      </c>
      <c r="H40" s="62">
        <f t="shared" ca="1" si="33"/>
        <v>0</v>
      </c>
      <c r="I40" s="62">
        <f ca="1">F40+G40-H40</f>
        <v>0</v>
      </c>
      <c r="J40" s="62">
        <f t="shared" ca="1" si="33"/>
        <v>0</v>
      </c>
      <c r="K40" s="62">
        <f t="shared" ca="1" si="33"/>
        <v>0</v>
      </c>
      <c r="L40" s="62">
        <f t="shared" ca="1" si="33"/>
        <v>0</v>
      </c>
      <c r="M40" s="62">
        <f t="shared" ca="1" si="23"/>
        <v>0</v>
      </c>
      <c r="N40" s="62">
        <f t="shared" ca="1" si="31"/>
        <v>0</v>
      </c>
      <c r="O40" s="62">
        <f t="shared" ca="1" si="32"/>
        <v>0</v>
      </c>
    </row>
    <row r="41" spans="2:15" hidden="1" x14ac:dyDescent="0.25">
      <c r="B41" s="183"/>
      <c r="C41" s="185" t="s">
        <v>746</v>
      </c>
      <c r="D41" s="184"/>
      <c r="E41" s="61"/>
      <c r="F41" s="62">
        <f t="shared" ref="F41:L41" ca="1" si="34">F358+F675</f>
        <v>0</v>
      </c>
      <c r="G41" s="62">
        <f t="shared" ca="1" si="34"/>
        <v>0</v>
      </c>
      <c r="H41" s="62">
        <f t="shared" ca="1" si="34"/>
        <v>0</v>
      </c>
      <c r="I41" s="62">
        <f ca="1">F41+G41-H41</f>
        <v>0</v>
      </c>
      <c r="J41" s="62">
        <f t="shared" ca="1" si="34"/>
        <v>0</v>
      </c>
      <c r="K41" s="62">
        <f t="shared" ca="1" si="34"/>
        <v>0</v>
      </c>
      <c r="L41" s="62">
        <f t="shared" ca="1" si="34"/>
        <v>0</v>
      </c>
      <c r="M41" s="62">
        <f t="shared" ca="1" si="23"/>
        <v>0</v>
      </c>
      <c r="N41" s="62">
        <f t="shared" ca="1" si="31"/>
        <v>0</v>
      </c>
      <c r="O41" s="62">
        <f t="shared" ca="1" si="32"/>
        <v>0</v>
      </c>
    </row>
    <row r="42" spans="2:15" hidden="1" x14ac:dyDescent="0.25">
      <c r="B42" s="183">
        <v>14</v>
      </c>
      <c r="C42" s="191" t="s">
        <v>737</v>
      </c>
      <c r="D42" s="184"/>
      <c r="E42" s="61"/>
      <c r="F42" s="62"/>
      <c r="G42" s="62"/>
      <c r="H42" s="62"/>
      <c r="I42" s="62"/>
      <c r="J42" s="62"/>
      <c r="K42" s="62"/>
      <c r="L42" s="62"/>
      <c r="M42" s="62"/>
      <c r="N42" s="62"/>
      <c r="O42" s="62"/>
    </row>
    <row r="43" spans="2:15" hidden="1" x14ac:dyDescent="0.25">
      <c r="B43" s="183"/>
      <c r="C43" s="185" t="s">
        <v>747</v>
      </c>
      <c r="D43" s="184"/>
      <c r="E43" s="61"/>
      <c r="F43" s="62">
        <f ca="1">F360+F677</f>
        <v>0</v>
      </c>
      <c r="G43" s="62">
        <f t="shared" ref="G43:L43" ca="1" si="35">G360+G677</f>
        <v>0</v>
      </c>
      <c r="H43" s="62">
        <f t="shared" ca="1" si="35"/>
        <v>0</v>
      </c>
      <c r="I43" s="62">
        <f t="shared" ref="I43:I48" ca="1" si="36">F43+G43-H43</f>
        <v>0</v>
      </c>
      <c r="J43" s="62">
        <f t="shared" ca="1" si="35"/>
        <v>0</v>
      </c>
      <c r="K43" s="62">
        <f t="shared" ca="1" si="35"/>
        <v>0</v>
      </c>
      <c r="L43" s="62">
        <f t="shared" ca="1" si="35"/>
        <v>0</v>
      </c>
      <c r="M43" s="62">
        <f t="shared" ca="1" si="23"/>
        <v>0</v>
      </c>
      <c r="N43" s="62">
        <f ca="1">F43-J43</f>
        <v>0</v>
      </c>
      <c r="O43" s="62">
        <f t="shared" ref="O43" ca="1" si="37">I43-M43</f>
        <v>0</v>
      </c>
    </row>
    <row r="44" spans="2:15" hidden="1" x14ac:dyDescent="0.25">
      <c r="B44" s="183"/>
      <c r="C44" s="185" t="s">
        <v>748</v>
      </c>
      <c r="D44" s="184"/>
      <c r="E44" s="61"/>
      <c r="F44" s="62">
        <f t="shared" ref="F44:L44" ca="1" si="38">F361+F678</f>
        <v>0</v>
      </c>
      <c r="G44" s="62">
        <f t="shared" ca="1" si="38"/>
        <v>0</v>
      </c>
      <c r="H44" s="62">
        <f t="shared" ca="1" si="38"/>
        <v>0</v>
      </c>
      <c r="I44" s="62">
        <f t="shared" ca="1" si="36"/>
        <v>0</v>
      </c>
      <c r="J44" s="62">
        <f t="shared" ca="1" si="38"/>
        <v>0</v>
      </c>
      <c r="K44" s="62">
        <f t="shared" ca="1" si="38"/>
        <v>0</v>
      </c>
      <c r="L44" s="62">
        <f t="shared" ca="1" si="38"/>
        <v>0</v>
      </c>
      <c r="M44" s="62">
        <f t="shared" ca="1" si="23"/>
        <v>0</v>
      </c>
      <c r="N44" s="62">
        <f t="shared" ref="N44:N48" ca="1" si="39">F44-J44</f>
        <v>0</v>
      </c>
      <c r="O44" s="62">
        <f t="shared" ref="O44:O48" ca="1" si="40">I44-M44</f>
        <v>0</v>
      </c>
    </row>
    <row r="45" spans="2:15" hidden="1" x14ac:dyDescent="0.25">
      <c r="B45" s="183"/>
      <c r="C45" s="185" t="s">
        <v>749</v>
      </c>
      <c r="D45" s="184"/>
      <c r="E45" s="61"/>
      <c r="F45" s="62">
        <f t="shared" ref="F45:L45" ca="1" si="41">F362+F679</f>
        <v>0</v>
      </c>
      <c r="G45" s="62">
        <f t="shared" ca="1" si="41"/>
        <v>0</v>
      </c>
      <c r="H45" s="62">
        <f t="shared" ca="1" si="41"/>
        <v>0</v>
      </c>
      <c r="I45" s="62">
        <f t="shared" ca="1" si="36"/>
        <v>0</v>
      </c>
      <c r="J45" s="62">
        <f t="shared" ca="1" si="41"/>
        <v>0</v>
      </c>
      <c r="K45" s="62">
        <f t="shared" ca="1" si="41"/>
        <v>0</v>
      </c>
      <c r="L45" s="62">
        <f t="shared" ca="1" si="41"/>
        <v>0</v>
      </c>
      <c r="M45" s="62">
        <f t="shared" ca="1" si="23"/>
        <v>0</v>
      </c>
      <c r="N45" s="62">
        <f t="shared" ca="1" si="39"/>
        <v>0</v>
      </c>
      <c r="O45" s="62">
        <f t="shared" ca="1" si="40"/>
        <v>0</v>
      </c>
    </row>
    <row r="46" spans="2:15" hidden="1" x14ac:dyDescent="0.25">
      <c r="B46" s="183">
        <v>15</v>
      </c>
      <c r="C46" s="191" t="s">
        <v>738</v>
      </c>
      <c r="D46" s="184"/>
      <c r="E46" s="61"/>
      <c r="F46" s="62">
        <f t="shared" ref="F46:L46" ca="1" si="42">F363+F680</f>
        <v>0</v>
      </c>
      <c r="G46" s="62">
        <f t="shared" ca="1" si="42"/>
        <v>0</v>
      </c>
      <c r="H46" s="62">
        <f t="shared" ca="1" si="42"/>
        <v>0</v>
      </c>
      <c r="I46" s="62">
        <f t="shared" ca="1" si="36"/>
        <v>0</v>
      </c>
      <c r="J46" s="62">
        <f t="shared" ca="1" si="42"/>
        <v>0</v>
      </c>
      <c r="K46" s="62">
        <f t="shared" ca="1" si="42"/>
        <v>0</v>
      </c>
      <c r="L46" s="62">
        <f t="shared" ca="1" si="42"/>
        <v>0</v>
      </c>
      <c r="M46" s="62">
        <f t="shared" ca="1" si="23"/>
        <v>0</v>
      </c>
      <c r="N46" s="62">
        <f t="shared" ca="1" si="39"/>
        <v>0</v>
      </c>
      <c r="O46" s="62">
        <f t="shared" ca="1" si="40"/>
        <v>0</v>
      </c>
    </row>
    <row r="47" spans="2:15" hidden="1" x14ac:dyDescent="0.25">
      <c r="B47" s="183">
        <v>16</v>
      </c>
      <c r="C47" s="191" t="s">
        <v>739</v>
      </c>
      <c r="D47" s="60"/>
      <c r="E47" s="61"/>
      <c r="F47" s="62">
        <f ca="1">F364+F681</f>
        <v>0</v>
      </c>
      <c r="G47" s="62">
        <f t="shared" ref="G47:L47" ca="1" si="43">G364+G681</f>
        <v>0</v>
      </c>
      <c r="H47" s="62">
        <f t="shared" ca="1" si="43"/>
        <v>0</v>
      </c>
      <c r="I47" s="62">
        <f t="shared" ca="1" si="36"/>
        <v>0</v>
      </c>
      <c r="J47" s="62">
        <f t="shared" ca="1" si="43"/>
        <v>0</v>
      </c>
      <c r="K47" s="62">
        <f t="shared" ca="1" si="43"/>
        <v>0</v>
      </c>
      <c r="L47" s="62">
        <f t="shared" ca="1" si="43"/>
        <v>0</v>
      </c>
      <c r="M47" s="62">
        <f t="shared" ca="1" si="23"/>
        <v>0</v>
      </c>
      <c r="N47" s="62">
        <f t="shared" ca="1" si="39"/>
        <v>0</v>
      </c>
      <c r="O47" s="62">
        <f t="shared" ca="1" si="40"/>
        <v>0</v>
      </c>
    </row>
    <row r="48" spans="2:15" hidden="1" x14ac:dyDescent="0.25">
      <c r="B48" s="183">
        <v>17</v>
      </c>
      <c r="C48" s="191" t="s">
        <v>740</v>
      </c>
      <c r="D48" s="60"/>
      <c r="E48" s="64"/>
      <c r="F48" s="62">
        <f ca="1">F365+F682</f>
        <v>0</v>
      </c>
      <c r="G48" s="62">
        <f t="shared" ref="G48:L48" ca="1" si="44">G365+G682</f>
        <v>0</v>
      </c>
      <c r="H48" s="62">
        <f t="shared" ca="1" si="44"/>
        <v>0</v>
      </c>
      <c r="I48" s="62">
        <f t="shared" ca="1" si="36"/>
        <v>0</v>
      </c>
      <c r="J48" s="62">
        <f t="shared" ca="1" si="44"/>
        <v>0</v>
      </c>
      <c r="K48" s="62">
        <f t="shared" ca="1" si="44"/>
        <v>0</v>
      </c>
      <c r="L48" s="62">
        <f t="shared" ca="1" si="44"/>
        <v>0</v>
      </c>
      <c r="M48" s="62">
        <f t="shared" ca="1" si="23"/>
        <v>0</v>
      </c>
      <c r="N48" s="62">
        <f t="shared" ca="1" si="39"/>
        <v>0</v>
      </c>
      <c r="O48" s="62">
        <f t="shared" ca="1" si="40"/>
        <v>0</v>
      </c>
    </row>
    <row r="49" spans="2:15" ht="14.5" hidden="1" thickBot="1" x14ac:dyDescent="0.3">
      <c r="B49" s="65"/>
      <c r="C49" s="66" t="s">
        <v>108</v>
      </c>
      <c r="D49" s="66"/>
      <c r="E49" s="67"/>
      <c r="F49" s="147">
        <f t="shared" ref="F49:O49" ca="1" si="45">SUM(F9:F48)</f>
        <v>0</v>
      </c>
      <c r="G49" s="147">
        <f t="shared" ca="1" si="45"/>
        <v>0</v>
      </c>
      <c r="H49" s="147">
        <f t="shared" ca="1" si="45"/>
        <v>0</v>
      </c>
      <c r="I49" s="147">
        <f t="shared" ca="1" si="45"/>
        <v>0</v>
      </c>
      <c r="J49" s="147">
        <f t="shared" ca="1" si="45"/>
        <v>0</v>
      </c>
      <c r="K49" s="147">
        <f t="shared" ca="1" si="45"/>
        <v>0</v>
      </c>
      <c r="L49" s="147">
        <f t="shared" ca="1" si="45"/>
        <v>0</v>
      </c>
      <c r="M49" s="147">
        <f t="shared" ca="1" si="45"/>
        <v>0</v>
      </c>
      <c r="N49" s="147">
        <f ca="1">SUM(N9:N48)</f>
        <v>0</v>
      </c>
      <c r="O49" s="159">
        <f t="shared" ca="1" si="45"/>
        <v>0</v>
      </c>
    </row>
    <row r="50" spans="2:15" ht="14.5" thickBot="1" x14ac:dyDescent="0.3"/>
    <row r="51" spans="2:15" x14ac:dyDescent="0.25">
      <c r="B51" s="370" t="s">
        <v>642</v>
      </c>
      <c r="C51" s="371"/>
      <c r="D51" s="371"/>
      <c r="E51" s="371"/>
      <c r="F51" s="371"/>
      <c r="G51" s="371"/>
      <c r="H51" s="371"/>
      <c r="I51" s="371"/>
      <c r="J51" s="371"/>
      <c r="K51" s="371"/>
      <c r="L51" s="371"/>
      <c r="M51" s="371"/>
      <c r="N51" s="371"/>
      <c r="O51" s="372"/>
    </row>
    <row r="52" spans="2:15" ht="14" customHeight="1" x14ac:dyDescent="0.25">
      <c r="B52" s="373" t="s">
        <v>2</v>
      </c>
      <c r="C52" s="365" t="s">
        <v>205</v>
      </c>
      <c r="D52" s="367" t="s">
        <v>193</v>
      </c>
      <c r="E52" s="367" t="s">
        <v>194</v>
      </c>
      <c r="F52" s="367" t="s">
        <v>195</v>
      </c>
      <c r="G52" s="367"/>
      <c r="H52" s="367"/>
      <c r="I52" s="367"/>
      <c r="J52" s="367" t="s">
        <v>196</v>
      </c>
      <c r="K52" s="367"/>
      <c r="L52" s="367"/>
      <c r="M52" s="367"/>
      <c r="N52" s="367" t="s">
        <v>197</v>
      </c>
      <c r="O52" s="369"/>
    </row>
    <row r="53" spans="2:15" ht="56.5" thickBot="1" x14ac:dyDescent="0.3">
      <c r="B53" s="374"/>
      <c r="C53" s="366"/>
      <c r="D53" s="368"/>
      <c r="E53" s="368"/>
      <c r="F53" s="54" t="s">
        <v>198</v>
      </c>
      <c r="G53" s="54" t="s">
        <v>107</v>
      </c>
      <c r="H53" s="54" t="s">
        <v>199</v>
      </c>
      <c r="I53" s="54" t="s">
        <v>200</v>
      </c>
      <c r="J53" s="54" t="s">
        <v>201</v>
      </c>
      <c r="K53" s="54" t="s">
        <v>107</v>
      </c>
      <c r="L53" s="54" t="s">
        <v>202</v>
      </c>
      <c r="M53" s="54" t="s">
        <v>203</v>
      </c>
      <c r="N53" s="54" t="s">
        <v>198</v>
      </c>
      <c r="O53" s="55" t="s">
        <v>200</v>
      </c>
    </row>
    <row r="54" spans="2:15" x14ac:dyDescent="0.25">
      <c r="B54" s="58">
        <v>1</v>
      </c>
      <c r="C54" s="241" t="s">
        <v>148</v>
      </c>
      <c r="D54" s="56"/>
      <c r="E54" s="57"/>
      <c r="F54" s="62">
        <f>'[4]Voltage wise FA from SAP'!$P$31</f>
        <v>8.64</v>
      </c>
      <c r="G54" s="62">
        <f>'[4]GFA &amp; Dep-MYT 5th Control'!$L$39</f>
        <v>28.654474166067143</v>
      </c>
      <c r="H54" s="62">
        <f t="shared" ref="H54:L54" ca="1" si="46">H371+H688</f>
        <v>0</v>
      </c>
      <c r="I54" s="62">
        <f ca="1">F54+G54-H54</f>
        <v>37.294474166067147</v>
      </c>
      <c r="J54" s="62">
        <f>'[4]Voltage wise FA from SAP'!$S$31</f>
        <v>4.8990620000015639E-3</v>
      </c>
      <c r="K54" s="62">
        <f>'[4]GFA &amp; Dep-MYT 5th Control'!$D$172</f>
        <v>0</v>
      </c>
      <c r="L54" s="62">
        <f t="shared" ca="1" si="46"/>
        <v>0</v>
      </c>
      <c r="M54" s="62">
        <f ca="1">J54+K54-L54</f>
        <v>4.8990620000015639E-3</v>
      </c>
      <c r="N54" s="62">
        <f>F54-J54</f>
        <v>8.635100937999999</v>
      </c>
      <c r="O54" s="62">
        <f ca="1">I54-M54</f>
        <v>37.289575104067147</v>
      </c>
    </row>
    <row r="55" spans="2:15" x14ac:dyDescent="0.25">
      <c r="B55" s="58">
        <v>2</v>
      </c>
      <c r="C55" s="241" t="s">
        <v>750</v>
      </c>
      <c r="D55" s="60"/>
      <c r="E55" s="158"/>
      <c r="F55" s="62">
        <v>0</v>
      </c>
      <c r="G55" s="62">
        <v>0</v>
      </c>
      <c r="H55" s="62">
        <f t="shared" ref="H55:L55" ca="1" si="47">H372+H689</f>
        <v>0</v>
      </c>
      <c r="I55" s="62">
        <f ca="1">F55+G55-H55</f>
        <v>0</v>
      </c>
      <c r="J55" s="62">
        <f t="shared" ca="1" si="47"/>
        <v>0</v>
      </c>
      <c r="K55" s="62">
        <f t="shared" ca="1" si="47"/>
        <v>0</v>
      </c>
      <c r="L55" s="62">
        <f t="shared" ca="1" si="47"/>
        <v>0</v>
      </c>
      <c r="M55" s="62">
        <f ca="1">J55+K55-L55</f>
        <v>0</v>
      </c>
      <c r="N55" s="62">
        <f ca="1">F55-J55</f>
        <v>0</v>
      </c>
      <c r="O55" s="62">
        <f ca="1">I55-M55</f>
        <v>0</v>
      </c>
    </row>
    <row r="56" spans="2:15" x14ac:dyDescent="0.25">
      <c r="B56" s="58">
        <v>3</v>
      </c>
      <c r="C56" s="242" t="s">
        <v>716</v>
      </c>
      <c r="D56" s="60"/>
      <c r="E56" s="61"/>
      <c r="F56" s="62"/>
      <c r="G56" s="62"/>
      <c r="H56" s="62"/>
      <c r="I56" s="62"/>
      <c r="J56" s="62"/>
      <c r="K56" s="62"/>
      <c r="L56" s="62"/>
      <c r="M56" s="62"/>
      <c r="N56" s="62"/>
      <c r="O56" s="62"/>
    </row>
    <row r="57" spans="2:15" x14ac:dyDescent="0.25">
      <c r="B57" s="58"/>
      <c r="C57" s="59" t="s">
        <v>712</v>
      </c>
      <c r="D57" s="60"/>
      <c r="E57" s="61"/>
      <c r="F57" s="62">
        <f>'[4]Voltage wise FA from SAP'!$P$32</f>
        <v>374.22</v>
      </c>
      <c r="G57" s="62">
        <f>'[4]GFA &amp; Dep-MYT 5th Control'!$L$38</f>
        <v>26.702908082216325</v>
      </c>
      <c r="H57" s="62">
        <f t="shared" ref="H57:L57" ca="1" si="48">H374+H691</f>
        <v>0</v>
      </c>
      <c r="I57" s="62">
        <f ca="1">F57+G57-H57</f>
        <v>400.92290808221634</v>
      </c>
      <c r="J57" s="62">
        <f>'[4]Voltage wise FA from SAP'!$S$32</f>
        <v>118.90263019700001</v>
      </c>
      <c r="K57" s="62">
        <f>'[4]GFA &amp; Dep-MYT 5th Control'!$D$173</f>
        <v>20.350271810616622</v>
      </c>
      <c r="L57" s="62">
        <f t="shared" ca="1" si="48"/>
        <v>0</v>
      </c>
      <c r="M57" s="62">
        <f ca="1">J57+K57-L57</f>
        <v>139.25290200761663</v>
      </c>
      <c r="N57" s="62">
        <f>F57-J57</f>
        <v>255.31736980300002</v>
      </c>
      <c r="O57" s="62">
        <f ca="1">I57-M57</f>
        <v>261.67000607459971</v>
      </c>
    </row>
    <row r="58" spans="2:15" x14ac:dyDescent="0.25">
      <c r="B58" s="58"/>
      <c r="C58" s="59" t="s">
        <v>713</v>
      </c>
      <c r="D58" s="60"/>
      <c r="E58" s="61"/>
      <c r="F58" s="62">
        <f ca="1">F375+F692</f>
        <v>0</v>
      </c>
      <c r="G58" s="62">
        <f t="shared" ref="G58:L58" ca="1" si="49">G375+G692</f>
        <v>0</v>
      </c>
      <c r="H58" s="62">
        <f t="shared" ca="1" si="49"/>
        <v>0</v>
      </c>
      <c r="I58" s="62">
        <f ca="1">F58+G58-H58</f>
        <v>0</v>
      </c>
      <c r="J58" s="62">
        <f t="shared" ca="1" si="49"/>
        <v>0</v>
      </c>
      <c r="K58" s="62">
        <f t="shared" ca="1" si="49"/>
        <v>0</v>
      </c>
      <c r="L58" s="62">
        <f t="shared" ca="1" si="49"/>
        <v>0</v>
      </c>
      <c r="M58" s="62">
        <f ca="1">J58+K58-L58</f>
        <v>0</v>
      </c>
      <c r="N58" s="62">
        <f t="shared" ref="N58:N59" ca="1" si="50">F58-J58</f>
        <v>0</v>
      </c>
      <c r="O58" s="62">
        <f t="shared" ref="O58:O59" ca="1" si="51">I58-M58</f>
        <v>0</v>
      </c>
    </row>
    <row r="59" spans="2:15" x14ac:dyDescent="0.25">
      <c r="B59" s="58"/>
      <c r="C59" s="59" t="s">
        <v>714</v>
      </c>
      <c r="D59" s="60"/>
      <c r="E59" s="61"/>
      <c r="F59" s="62">
        <f ca="1">F376+F693</f>
        <v>0</v>
      </c>
      <c r="G59" s="62">
        <f t="shared" ref="G59:L59" ca="1" si="52">G376+G693</f>
        <v>0</v>
      </c>
      <c r="H59" s="62">
        <f t="shared" ca="1" si="52"/>
        <v>0</v>
      </c>
      <c r="I59" s="62">
        <f ca="1">F59+G59-H59</f>
        <v>0</v>
      </c>
      <c r="J59" s="62">
        <f t="shared" ca="1" si="52"/>
        <v>0</v>
      </c>
      <c r="K59" s="62">
        <f t="shared" ca="1" si="52"/>
        <v>0</v>
      </c>
      <c r="L59" s="62">
        <f t="shared" ca="1" si="52"/>
        <v>0</v>
      </c>
      <c r="M59" s="62">
        <f ca="1">J59+K59-L59</f>
        <v>0</v>
      </c>
      <c r="N59" s="62">
        <f t="shared" ca="1" si="50"/>
        <v>0</v>
      </c>
      <c r="O59" s="62">
        <f t="shared" ca="1" si="51"/>
        <v>0</v>
      </c>
    </row>
    <row r="60" spans="2:15" x14ac:dyDescent="0.25">
      <c r="B60" s="58"/>
      <c r="C60" s="59" t="s">
        <v>715</v>
      </c>
      <c r="D60" s="60"/>
      <c r="E60" s="61"/>
      <c r="F60" s="62">
        <f>'[4]Voltage wise FA from SAP'!$P$35</f>
        <v>221.08</v>
      </c>
      <c r="G60" s="62">
        <f>0</f>
        <v>0</v>
      </c>
      <c r="H60" s="62">
        <f t="shared" ref="H60:L60" ca="1" si="53">H377+H694</f>
        <v>0</v>
      </c>
      <c r="I60" s="62">
        <f ca="1">F60+G60-H60</f>
        <v>221.08</v>
      </c>
      <c r="J60" s="62">
        <f>'[4]Voltage wise FA from SAP'!$S$35</f>
        <v>44.41344508100002</v>
      </c>
      <c r="K60" s="62">
        <f>'[4]GFA &amp; Dep-MYT 5th Control'!$D$176</f>
        <v>0</v>
      </c>
      <c r="L60" s="62">
        <f t="shared" ca="1" si="53"/>
        <v>0</v>
      </c>
      <c r="M60" s="62">
        <f ca="1">J60+K60-L60</f>
        <v>44.41344508100002</v>
      </c>
      <c r="N60" s="62">
        <f>F60-J60</f>
        <v>176.66655491899999</v>
      </c>
      <c r="O60" s="62">
        <f ca="1">I60-M60</f>
        <v>176.66655491899999</v>
      </c>
    </row>
    <row r="61" spans="2:15" x14ac:dyDescent="0.25">
      <c r="B61" s="58">
        <v>4</v>
      </c>
      <c r="C61" s="188" t="s">
        <v>717</v>
      </c>
      <c r="D61" s="60"/>
      <c r="E61" s="61"/>
      <c r="F61" s="62"/>
      <c r="G61" s="62"/>
      <c r="H61" s="62"/>
      <c r="I61" s="62"/>
      <c r="J61" s="62"/>
      <c r="K61" s="62"/>
      <c r="L61" s="62"/>
      <c r="M61" s="62"/>
      <c r="N61" s="62"/>
      <c r="O61" s="62"/>
    </row>
    <row r="62" spans="2:15" x14ac:dyDescent="0.25">
      <c r="B62" s="58"/>
      <c r="C62" s="63" t="s">
        <v>718</v>
      </c>
      <c r="D62" s="60"/>
      <c r="E62" s="61"/>
      <c r="F62" s="62">
        <f>'[4]Voltage wise FA from SAP'!$P$36</f>
        <v>8986.8799999999992</v>
      </c>
      <c r="G62" s="62">
        <f>'[4]GFA &amp; Dep-MYT 5th Control'!$L$34</f>
        <v>638.16624988484682</v>
      </c>
      <c r="H62" s="62">
        <f t="shared" ref="H62:L62" ca="1" si="54">H379+H696</f>
        <v>0</v>
      </c>
      <c r="I62" s="62">
        <f ca="1">F62+G62-H62</f>
        <v>9625.0462498848465</v>
      </c>
      <c r="J62" s="62">
        <f>'[4]Voltage wise FA from SAP'!$S$36</f>
        <v>4735.3324336609994</v>
      </c>
      <c r="K62" s="62">
        <f>SUM('[4]GFA &amp; Dep-MYT 5th Control'!$D$178:$D$180)</f>
        <v>379.33432689432539</v>
      </c>
      <c r="L62" s="62">
        <f t="shared" ca="1" si="54"/>
        <v>0</v>
      </c>
      <c r="M62" s="62">
        <f ca="1">J62+K62-L62</f>
        <v>5114.6667605553248</v>
      </c>
      <c r="N62" s="62">
        <f>F62-J62</f>
        <v>4251.5475663389998</v>
      </c>
      <c r="O62" s="62">
        <f t="shared" ref="O62" ca="1" si="55">I62-M62</f>
        <v>4510.3794893295217</v>
      </c>
    </row>
    <row r="63" spans="2:15" x14ac:dyDescent="0.25">
      <c r="B63" s="58"/>
      <c r="C63" s="188" t="s">
        <v>719</v>
      </c>
      <c r="D63" s="60"/>
      <c r="E63" s="61"/>
      <c r="F63" s="62"/>
      <c r="G63" s="62"/>
      <c r="H63" s="62"/>
      <c r="I63" s="62"/>
      <c r="J63" s="62"/>
      <c r="K63" s="62"/>
      <c r="L63" s="62"/>
      <c r="M63" s="62"/>
      <c r="N63" s="62"/>
      <c r="O63" s="62"/>
    </row>
    <row r="64" spans="2:15" x14ac:dyDescent="0.25">
      <c r="B64" s="58"/>
      <c r="C64" s="63" t="s">
        <v>720</v>
      </c>
      <c r="D64" s="60"/>
      <c r="E64" s="61"/>
      <c r="F64" s="62">
        <f ca="1">F381+F698</f>
        <v>0</v>
      </c>
      <c r="G64" s="62">
        <f t="shared" ref="G64:L64" ca="1" si="56">G381+G698</f>
        <v>0</v>
      </c>
      <c r="H64" s="62">
        <f t="shared" ca="1" si="56"/>
        <v>0</v>
      </c>
      <c r="I64" s="62">
        <f ca="1">F64+G64-H64</f>
        <v>0</v>
      </c>
      <c r="J64" s="62">
        <f t="shared" ca="1" si="56"/>
        <v>0</v>
      </c>
      <c r="K64" s="62">
        <f t="shared" ca="1" si="56"/>
        <v>0</v>
      </c>
      <c r="L64" s="62">
        <f t="shared" ca="1" si="56"/>
        <v>0</v>
      </c>
      <c r="M64" s="62">
        <f t="shared" ref="M64:M65" ca="1" si="57">J64+K64-L64</f>
        <v>0</v>
      </c>
      <c r="N64" s="62">
        <f ca="1">F64-J64</f>
        <v>0</v>
      </c>
      <c r="O64" s="62">
        <f ca="1">I64-M64</f>
        <v>0</v>
      </c>
    </row>
    <row r="65" spans="2:15" x14ac:dyDescent="0.25">
      <c r="B65" s="58"/>
      <c r="C65" s="63" t="s">
        <v>721</v>
      </c>
      <c r="D65" s="60"/>
      <c r="E65" s="61"/>
      <c r="F65" s="62">
        <f ca="1">F382+F699</f>
        <v>0</v>
      </c>
      <c r="G65" s="62">
        <f t="shared" ref="G65:L65" ca="1" si="58">G382+G699</f>
        <v>0</v>
      </c>
      <c r="H65" s="62">
        <f t="shared" ca="1" si="58"/>
        <v>0</v>
      </c>
      <c r="I65" s="62">
        <f ca="1">F65+G65-H65</f>
        <v>0</v>
      </c>
      <c r="J65" s="62">
        <f t="shared" ca="1" si="58"/>
        <v>0</v>
      </c>
      <c r="K65" s="62">
        <f t="shared" ca="1" si="58"/>
        <v>0</v>
      </c>
      <c r="L65" s="62">
        <f t="shared" ca="1" si="58"/>
        <v>0</v>
      </c>
      <c r="M65" s="62">
        <f t="shared" ca="1" si="57"/>
        <v>0</v>
      </c>
      <c r="N65" s="62">
        <f ca="1">F65-J65</f>
        <v>0</v>
      </c>
      <c r="O65" s="62">
        <f t="shared" ref="O65" ca="1" si="59">I65-M65</f>
        <v>0</v>
      </c>
    </row>
    <row r="66" spans="2:15" x14ac:dyDescent="0.25">
      <c r="B66" s="58">
        <v>5</v>
      </c>
      <c r="C66" s="188" t="s">
        <v>722</v>
      </c>
      <c r="D66" s="60"/>
      <c r="E66" s="61"/>
      <c r="F66" s="189"/>
      <c r="G66" s="189"/>
      <c r="H66" s="189"/>
      <c r="I66" s="189"/>
      <c r="J66" s="189"/>
      <c r="K66" s="189"/>
      <c r="L66" s="189"/>
      <c r="M66" s="189"/>
      <c r="N66" s="189"/>
      <c r="O66" s="189"/>
    </row>
    <row r="67" spans="2:15" x14ac:dyDescent="0.25">
      <c r="B67" s="58"/>
      <c r="C67" s="63" t="s">
        <v>723</v>
      </c>
      <c r="D67" s="60"/>
      <c r="E67" s="61"/>
      <c r="F67" s="62">
        <f t="shared" ref="F67:F72" ca="1" si="60">F384+F701</f>
        <v>0</v>
      </c>
      <c r="G67" s="62">
        <f t="shared" ref="G67:L67" ca="1" si="61">G384+G701</f>
        <v>0</v>
      </c>
      <c r="H67" s="62">
        <f t="shared" ca="1" si="61"/>
        <v>0</v>
      </c>
      <c r="I67" s="62">
        <f t="shared" ref="I67:I72" ca="1" si="62">F67+G67-H67</f>
        <v>0</v>
      </c>
      <c r="J67" s="62">
        <f t="shared" ca="1" si="61"/>
        <v>0</v>
      </c>
      <c r="K67" s="62">
        <f t="shared" ca="1" si="61"/>
        <v>0</v>
      </c>
      <c r="L67" s="62">
        <f t="shared" ca="1" si="61"/>
        <v>0</v>
      </c>
      <c r="M67" s="62">
        <f t="shared" ref="M67:M72" ca="1" si="63">J67+K67-L67</f>
        <v>0</v>
      </c>
      <c r="N67" s="62">
        <f ca="1">F67-J67</f>
        <v>0</v>
      </c>
      <c r="O67" s="62">
        <f ca="1">I67-M67</f>
        <v>0</v>
      </c>
    </row>
    <row r="68" spans="2:15" x14ac:dyDescent="0.25">
      <c r="B68" s="58"/>
      <c r="C68" s="63" t="s">
        <v>724</v>
      </c>
      <c r="D68" s="60"/>
      <c r="E68" s="61"/>
      <c r="F68" s="62">
        <f t="shared" ca="1" si="60"/>
        <v>0</v>
      </c>
      <c r="G68" s="62">
        <f t="shared" ref="G68:L68" ca="1" si="64">G385+G702</f>
        <v>0</v>
      </c>
      <c r="H68" s="62">
        <f t="shared" ca="1" si="64"/>
        <v>0</v>
      </c>
      <c r="I68" s="62">
        <f t="shared" ca="1" si="62"/>
        <v>0</v>
      </c>
      <c r="J68" s="62">
        <f t="shared" ca="1" si="64"/>
        <v>0</v>
      </c>
      <c r="K68" s="62">
        <f t="shared" ca="1" si="64"/>
        <v>0</v>
      </c>
      <c r="L68" s="62">
        <f t="shared" ca="1" si="64"/>
        <v>0</v>
      </c>
      <c r="M68" s="62">
        <f t="shared" ca="1" si="63"/>
        <v>0</v>
      </c>
      <c r="N68" s="62">
        <f t="shared" ref="N68:N72" ca="1" si="65">F68-J68</f>
        <v>0</v>
      </c>
      <c r="O68" s="62">
        <f t="shared" ref="O68:O72" ca="1" si="66">I68-M68</f>
        <v>0</v>
      </c>
    </row>
    <row r="69" spans="2:15" x14ac:dyDescent="0.25">
      <c r="B69" s="58"/>
      <c r="C69" s="63" t="s">
        <v>725</v>
      </c>
      <c r="D69" s="60"/>
      <c r="E69" s="61"/>
      <c r="F69" s="62">
        <f t="shared" ca="1" si="60"/>
        <v>0</v>
      </c>
      <c r="G69" s="62">
        <f t="shared" ref="G69:L69" ca="1" si="67">G386+G703</f>
        <v>0</v>
      </c>
      <c r="H69" s="62">
        <f t="shared" ca="1" si="67"/>
        <v>0</v>
      </c>
      <c r="I69" s="62">
        <f t="shared" ca="1" si="62"/>
        <v>0</v>
      </c>
      <c r="J69" s="62">
        <f t="shared" ca="1" si="67"/>
        <v>0</v>
      </c>
      <c r="K69" s="62">
        <f t="shared" ca="1" si="67"/>
        <v>0</v>
      </c>
      <c r="L69" s="62">
        <f t="shared" ca="1" si="67"/>
        <v>0</v>
      </c>
      <c r="M69" s="62">
        <f t="shared" ca="1" si="63"/>
        <v>0</v>
      </c>
      <c r="N69" s="62">
        <f t="shared" ca="1" si="65"/>
        <v>0</v>
      </c>
      <c r="O69" s="62">
        <f t="shared" ca="1" si="66"/>
        <v>0</v>
      </c>
    </row>
    <row r="70" spans="2:15" x14ac:dyDescent="0.25">
      <c r="B70" s="58"/>
      <c r="C70" s="63" t="s">
        <v>726</v>
      </c>
      <c r="D70" s="60"/>
      <c r="E70" s="61"/>
      <c r="F70" s="62">
        <f t="shared" ca="1" si="60"/>
        <v>0</v>
      </c>
      <c r="G70" s="62">
        <f t="shared" ref="G70:L70" ca="1" si="68">G387+G704</f>
        <v>0</v>
      </c>
      <c r="H70" s="62">
        <f t="shared" ca="1" si="68"/>
        <v>0</v>
      </c>
      <c r="I70" s="62">
        <f t="shared" ca="1" si="62"/>
        <v>0</v>
      </c>
      <c r="J70" s="62">
        <f t="shared" ca="1" si="68"/>
        <v>0</v>
      </c>
      <c r="K70" s="62">
        <f t="shared" ca="1" si="68"/>
        <v>0</v>
      </c>
      <c r="L70" s="62">
        <f t="shared" ca="1" si="68"/>
        <v>0</v>
      </c>
      <c r="M70" s="62">
        <f t="shared" ca="1" si="63"/>
        <v>0</v>
      </c>
      <c r="N70" s="62">
        <f t="shared" ca="1" si="65"/>
        <v>0</v>
      </c>
      <c r="O70" s="62">
        <f t="shared" ca="1" si="66"/>
        <v>0</v>
      </c>
    </row>
    <row r="71" spans="2:15" x14ac:dyDescent="0.25">
      <c r="B71" s="58">
        <v>6</v>
      </c>
      <c r="C71" s="188" t="s">
        <v>727</v>
      </c>
      <c r="D71" s="60"/>
      <c r="E71" s="61"/>
      <c r="F71" s="62">
        <f t="shared" ca="1" si="60"/>
        <v>0</v>
      </c>
      <c r="G71" s="62">
        <f t="shared" ref="G71:L71" ca="1" si="69">G388+G705</f>
        <v>0</v>
      </c>
      <c r="H71" s="62">
        <f t="shared" ca="1" si="69"/>
        <v>0</v>
      </c>
      <c r="I71" s="62">
        <f t="shared" ca="1" si="62"/>
        <v>0</v>
      </c>
      <c r="J71" s="62">
        <f t="shared" ca="1" si="69"/>
        <v>0</v>
      </c>
      <c r="K71" s="62">
        <f t="shared" ca="1" si="69"/>
        <v>0</v>
      </c>
      <c r="L71" s="62">
        <f t="shared" ca="1" si="69"/>
        <v>0</v>
      </c>
      <c r="M71" s="62">
        <f t="shared" ca="1" si="63"/>
        <v>0</v>
      </c>
      <c r="N71" s="62">
        <f t="shared" ca="1" si="65"/>
        <v>0</v>
      </c>
      <c r="O71" s="62">
        <f t="shared" ca="1" si="66"/>
        <v>0</v>
      </c>
    </row>
    <row r="72" spans="2:15" x14ac:dyDescent="0.25">
      <c r="B72" s="58">
        <v>7</v>
      </c>
      <c r="C72" s="188" t="s">
        <v>728</v>
      </c>
      <c r="D72" s="60"/>
      <c r="E72" s="61"/>
      <c r="F72" s="62">
        <f t="shared" ca="1" si="60"/>
        <v>0</v>
      </c>
      <c r="G72" s="62">
        <f t="shared" ref="G72:L72" ca="1" si="70">G389+G706</f>
        <v>0</v>
      </c>
      <c r="H72" s="62">
        <f t="shared" ca="1" si="70"/>
        <v>0</v>
      </c>
      <c r="I72" s="62">
        <f t="shared" ca="1" si="62"/>
        <v>0</v>
      </c>
      <c r="J72" s="62">
        <f t="shared" ca="1" si="70"/>
        <v>0</v>
      </c>
      <c r="K72" s="62">
        <f t="shared" ca="1" si="70"/>
        <v>0</v>
      </c>
      <c r="L72" s="62">
        <f t="shared" ca="1" si="70"/>
        <v>0</v>
      </c>
      <c r="M72" s="62">
        <f t="shared" ca="1" si="63"/>
        <v>0</v>
      </c>
      <c r="N72" s="62">
        <f t="shared" ca="1" si="65"/>
        <v>0</v>
      </c>
      <c r="O72" s="62">
        <f t="shared" ca="1" si="66"/>
        <v>0</v>
      </c>
    </row>
    <row r="73" spans="2:15" x14ac:dyDescent="0.25">
      <c r="B73" s="58">
        <v>8</v>
      </c>
      <c r="C73" s="188" t="s">
        <v>729</v>
      </c>
      <c r="D73" s="60"/>
      <c r="E73" s="61"/>
      <c r="F73" s="62"/>
      <c r="G73" s="62"/>
      <c r="H73" s="62"/>
      <c r="I73" s="62"/>
      <c r="J73" s="62"/>
      <c r="K73" s="62"/>
      <c r="L73" s="62"/>
      <c r="M73" s="62"/>
      <c r="N73" s="62"/>
      <c r="O73" s="62"/>
    </row>
    <row r="74" spans="2:15" x14ac:dyDescent="0.25">
      <c r="B74" s="58"/>
      <c r="C74" s="63" t="s">
        <v>730</v>
      </c>
      <c r="D74" s="60"/>
      <c r="E74" s="61"/>
      <c r="F74" s="62">
        <f>'[4]Voltage wise FA from SAP'!$P$40</f>
        <v>8680.09</v>
      </c>
      <c r="G74" s="62">
        <f>'[4]GFA &amp; Dep-MYT 5th Control'!$L$35</f>
        <v>719.95173868515928</v>
      </c>
      <c r="H74" s="62">
        <f t="shared" ref="H74:L74" ca="1" si="71">H391+H708</f>
        <v>0</v>
      </c>
      <c r="I74" s="62">
        <f t="shared" ref="I74:I78" ca="1" si="72">F74+G74-H74</f>
        <v>9400.0417386851586</v>
      </c>
      <c r="J74" s="62">
        <f>'[4]Voltage wise FA from SAP'!$S$40</f>
        <v>4126.22608089</v>
      </c>
      <c r="K74" s="62">
        <f>SUM('[4]GFA &amp; Dep-MYT 5th Control'!$D$187:$D$189)</f>
        <v>377.95223145564916</v>
      </c>
      <c r="L74" s="62">
        <f t="shared" ca="1" si="71"/>
        <v>0</v>
      </c>
      <c r="M74" s="62">
        <f ca="1">J74+K74-L74</f>
        <v>4504.1783123456489</v>
      </c>
      <c r="N74" s="62">
        <f t="shared" ref="N74" si="73">F74-J74</f>
        <v>4553.8639191100001</v>
      </c>
      <c r="O74" s="62">
        <f t="shared" ref="O74" ca="1" si="74">I74-M74</f>
        <v>4895.8634263395097</v>
      </c>
    </row>
    <row r="75" spans="2:15" x14ac:dyDescent="0.25">
      <c r="B75" s="58"/>
      <c r="C75" s="63" t="s">
        <v>731</v>
      </c>
      <c r="D75" s="60"/>
      <c r="E75" s="61"/>
      <c r="F75" s="62">
        <f ca="1">F392+F709</f>
        <v>0</v>
      </c>
      <c r="G75" s="62">
        <f t="shared" ref="G75:L75" ca="1" si="75">G392+G709</f>
        <v>0</v>
      </c>
      <c r="H75" s="62">
        <f t="shared" ca="1" si="75"/>
        <v>0</v>
      </c>
      <c r="I75" s="62">
        <f t="shared" ca="1" si="72"/>
        <v>0</v>
      </c>
      <c r="J75" s="62">
        <f t="shared" ca="1" si="75"/>
        <v>0</v>
      </c>
      <c r="K75" s="62">
        <f t="shared" ca="1" si="75"/>
        <v>0</v>
      </c>
      <c r="L75" s="62">
        <f t="shared" ca="1" si="75"/>
        <v>0</v>
      </c>
      <c r="M75" s="62">
        <f t="shared" ref="M75:M76" ca="1" si="76">J75+K75-L75</f>
        <v>0</v>
      </c>
      <c r="N75" s="62">
        <f t="shared" ref="N75:N77" ca="1" si="77">F75-J75</f>
        <v>0</v>
      </c>
      <c r="O75" s="62">
        <f t="shared" ref="O75:O77" ca="1" si="78">I75-M75</f>
        <v>0</v>
      </c>
    </row>
    <row r="76" spans="2:15" ht="28" x14ac:dyDescent="0.25">
      <c r="B76" s="186">
        <v>9</v>
      </c>
      <c r="C76" s="190" t="s">
        <v>732</v>
      </c>
      <c r="D76" s="60"/>
      <c r="E76" s="61"/>
      <c r="F76" s="62">
        <f ca="1">F393+F710</f>
        <v>0</v>
      </c>
      <c r="G76" s="62">
        <f t="shared" ref="G76:L76" ca="1" si="79">G393+G710</f>
        <v>0</v>
      </c>
      <c r="H76" s="62">
        <f t="shared" ca="1" si="79"/>
        <v>0</v>
      </c>
      <c r="I76" s="62">
        <f t="shared" ca="1" si="72"/>
        <v>0</v>
      </c>
      <c r="J76" s="62">
        <f t="shared" ca="1" si="79"/>
        <v>0</v>
      </c>
      <c r="K76" s="62">
        <f t="shared" ca="1" si="79"/>
        <v>0</v>
      </c>
      <c r="L76" s="62">
        <f t="shared" ca="1" si="79"/>
        <v>0</v>
      </c>
      <c r="M76" s="62">
        <f t="shared" ca="1" si="76"/>
        <v>0</v>
      </c>
      <c r="N76" s="62">
        <f t="shared" ca="1" si="77"/>
        <v>0</v>
      </c>
      <c r="O76" s="62">
        <f t="shared" ca="1" si="78"/>
        <v>0</v>
      </c>
    </row>
    <row r="77" spans="2:15" x14ac:dyDescent="0.25">
      <c r="B77" s="183">
        <v>10</v>
      </c>
      <c r="C77" s="191" t="s">
        <v>734</v>
      </c>
      <c r="D77" s="184"/>
      <c r="E77" s="61"/>
      <c r="F77" s="62">
        <f>'[4]Voltage wise FA from SAP'!$P$44</f>
        <v>1827.32</v>
      </c>
      <c r="G77" s="62">
        <f>'[4]GFA &amp; Dep-MYT 5th Control'!$L$36</f>
        <v>1104.0508964105968</v>
      </c>
      <c r="H77" s="62">
        <f t="shared" ref="H77:L77" ca="1" si="80">H394+H711</f>
        <v>0</v>
      </c>
      <c r="I77" s="62">
        <f t="shared" ca="1" si="72"/>
        <v>2931.3708964105967</v>
      </c>
      <c r="J77" s="62">
        <f>'[4]Voltage wise FA from SAP'!$S$44</f>
        <v>1152.021040442</v>
      </c>
      <c r="K77" s="62">
        <f>'[4]GFA &amp; Dep-MYT 5th Control'!$D$184</f>
        <v>88.095292868062714</v>
      </c>
      <c r="L77" s="62">
        <f t="shared" ca="1" si="80"/>
        <v>0</v>
      </c>
      <c r="M77" s="62">
        <f ca="1">J77+K77-L77</f>
        <v>1240.1163333100626</v>
      </c>
      <c r="N77" s="62">
        <f t="shared" si="77"/>
        <v>675.29895955799998</v>
      </c>
      <c r="O77" s="62">
        <f t="shared" ca="1" si="78"/>
        <v>1691.2545631005341</v>
      </c>
    </row>
    <row r="78" spans="2:15" x14ac:dyDescent="0.25">
      <c r="B78" s="183">
        <v>11</v>
      </c>
      <c r="C78" s="191" t="s">
        <v>735</v>
      </c>
      <c r="D78" s="184"/>
      <c r="E78" s="61"/>
      <c r="F78" s="62">
        <f>'[4]Voltage wise FA from SAP'!$P$48</f>
        <v>7.08</v>
      </c>
      <c r="G78" s="62">
        <f t="shared" ref="G78:L78" ca="1" si="81">G395+G712</f>
        <v>0</v>
      </c>
      <c r="H78" s="62">
        <f t="shared" ca="1" si="81"/>
        <v>0</v>
      </c>
      <c r="I78" s="62">
        <f t="shared" ca="1" si="72"/>
        <v>7.08</v>
      </c>
      <c r="J78" s="62">
        <f>'[4]Voltage wise FA from SAP'!$S$48</f>
        <v>6.372199932</v>
      </c>
      <c r="K78" s="62">
        <f>'[4]GFA &amp; Dep-MYT 5th Control'!$D$191</f>
        <v>0.02</v>
      </c>
      <c r="L78" s="62">
        <f t="shared" ca="1" si="81"/>
        <v>0</v>
      </c>
      <c r="M78" s="62">
        <f ca="1">J78+K78-L78</f>
        <v>6.3921999319999996</v>
      </c>
      <c r="N78" s="62">
        <f>F78-J78</f>
        <v>0.70780006800000006</v>
      </c>
      <c r="O78" s="62">
        <f ca="1">I78-M78</f>
        <v>0.68780006800000049</v>
      </c>
    </row>
    <row r="79" spans="2:15" x14ac:dyDescent="0.25">
      <c r="B79" s="183">
        <v>12</v>
      </c>
      <c r="C79" s="191" t="s">
        <v>736</v>
      </c>
      <c r="D79" s="184"/>
      <c r="E79" s="61"/>
      <c r="F79" s="62"/>
      <c r="G79" s="62"/>
      <c r="H79" s="62"/>
      <c r="I79" s="62"/>
      <c r="J79" s="62"/>
      <c r="K79" s="62"/>
      <c r="L79" s="62"/>
      <c r="M79" s="62"/>
      <c r="N79" s="62"/>
      <c r="O79" s="62"/>
    </row>
    <row r="80" spans="2:15" x14ac:dyDescent="0.25">
      <c r="B80" s="183"/>
      <c r="C80" s="185" t="s">
        <v>741</v>
      </c>
      <c r="D80" s="184"/>
      <c r="E80" s="61"/>
      <c r="F80" s="62">
        <f>'[4]Voltage wise FA from SAP'!$P$52</f>
        <v>2.6</v>
      </c>
      <c r="G80" s="62">
        <f t="shared" ref="G80:L80" ca="1" si="82">G397+G714</f>
        <v>0</v>
      </c>
      <c r="H80" s="62">
        <f t="shared" ca="1" si="82"/>
        <v>0</v>
      </c>
      <c r="I80" s="62">
        <f t="shared" ref="I80:I81" ca="1" si="83">F80+G80-H80</f>
        <v>2.6</v>
      </c>
      <c r="J80" s="62">
        <f>'[4]Voltage wise FA from SAP'!$S$52</f>
        <v>1.7016441320000002</v>
      </c>
      <c r="K80" s="62">
        <f t="shared" ca="1" si="82"/>
        <v>0</v>
      </c>
      <c r="L80" s="62">
        <f t="shared" ca="1" si="82"/>
        <v>0</v>
      </c>
      <c r="M80" s="62">
        <f ca="1">J80+K80-L80</f>
        <v>1.7016441320000002</v>
      </c>
      <c r="N80" s="62">
        <f>F80-J80</f>
        <v>0.89835586799999989</v>
      </c>
      <c r="O80" s="62">
        <f ca="1">I80-M80</f>
        <v>0.89835586799999989</v>
      </c>
    </row>
    <row r="81" spans="2:15" x14ac:dyDescent="0.25">
      <c r="B81" s="183"/>
      <c r="C81" s="185" t="s">
        <v>742</v>
      </c>
      <c r="D81" s="184"/>
      <c r="E81" s="61"/>
      <c r="F81" s="62">
        <f ca="1">F398+F715</f>
        <v>0</v>
      </c>
      <c r="G81" s="62">
        <f t="shared" ref="G81:L81" ca="1" si="84">G398+G715</f>
        <v>0</v>
      </c>
      <c r="H81" s="62">
        <f t="shared" ca="1" si="84"/>
        <v>0</v>
      </c>
      <c r="I81" s="62">
        <f t="shared" ca="1" si="83"/>
        <v>0</v>
      </c>
      <c r="J81" s="62">
        <f t="shared" ca="1" si="84"/>
        <v>0</v>
      </c>
      <c r="K81" s="62">
        <f t="shared" ca="1" si="84"/>
        <v>0</v>
      </c>
      <c r="L81" s="62">
        <f t="shared" ca="1" si="84"/>
        <v>0</v>
      </c>
      <c r="M81" s="62">
        <f t="shared" ref="M81" ca="1" si="85">J81+K81-L81</f>
        <v>0</v>
      </c>
      <c r="N81" s="62">
        <f ca="1">F81-J81</f>
        <v>0</v>
      </c>
      <c r="O81" s="62">
        <f ca="1">I81-M81</f>
        <v>0</v>
      </c>
    </row>
    <row r="82" spans="2:15" x14ac:dyDescent="0.25">
      <c r="B82" s="183">
        <v>13</v>
      </c>
      <c r="C82" s="185"/>
      <c r="D82" s="184"/>
      <c r="E82" s="61"/>
      <c r="F82" s="62"/>
      <c r="G82" s="62"/>
      <c r="H82" s="62"/>
      <c r="I82" s="62"/>
      <c r="J82" s="62"/>
      <c r="K82" s="62"/>
      <c r="L82" s="62"/>
      <c r="M82" s="62"/>
      <c r="N82" s="62"/>
      <c r="O82" s="62"/>
    </row>
    <row r="83" spans="2:15" x14ac:dyDescent="0.25">
      <c r="B83" s="183"/>
      <c r="C83" s="185" t="s">
        <v>743</v>
      </c>
      <c r="D83" s="184"/>
      <c r="E83" s="61"/>
      <c r="F83" s="62">
        <f>'[4]Voltage wise FA from SAP'!$P$49</f>
        <v>17.25</v>
      </c>
      <c r="G83" s="62">
        <f t="shared" ref="G83:L83" ca="1" si="86">G400+G717</f>
        <v>0</v>
      </c>
      <c r="H83" s="62">
        <f t="shared" ca="1" si="86"/>
        <v>0</v>
      </c>
      <c r="I83" s="62">
        <f ca="1">F83+G83-H83</f>
        <v>17.25</v>
      </c>
      <c r="J83" s="62">
        <f>'[4]Voltage wise FA from SAP'!$S$49</f>
        <v>11.470196043</v>
      </c>
      <c r="K83" s="62">
        <f>'[4]GFA &amp; Dep-MYT 5th Control'!$D$192</f>
        <v>0.57999999999999996</v>
      </c>
      <c r="L83" s="62">
        <f t="shared" ca="1" si="86"/>
        <v>0</v>
      </c>
      <c r="M83" s="62">
        <f ca="1">J83+K83-L83</f>
        <v>12.050196043</v>
      </c>
      <c r="N83" s="62">
        <f>F83-J83</f>
        <v>5.7798039570000004</v>
      </c>
      <c r="O83" s="62">
        <f ca="1">I83-M83</f>
        <v>5.1998039570000003</v>
      </c>
    </row>
    <row r="84" spans="2:15" x14ac:dyDescent="0.25">
      <c r="B84" s="183"/>
      <c r="C84" s="185" t="s">
        <v>744</v>
      </c>
      <c r="D84" s="184"/>
      <c r="E84" s="61"/>
      <c r="F84" s="62">
        <f>'[4]Voltage wise FA from SAP'!$P$50</f>
        <v>51.37</v>
      </c>
      <c r="G84" s="62">
        <f>'[4]GFA &amp; Dep-MYT 5th Control'!$L$37</f>
        <v>8.1512199350544393E-2</v>
      </c>
      <c r="H84" s="62">
        <f t="shared" ref="H84:L84" ca="1" si="87">H401+H718</f>
        <v>0</v>
      </c>
      <c r="I84" s="62">
        <f ca="1">F84+G84-H84</f>
        <v>51.451512199350539</v>
      </c>
      <c r="J84" s="62">
        <f>'[4]Voltage wise FA from SAP'!$S$50</f>
        <v>32.56355336</v>
      </c>
      <c r="K84" s="62">
        <f>'[4]GFA &amp; Dep-MYT 5th Control'!$D$193</f>
        <v>2.1236680489707744</v>
      </c>
      <c r="L84" s="62">
        <f t="shared" ca="1" si="87"/>
        <v>0</v>
      </c>
      <c r="M84" s="62">
        <f ca="1">J84+K84-L84</f>
        <v>34.687221408970771</v>
      </c>
      <c r="N84" s="62">
        <f t="shared" ref="N84:N86" si="88">F84-J84</f>
        <v>18.806446639999997</v>
      </c>
      <c r="O84" s="62">
        <f t="shared" ref="O84:O86" ca="1" si="89">I84-M84</f>
        <v>16.764290790379768</v>
      </c>
    </row>
    <row r="85" spans="2:15" x14ac:dyDescent="0.25">
      <c r="B85" s="183"/>
      <c r="C85" s="185" t="s">
        <v>745</v>
      </c>
      <c r="D85" s="184"/>
      <c r="E85" s="61"/>
      <c r="F85" s="62">
        <f ca="1">F402+F719</f>
        <v>0</v>
      </c>
      <c r="G85" s="62">
        <f t="shared" ref="G85:L85" ca="1" si="90">G402+G719</f>
        <v>0</v>
      </c>
      <c r="H85" s="62">
        <f t="shared" ca="1" si="90"/>
        <v>0</v>
      </c>
      <c r="I85" s="62">
        <f ca="1">F85+G85-H85</f>
        <v>0</v>
      </c>
      <c r="J85" s="62">
        <f t="shared" ca="1" si="90"/>
        <v>0</v>
      </c>
      <c r="K85" s="62">
        <f t="shared" ca="1" si="90"/>
        <v>0</v>
      </c>
      <c r="L85" s="62">
        <f t="shared" ca="1" si="90"/>
        <v>0</v>
      </c>
      <c r="M85" s="62">
        <f ca="1">J85+K85-L85</f>
        <v>0</v>
      </c>
      <c r="N85" s="62">
        <f t="shared" ca="1" si="88"/>
        <v>0</v>
      </c>
      <c r="O85" s="62">
        <f t="shared" ca="1" si="89"/>
        <v>0</v>
      </c>
    </row>
    <row r="86" spans="2:15" x14ac:dyDescent="0.25">
      <c r="B86" s="183"/>
      <c r="C86" s="185" t="s">
        <v>746</v>
      </c>
      <c r="D86" s="184"/>
      <c r="E86" s="61"/>
      <c r="F86" s="62">
        <f ca="1">F403+F720</f>
        <v>0</v>
      </c>
      <c r="G86" s="62">
        <f t="shared" ref="G86:L86" ca="1" si="91">G403+G720</f>
        <v>0</v>
      </c>
      <c r="H86" s="62">
        <f t="shared" ca="1" si="91"/>
        <v>0</v>
      </c>
      <c r="I86" s="62">
        <f ca="1">F86+G86-H86</f>
        <v>0</v>
      </c>
      <c r="J86" s="62">
        <f t="shared" ca="1" si="91"/>
        <v>0</v>
      </c>
      <c r="K86" s="62">
        <f t="shared" ca="1" si="91"/>
        <v>0</v>
      </c>
      <c r="L86" s="62">
        <f t="shared" ca="1" si="91"/>
        <v>0</v>
      </c>
      <c r="M86" s="62">
        <f ca="1">J86+K86-L86</f>
        <v>0</v>
      </c>
      <c r="N86" s="62">
        <f t="shared" ca="1" si="88"/>
        <v>0</v>
      </c>
      <c r="O86" s="62">
        <f t="shared" ca="1" si="89"/>
        <v>0</v>
      </c>
    </row>
    <row r="87" spans="2:15" x14ac:dyDescent="0.25">
      <c r="B87" s="183">
        <v>14</v>
      </c>
      <c r="C87" s="191" t="s">
        <v>737</v>
      </c>
      <c r="D87" s="184"/>
      <c r="E87" s="61"/>
      <c r="F87" s="62"/>
      <c r="G87" s="62"/>
      <c r="H87" s="62"/>
      <c r="I87" s="62"/>
      <c r="J87" s="62"/>
      <c r="K87" s="62"/>
      <c r="L87" s="62"/>
      <c r="M87" s="62"/>
      <c r="N87" s="62"/>
      <c r="O87" s="62"/>
    </row>
    <row r="88" spans="2:15" x14ac:dyDescent="0.25">
      <c r="B88" s="183"/>
      <c r="C88" s="185" t="s">
        <v>747</v>
      </c>
      <c r="D88" s="184"/>
      <c r="E88" s="61"/>
      <c r="F88" s="62">
        <f ca="1">F405+F722</f>
        <v>0</v>
      </c>
      <c r="G88" s="62">
        <f t="shared" ref="G88:L88" ca="1" si="92">G405+G722</f>
        <v>0</v>
      </c>
      <c r="H88" s="62">
        <f t="shared" ca="1" si="92"/>
        <v>0</v>
      </c>
      <c r="I88" s="62">
        <f ca="1">F88+G88-H88</f>
        <v>0</v>
      </c>
      <c r="J88" s="62">
        <f t="shared" ca="1" si="92"/>
        <v>0</v>
      </c>
      <c r="K88" s="62">
        <f t="shared" ca="1" si="92"/>
        <v>0</v>
      </c>
      <c r="L88" s="62">
        <f t="shared" ca="1" si="92"/>
        <v>0</v>
      </c>
      <c r="M88" s="62">
        <f t="shared" ref="M88:M90" ca="1" si="93">J88+K88-L88</f>
        <v>0</v>
      </c>
      <c r="N88" s="62">
        <f ca="1">F88-J88</f>
        <v>0</v>
      </c>
      <c r="O88" s="62">
        <f t="shared" ref="O88" ca="1" si="94">I88-M88</f>
        <v>0</v>
      </c>
    </row>
    <row r="89" spans="2:15" x14ac:dyDescent="0.25">
      <c r="B89" s="183"/>
      <c r="C89" s="185" t="s">
        <v>748</v>
      </c>
      <c r="D89" s="184"/>
      <c r="E89" s="61"/>
      <c r="F89" s="62">
        <f ca="1">F406+F723</f>
        <v>0</v>
      </c>
      <c r="G89" s="62">
        <f t="shared" ref="G89:L89" ca="1" si="95">G406+G723</f>
        <v>0</v>
      </c>
      <c r="H89" s="62">
        <f t="shared" ca="1" si="95"/>
        <v>0</v>
      </c>
      <c r="I89" s="62">
        <f t="shared" ref="I89:I93" ca="1" si="96">F89+G89-H89</f>
        <v>0</v>
      </c>
      <c r="J89" s="62">
        <f t="shared" ca="1" si="95"/>
        <v>0</v>
      </c>
      <c r="K89" s="62">
        <f t="shared" ca="1" si="95"/>
        <v>0</v>
      </c>
      <c r="L89" s="62">
        <f t="shared" ca="1" si="95"/>
        <v>0</v>
      </c>
      <c r="M89" s="62">
        <f t="shared" ca="1" si="93"/>
        <v>0</v>
      </c>
      <c r="N89" s="62">
        <f t="shared" ref="N89:N92" ca="1" si="97">F89-J89</f>
        <v>0</v>
      </c>
      <c r="O89" s="62">
        <f t="shared" ref="O89:O93" ca="1" si="98">I89-M89</f>
        <v>0</v>
      </c>
    </row>
    <row r="90" spans="2:15" x14ac:dyDescent="0.25">
      <c r="B90" s="183"/>
      <c r="C90" s="185" t="s">
        <v>749</v>
      </c>
      <c r="D90" s="184"/>
      <c r="E90" s="61"/>
      <c r="F90" s="62">
        <f t="shared" ref="F90:L90" ca="1" si="99">F407+F724</f>
        <v>0</v>
      </c>
      <c r="G90" s="62">
        <f t="shared" ca="1" si="99"/>
        <v>0</v>
      </c>
      <c r="H90" s="62">
        <f t="shared" ca="1" si="99"/>
        <v>0</v>
      </c>
      <c r="I90" s="62">
        <f t="shared" ca="1" si="96"/>
        <v>0</v>
      </c>
      <c r="J90" s="62">
        <f t="shared" ca="1" si="99"/>
        <v>0</v>
      </c>
      <c r="K90" s="62">
        <f t="shared" ca="1" si="99"/>
        <v>0</v>
      </c>
      <c r="L90" s="62">
        <f t="shared" ca="1" si="99"/>
        <v>0</v>
      </c>
      <c r="M90" s="62">
        <f t="shared" ca="1" si="93"/>
        <v>0</v>
      </c>
      <c r="N90" s="62">
        <f t="shared" ca="1" si="97"/>
        <v>0</v>
      </c>
      <c r="O90" s="62">
        <f t="shared" ca="1" si="98"/>
        <v>0</v>
      </c>
    </row>
    <row r="91" spans="2:15" x14ac:dyDescent="0.25">
      <c r="B91" s="183">
        <v>15</v>
      </c>
      <c r="C91" s="191" t="s">
        <v>738</v>
      </c>
      <c r="D91" s="184"/>
      <c r="E91" s="61"/>
      <c r="F91" s="62">
        <f>'[4]Voltage wise FA from SAP'!$P$51</f>
        <v>185.56</v>
      </c>
      <c r="G91" s="62">
        <f>'[4]GFA &amp; Dep-MYT 5th Control'!$L$40</f>
        <v>6.4015314626320201</v>
      </c>
      <c r="H91" s="62">
        <f t="shared" ref="H91:L91" ca="1" si="100">H408+H725</f>
        <v>0</v>
      </c>
      <c r="I91" s="62">
        <f t="shared" ca="1" si="96"/>
        <v>191.96153146263202</v>
      </c>
      <c r="J91" s="62">
        <f>'[4]Voltage wise FA from SAP'!$S$51</f>
        <v>145.42821670699999</v>
      </c>
      <c r="K91" s="62">
        <f>'[4]GFA &amp; Dep-MYT 5th Control'!$D$195</f>
        <v>13.200114859697402</v>
      </c>
      <c r="L91" s="62">
        <f t="shared" ca="1" si="100"/>
        <v>0</v>
      </c>
      <c r="M91" s="62">
        <f ca="1">J91+K91-L91</f>
        <v>158.6283315666974</v>
      </c>
      <c r="N91" s="62">
        <f t="shared" si="97"/>
        <v>40.131783293000012</v>
      </c>
      <c r="O91" s="62">
        <f t="shared" ca="1" si="98"/>
        <v>33.333199895934627</v>
      </c>
    </row>
    <row r="92" spans="2:15" x14ac:dyDescent="0.25">
      <c r="B92" s="183">
        <v>16</v>
      </c>
      <c r="C92" s="191" t="s">
        <v>739</v>
      </c>
      <c r="D92" s="60"/>
      <c r="E92" s="61"/>
      <c r="F92" s="62">
        <f>'[4]Voltage wise FA from SAP'!$P$33</f>
        <v>70.8</v>
      </c>
      <c r="G92" s="62">
        <f t="shared" ref="G92:L92" ca="1" si="101">G409+G726</f>
        <v>0</v>
      </c>
      <c r="H92" s="62">
        <f t="shared" ca="1" si="101"/>
        <v>0</v>
      </c>
      <c r="I92" s="62">
        <f t="shared" ca="1" si="96"/>
        <v>70.8</v>
      </c>
      <c r="J92" s="62">
        <f>'[4]Voltage wise FA from SAP'!$S$33</f>
        <v>49.245021155999993</v>
      </c>
      <c r="K92" s="62">
        <f>'[4]GFA &amp; Dep-MYT 5th Control'!$D$174</f>
        <v>4.66</v>
      </c>
      <c r="L92" s="62">
        <f t="shared" ca="1" si="101"/>
        <v>0</v>
      </c>
      <c r="M92" s="62">
        <f ca="1">J92+K92-L92</f>
        <v>53.905021155999989</v>
      </c>
      <c r="N92" s="62">
        <f t="shared" si="97"/>
        <v>21.554978844000004</v>
      </c>
      <c r="O92" s="62">
        <f t="shared" ca="1" si="98"/>
        <v>16.894978844000008</v>
      </c>
    </row>
    <row r="93" spans="2:15" x14ac:dyDescent="0.25">
      <c r="B93" s="183">
        <v>17</v>
      </c>
      <c r="C93" s="191" t="s">
        <v>740</v>
      </c>
      <c r="D93" s="60"/>
      <c r="E93" s="64"/>
      <c r="F93" s="62">
        <f t="shared" ref="F93:L93" ca="1" si="102">F410+F727</f>
        <v>0</v>
      </c>
      <c r="G93" s="62">
        <f t="shared" ca="1" si="102"/>
        <v>0</v>
      </c>
      <c r="H93" s="62">
        <f t="shared" ca="1" si="102"/>
        <v>0</v>
      </c>
      <c r="I93" s="62">
        <f t="shared" ca="1" si="96"/>
        <v>0</v>
      </c>
      <c r="J93" s="62">
        <f t="shared" ca="1" si="102"/>
        <v>0</v>
      </c>
      <c r="K93" s="62">
        <f t="shared" ca="1" si="102"/>
        <v>0</v>
      </c>
      <c r="L93" s="62">
        <f t="shared" ca="1" si="102"/>
        <v>0</v>
      </c>
      <c r="M93" s="62">
        <f ca="1">J93+K93-L93</f>
        <v>0</v>
      </c>
      <c r="N93" s="62">
        <f ca="1">F93-J93</f>
        <v>0</v>
      </c>
      <c r="O93" s="62">
        <f t="shared" ca="1" si="98"/>
        <v>0</v>
      </c>
    </row>
    <row r="94" spans="2:15" ht="14.5" thickBot="1" x14ac:dyDescent="0.3">
      <c r="B94" s="65"/>
      <c r="C94" s="66" t="s">
        <v>108</v>
      </c>
      <c r="D94" s="66"/>
      <c r="E94" s="67"/>
      <c r="F94" s="240">
        <f ca="1">SUM(F54:F93)</f>
        <v>20432.89</v>
      </c>
      <c r="G94" s="147">
        <f t="shared" ref="G94:O94" ca="1" si="103">SUM(G54:G93)</f>
        <v>2524.0093108908691</v>
      </c>
      <c r="H94" s="147">
        <f t="shared" ca="1" si="103"/>
        <v>0</v>
      </c>
      <c r="I94" s="240">
        <f t="shared" ca="1" si="103"/>
        <v>22956.899310890865</v>
      </c>
      <c r="J94" s="147">
        <f t="shared" ca="1" si="103"/>
        <v>10423.681360662998</v>
      </c>
      <c r="K94" s="147">
        <f t="shared" ca="1" si="103"/>
        <v>886.3159059373221</v>
      </c>
      <c r="L94" s="147">
        <f t="shared" ca="1" si="103"/>
        <v>0</v>
      </c>
      <c r="M94" s="147">
        <f t="shared" ca="1" si="103"/>
        <v>11309.99726660032</v>
      </c>
      <c r="N94" s="240">
        <f ca="1">SUM(N54:N93)</f>
        <v>10009.208639336999</v>
      </c>
      <c r="O94" s="240">
        <f t="shared" ca="1" si="103"/>
        <v>11646.902044290548</v>
      </c>
    </row>
    <row r="95" spans="2:15" ht="14.5" thickBot="1" x14ac:dyDescent="0.3"/>
    <row r="96" spans="2:15" s="176" customFormat="1" x14ac:dyDescent="0.25">
      <c r="B96" s="359" t="s">
        <v>182</v>
      </c>
      <c r="C96" s="360"/>
      <c r="D96" s="360"/>
      <c r="E96" s="360"/>
      <c r="F96" s="360"/>
      <c r="G96" s="360"/>
      <c r="H96" s="360"/>
      <c r="I96" s="360"/>
      <c r="J96" s="360"/>
      <c r="K96" s="360"/>
      <c r="L96" s="360"/>
      <c r="M96" s="360"/>
      <c r="N96" s="360"/>
      <c r="O96" s="361"/>
    </row>
    <row r="97" spans="2:15" s="176" customFormat="1" ht="14" customHeight="1" x14ac:dyDescent="0.25">
      <c r="B97" s="362" t="s">
        <v>2</v>
      </c>
      <c r="C97" s="355" t="s">
        <v>205</v>
      </c>
      <c r="D97" s="357" t="s">
        <v>193</v>
      </c>
      <c r="E97" s="357" t="s">
        <v>194</v>
      </c>
      <c r="F97" s="357" t="s">
        <v>195</v>
      </c>
      <c r="G97" s="357"/>
      <c r="H97" s="357"/>
      <c r="I97" s="357"/>
      <c r="J97" s="357" t="s">
        <v>196</v>
      </c>
      <c r="K97" s="357"/>
      <c r="L97" s="357"/>
      <c r="M97" s="357"/>
      <c r="N97" s="357" t="s">
        <v>197</v>
      </c>
      <c r="O97" s="364"/>
    </row>
    <row r="98" spans="2:15" s="176" customFormat="1" ht="56.5" thickBot="1" x14ac:dyDescent="0.3">
      <c r="B98" s="363"/>
      <c r="C98" s="356"/>
      <c r="D98" s="358"/>
      <c r="E98" s="358"/>
      <c r="F98" s="243" t="s">
        <v>198</v>
      </c>
      <c r="G98" s="243" t="s">
        <v>107</v>
      </c>
      <c r="H98" s="243" t="s">
        <v>199</v>
      </c>
      <c r="I98" s="243" t="s">
        <v>200</v>
      </c>
      <c r="J98" s="243" t="s">
        <v>201</v>
      </c>
      <c r="K98" s="243" t="s">
        <v>107</v>
      </c>
      <c r="L98" s="243" t="s">
        <v>202</v>
      </c>
      <c r="M98" s="243" t="s">
        <v>203</v>
      </c>
      <c r="N98" s="243" t="s">
        <v>198</v>
      </c>
      <c r="O98" s="244" t="s">
        <v>200</v>
      </c>
    </row>
    <row r="99" spans="2:15" s="176" customFormat="1" x14ac:dyDescent="0.25">
      <c r="B99" s="245">
        <v>1</v>
      </c>
      <c r="C99" s="241" t="s">
        <v>148</v>
      </c>
      <c r="D99" s="246"/>
      <c r="E99" s="247"/>
      <c r="F99" s="248">
        <f ca="1">I54</f>
        <v>37.294474166067147</v>
      </c>
      <c r="G99" s="248">
        <f>'[4]GFA &amp; Dep-MYT 5th Control'!$M$39</f>
        <v>46.514682639319851</v>
      </c>
      <c r="H99" s="248">
        <f t="shared" ref="H99:L99" ca="1" si="104">H416+H733</f>
        <v>0</v>
      </c>
      <c r="I99" s="248">
        <f ca="1">F99+G99-H99</f>
        <v>83.809156805387005</v>
      </c>
      <c r="J99" s="248">
        <f ca="1">M54</f>
        <v>4.8990620000015639E-3</v>
      </c>
      <c r="K99" s="248">
        <f>'[4]GFA &amp; Dep-MYT 5th Control'!$E$172</f>
        <v>0</v>
      </c>
      <c r="L99" s="248">
        <f t="shared" ca="1" si="104"/>
        <v>0</v>
      </c>
      <c r="M99" s="248">
        <f ca="1">J99+K99-L99</f>
        <v>4.8990620000015639E-3</v>
      </c>
      <c r="N99" s="248">
        <f ca="1">F99-J99</f>
        <v>37.289575104067147</v>
      </c>
      <c r="O99" s="248">
        <f t="shared" ref="O99" ca="1" si="105">I99-M99</f>
        <v>83.804257743386998</v>
      </c>
    </row>
    <row r="100" spans="2:15" s="176" customFormat="1" x14ac:dyDescent="0.25">
      <c r="B100" s="245">
        <v>2</v>
      </c>
      <c r="C100" s="241" t="s">
        <v>750</v>
      </c>
      <c r="D100" s="249"/>
      <c r="E100" s="250"/>
      <c r="F100" s="248">
        <f t="shared" ref="F100:F138" ca="1" si="106">I55</f>
        <v>0</v>
      </c>
      <c r="G100" s="248">
        <f t="shared" ref="G100:L100" ca="1" si="107">G417+G734</f>
        <v>0</v>
      </c>
      <c r="H100" s="248">
        <f t="shared" ca="1" si="107"/>
        <v>0</v>
      </c>
      <c r="I100" s="248">
        <f ca="1">F100+G100-H100</f>
        <v>0</v>
      </c>
      <c r="J100" s="248">
        <f ca="1">M55</f>
        <v>0</v>
      </c>
      <c r="K100" s="248">
        <f t="shared" ca="1" si="107"/>
        <v>0</v>
      </c>
      <c r="L100" s="248">
        <f t="shared" ca="1" si="107"/>
        <v>0</v>
      </c>
      <c r="M100" s="248">
        <f ca="1">J100+K100-L100</f>
        <v>0</v>
      </c>
      <c r="N100" s="248">
        <f ca="1">F100-J100</f>
        <v>0</v>
      </c>
      <c r="O100" s="248">
        <f t="shared" ref="O100" ca="1" si="108">I100-M100</f>
        <v>0</v>
      </c>
    </row>
    <row r="101" spans="2:15" s="176" customFormat="1" x14ac:dyDescent="0.25">
      <c r="B101" s="245">
        <v>3</v>
      </c>
      <c r="C101" s="242" t="s">
        <v>716</v>
      </c>
      <c r="D101" s="249"/>
      <c r="E101" s="251"/>
      <c r="F101" s="248"/>
      <c r="G101" s="248"/>
      <c r="H101" s="248"/>
      <c r="I101" s="248"/>
      <c r="J101" s="248"/>
      <c r="K101" s="248"/>
      <c r="L101" s="248"/>
      <c r="M101" s="248"/>
      <c r="N101" s="248"/>
      <c r="O101" s="248"/>
    </row>
    <row r="102" spans="2:15" s="176" customFormat="1" x14ac:dyDescent="0.25">
      <c r="B102" s="245"/>
      <c r="C102" s="252" t="s">
        <v>712</v>
      </c>
      <c r="D102" s="249"/>
      <c r="E102" s="251"/>
      <c r="F102" s="248">
        <f t="shared" ca="1" si="106"/>
        <v>400.92290808221634</v>
      </c>
      <c r="G102" s="248">
        <f>'[4]GFA &amp; Dep-MYT 5th Control'!$M$38</f>
        <v>43.346713947453949</v>
      </c>
      <c r="H102" s="248">
        <f t="shared" ref="H102:L102" ca="1" si="109">H419+H736</f>
        <v>0</v>
      </c>
      <c r="I102" s="248">
        <f ca="1">F102+G102-H102</f>
        <v>444.2696220296703</v>
      </c>
      <c r="J102" s="248">
        <f ca="1">M57</f>
        <v>139.25290200761663</v>
      </c>
      <c r="K102" s="248">
        <f>'[4]GFA &amp; Dep-MYT 5th Control'!$D$173</f>
        <v>20.350271810616622</v>
      </c>
      <c r="L102" s="248">
        <f t="shared" ca="1" si="109"/>
        <v>0</v>
      </c>
      <c r="M102" s="248">
        <f ca="1">J102+K102-L102</f>
        <v>159.60317381823324</v>
      </c>
      <c r="N102" s="248">
        <f t="shared" ref="N102:N104" ca="1" si="110">F102-J102</f>
        <v>261.67000607459971</v>
      </c>
      <c r="O102" s="248">
        <f t="shared" ref="O102:O105" ca="1" si="111">I102-M102</f>
        <v>284.66644821143706</v>
      </c>
    </row>
    <row r="103" spans="2:15" s="176" customFormat="1" x14ac:dyDescent="0.25">
      <c r="B103" s="245"/>
      <c r="C103" s="252" t="s">
        <v>713</v>
      </c>
      <c r="D103" s="249"/>
      <c r="E103" s="251"/>
      <c r="F103" s="248">
        <f t="shared" ca="1" si="106"/>
        <v>0</v>
      </c>
      <c r="G103" s="248">
        <f t="shared" ref="G103:L103" ca="1" si="112">G420+G737</f>
        <v>0</v>
      </c>
      <c r="H103" s="248">
        <f t="shared" ca="1" si="112"/>
        <v>0</v>
      </c>
      <c r="I103" s="248">
        <f ca="1">F103+G103-H103</f>
        <v>0</v>
      </c>
      <c r="J103" s="248">
        <f ca="1">M58</f>
        <v>0</v>
      </c>
      <c r="K103" s="248">
        <f t="shared" ca="1" si="112"/>
        <v>0</v>
      </c>
      <c r="L103" s="248">
        <f t="shared" ca="1" si="112"/>
        <v>0</v>
      </c>
      <c r="M103" s="248">
        <f ca="1">J103+K103-L103</f>
        <v>0</v>
      </c>
      <c r="N103" s="248">
        <f t="shared" ca="1" si="110"/>
        <v>0</v>
      </c>
      <c r="O103" s="248">
        <f t="shared" ca="1" si="111"/>
        <v>0</v>
      </c>
    </row>
    <row r="104" spans="2:15" s="176" customFormat="1" x14ac:dyDescent="0.25">
      <c r="B104" s="245"/>
      <c r="C104" s="252" t="s">
        <v>714</v>
      </c>
      <c r="D104" s="249"/>
      <c r="E104" s="251"/>
      <c r="F104" s="248">
        <f t="shared" ca="1" si="106"/>
        <v>0</v>
      </c>
      <c r="G104" s="248">
        <f t="shared" ref="G104:L104" ca="1" si="113">G421+G738</f>
        <v>0</v>
      </c>
      <c r="H104" s="248">
        <f t="shared" ca="1" si="113"/>
        <v>0</v>
      </c>
      <c r="I104" s="248">
        <f ca="1">F104+G104-H104</f>
        <v>0</v>
      </c>
      <c r="J104" s="248">
        <f ca="1">M59</f>
        <v>0</v>
      </c>
      <c r="K104" s="248">
        <f t="shared" ca="1" si="113"/>
        <v>0</v>
      </c>
      <c r="L104" s="248">
        <f t="shared" ca="1" si="113"/>
        <v>0</v>
      </c>
      <c r="M104" s="248">
        <f ca="1">J104+K104-L104</f>
        <v>0</v>
      </c>
      <c r="N104" s="248">
        <f t="shared" ca="1" si="110"/>
        <v>0</v>
      </c>
      <c r="O104" s="248">
        <f t="shared" ca="1" si="111"/>
        <v>0</v>
      </c>
    </row>
    <row r="105" spans="2:15" s="176" customFormat="1" x14ac:dyDescent="0.25">
      <c r="B105" s="245"/>
      <c r="C105" s="252" t="s">
        <v>715</v>
      </c>
      <c r="D105" s="249"/>
      <c r="E105" s="251"/>
      <c r="F105" s="248">
        <f t="shared" ca="1" si="106"/>
        <v>221.08</v>
      </c>
      <c r="G105" s="248">
        <f t="shared" ref="G105:L105" ca="1" si="114">G422+G739</f>
        <v>0</v>
      </c>
      <c r="H105" s="248">
        <f t="shared" ca="1" si="114"/>
        <v>0</v>
      </c>
      <c r="I105" s="248">
        <f ca="1">F105+G105-H105</f>
        <v>221.08</v>
      </c>
      <c r="J105" s="248">
        <f ca="1">M60</f>
        <v>44.41344508100002</v>
      </c>
      <c r="K105" s="248">
        <f t="shared" ca="1" si="114"/>
        <v>0</v>
      </c>
      <c r="L105" s="248">
        <f t="shared" ca="1" si="114"/>
        <v>0</v>
      </c>
      <c r="M105" s="248">
        <f ca="1">J105+K105-L105</f>
        <v>44.41344508100002</v>
      </c>
      <c r="N105" s="248">
        <f ca="1">F105-J105</f>
        <v>176.66655491899999</v>
      </c>
      <c r="O105" s="248">
        <f t="shared" ca="1" si="111"/>
        <v>176.66655491899999</v>
      </c>
    </row>
    <row r="106" spans="2:15" s="176" customFormat="1" x14ac:dyDescent="0.25">
      <c r="B106" s="245">
        <v>4</v>
      </c>
      <c r="C106" s="241" t="s">
        <v>717</v>
      </c>
      <c r="D106" s="249"/>
      <c r="E106" s="251"/>
      <c r="F106" s="248"/>
      <c r="G106" s="248"/>
      <c r="H106" s="248"/>
      <c r="I106" s="248"/>
      <c r="J106" s="248"/>
      <c r="K106" s="248"/>
      <c r="L106" s="248"/>
      <c r="M106" s="248"/>
      <c r="N106" s="248"/>
      <c r="O106" s="248"/>
    </row>
    <row r="107" spans="2:15" s="176" customFormat="1" x14ac:dyDescent="0.25">
      <c r="B107" s="245"/>
      <c r="C107" s="253" t="s">
        <v>718</v>
      </c>
      <c r="D107" s="249"/>
      <c r="E107" s="251"/>
      <c r="F107" s="248">
        <f t="shared" ca="1" si="106"/>
        <v>9625.0462498848465</v>
      </c>
      <c r="G107" s="248">
        <f>'[4]GFA &amp; Dep-MYT 5th Control'!$M$34</f>
        <v>1035.9324834399051</v>
      </c>
      <c r="H107" s="248">
        <f t="shared" ref="H107:L107" ca="1" si="115">H424+H741</f>
        <v>0</v>
      </c>
      <c r="I107" s="248">
        <f ca="1">F107+G107-H107</f>
        <v>10660.978733324751</v>
      </c>
      <c r="J107" s="248">
        <f ca="1">M62</f>
        <v>5114.6667605553248</v>
      </c>
      <c r="K107" s="248">
        <f>SUM('[4]GFA &amp; Dep-MYT 5th Control'!$E$178:$E$180)</f>
        <v>379.58397846570324</v>
      </c>
      <c r="L107" s="248">
        <f t="shared" ca="1" si="115"/>
        <v>0</v>
      </c>
      <c r="M107" s="248">
        <f ca="1">J107+K107-L107</f>
        <v>5494.2507390210285</v>
      </c>
      <c r="N107" s="248">
        <f ca="1">F107-J107</f>
        <v>4510.3794893295217</v>
      </c>
      <c r="O107" s="248">
        <f t="shared" ref="O107" ca="1" si="116">I107-M107</f>
        <v>5166.7279943037229</v>
      </c>
    </row>
    <row r="108" spans="2:15" s="176" customFormat="1" x14ac:dyDescent="0.25">
      <c r="B108" s="245"/>
      <c r="C108" s="241" t="s">
        <v>719</v>
      </c>
      <c r="D108" s="249"/>
      <c r="E108" s="251"/>
      <c r="F108" s="248">
        <f t="shared" si="106"/>
        <v>0</v>
      </c>
      <c r="G108" s="248"/>
      <c r="H108" s="248"/>
      <c r="I108" s="248"/>
      <c r="J108" s="248"/>
      <c r="K108" s="248"/>
      <c r="L108" s="248"/>
      <c r="M108" s="248"/>
      <c r="N108" s="248"/>
      <c r="O108" s="248"/>
    </row>
    <row r="109" spans="2:15" s="176" customFormat="1" x14ac:dyDescent="0.25">
      <c r="B109" s="245"/>
      <c r="C109" s="253" t="s">
        <v>720</v>
      </c>
      <c r="D109" s="249"/>
      <c r="E109" s="251"/>
      <c r="F109" s="248">
        <f t="shared" ca="1" si="106"/>
        <v>0</v>
      </c>
      <c r="G109" s="248">
        <f t="shared" ref="G109:L109" ca="1" si="117">G426+G743</f>
        <v>0</v>
      </c>
      <c r="H109" s="248">
        <f t="shared" ca="1" si="117"/>
        <v>0</v>
      </c>
      <c r="I109" s="248">
        <f ca="1">F109+G109-H109</f>
        <v>0</v>
      </c>
      <c r="J109" s="248">
        <f t="shared" ref="J109:J138" ca="1" si="118">M64</f>
        <v>0</v>
      </c>
      <c r="K109" s="248">
        <f t="shared" ca="1" si="117"/>
        <v>0</v>
      </c>
      <c r="L109" s="248">
        <f t="shared" ca="1" si="117"/>
        <v>0</v>
      </c>
      <c r="M109" s="248">
        <f ca="1">J109+K109-L109</f>
        <v>0</v>
      </c>
      <c r="N109" s="248">
        <f t="shared" ref="N109:N110" ca="1" si="119">F109-J109</f>
        <v>0</v>
      </c>
      <c r="O109" s="248">
        <f t="shared" ref="O109:O110" ca="1" si="120">I109-M109</f>
        <v>0</v>
      </c>
    </row>
    <row r="110" spans="2:15" s="176" customFormat="1" x14ac:dyDescent="0.25">
      <c r="B110" s="245"/>
      <c r="C110" s="253" t="s">
        <v>721</v>
      </c>
      <c r="D110" s="249"/>
      <c r="E110" s="251"/>
      <c r="F110" s="248">
        <f t="shared" ca="1" si="106"/>
        <v>0</v>
      </c>
      <c r="G110" s="248">
        <f t="shared" ref="G110:L110" ca="1" si="121">G427+G744</f>
        <v>0</v>
      </c>
      <c r="H110" s="248">
        <f t="shared" ca="1" si="121"/>
        <v>0</v>
      </c>
      <c r="I110" s="248">
        <f ca="1">F110+G110-H110</f>
        <v>0</v>
      </c>
      <c r="J110" s="248">
        <f t="shared" ca="1" si="118"/>
        <v>0</v>
      </c>
      <c r="K110" s="248">
        <f t="shared" ca="1" si="121"/>
        <v>0</v>
      </c>
      <c r="L110" s="248">
        <f t="shared" ca="1" si="121"/>
        <v>0</v>
      </c>
      <c r="M110" s="248">
        <f ca="1">J110+K110-L110</f>
        <v>0</v>
      </c>
      <c r="N110" s="248">
        <f t="shared" ca="1" si="119"/>
        <v>0</v>
      </c>
      <c r="O110" s="248">
        <f t="shared" ca="1" si="120"/>
        <v>0</v>
      </c>
    </row>
    <row r="111" spans="2:15" s="176" customFormat="1" x14ac:dyDescent="0.25">
      <c r="B111" s="245">
        <v>5</v>
      </c>
      <c r="C111" s="241" t="s">
        <v>722</v>
      </c>
      <c r="D111" s="249"/>
      <c r="E111" s="251"/>
      <c r="F111" s="248"/>
      <c r="G111" s="254"/>
      <c r="H111" s="254"/>
      <c r="I111" s="254"/>
      <c r="J111" s="248"/>
      <c r="K111" s="254"/>
      <c r="L111" s="254"/>
      <c r="M111" s="254"/>
      <c r="N111" s="254"/>
      <c r="O111" s="254"/>
    </row>
    <row r="112" spans="2:15" s="176" customFormat="1" x14ac:dyDescent="0.25">
      <c r="B112" s="245"/>
      <c r="C112" s="253" t="s">
        <v>723</v>
      </c>
      <c r="D112" s="249"/>
      <c r="E112" s="251"/>
      <c r="F112" s="248">
        <f t="shared" ca="1" si="106"/>
        <v>0</v>
      </c>
      <c r="G112" s="248">
        <f t="shared" ref="G112:L112" ca="1" si="122">G429+G746</f>
        <v>0</v>
      </c>
      <c r="H112" s="248">
        <f t="shared" ca="1" si="122"/>
        <v>0</v>
      </c>
      <c r="I112" s="248">
        <f t="shared" ref="I112:I117" ca="1" si="123">F112+G112-H112</f>
        <v>0</v>
      </c>
      <c r="J112" s="248">
        <f t="shared" ca="1" si="118"/>
        <v>0</v>
      </c>
      <c r="K112" s="248">
        <f t="shared" ca="1" si="122"/>
        <v>0</v>
      </c>
      <c r="L112" s="248">
        <f t="shared" ca="1" si="122"/>
        <v>0</v>
      </c>
      <c r="M112" s="248">
        <f ca="1">J112+K112-L112</f>
        <v>0</v>
      </c>
      <c r="N112" s="248">
        <f t="shared" ref="N112:N116" ca="1" si="124">F112-J112</f>
        <v>0</v>
      </c>
      <c r="O112" s="248">
        <f t="shared" ref="O112:O117" ca="1" si="125">I112-M112</f>
        <v>0</v>
      </c>
    </row>
    <row r="113" spans="2:15" s="176" customFormat="1" x14ac:dyDescent="0.25">
      <c r="B113" s="245"/>
      <c r="C113" s="253" t="s">
        <v>724</v>
      </c>
      <c r="D113" s="249"/>
      <c r="E113" s="251"/>
      <c r="F113" s="248">
        <f t="shared" ca="1" si="106"/>
        <v>0</v>
      </c>
      <c r="G113" s="248">
        <f t="shared" ref="G113:L113" ca="1" si="126">G430+G747</f>
        <v>0</v>
      </c>
      <c r="H113" s="248">
        <f t="shared" ca="1" si="126"/>
        <v>0</v>
      </c>
      <c r="I113" s="248">
        <f t="shared" ca="1" si="123"/>
        <v>0</v>
      </c>
      <c r="J113" s="248">
        <f t="shared" ca="1" si="118"/>
        <v>0</v>
      </c>
      <c r="K113" s="248">
        <f t="shared" ca="1" si="126"/>
        <v>0</v>
      </c>
      <c r="L113" s="248">
        <f t="shared" ca="1" si="126"/>
        <v>0</v>
      </c>
      <c r="M113" s="248">
        <f t="shared" ref="M113:M117" ca="1" si="127">J113+K113-L113</f>
        <v>0</v>
      </c>
      <c r="N113" s="248">
        <f t="shared" ca="1" si="124"/>
        <v>0</v>
      </c>
      <c r="O113" s="248">
        <f t="shared" ca="1" si="125"/>
        <v>0</v>
      </c>
    </row>
    <row r="114" spans="2:15" s="176" customFormat="1" x14ac:dyDescent="0.25">
      <c r="B114" s="245"/>
      <c r="C114" s="253" t="s">
        <v>725</v>
      </c>
      <c r="D114" s="249"/>
      <c r="E114" s="251"/>
      <c r="F114" s="248">
        <f t="shared" ca="1" si="106"/>
        <v>0</v>
      </c>
      <c r="G114" s="248">
        <f t="shared" ref="G114:L114" ca="1" si="128">G431+G748</f>
        <v>0</v>
      </c>
      <c r="H114" s="248">
        <f t="shared" ca="1" si="128"/>
        <v>0</v>
      </c>
      <c r="I114" s="248">
        <f t="shared" ca="1" si="123"/>
        <v>0</v>
      </c>
      <c r="J114" s="248">
        <f t="shared" ca="1" si="118"/>
        <v>0</v>
      </c>
      <c r="K114" s="248">
        <f t="shared" ca="1" si="128"/>
        <v>0</v>
      </c>
      <c r="L114" s="248">
        <f t="shared" ca="1" si="128"/>
        <v>0</v>
      </c>
      <c r="M114" s="248">
        <f t="shared" ca="1" si="127"/>
        <v>0</v>
      </c>
      <c r="N114" s="248">
        <f t="shared" ca="1" si="124"/>
        <v>0</v>
      </c>
      <c r="O114" s="248">
        <f t="shared" ca="1" si="125"/>
        <v>0</v>
      </c>
    </row>
    <row r="115" spans="2:15" s="176" customFormat="1" x14ac:dyDescent="0.25">
      <c r="B115" s="245"/>
      <c r="C115" s="253" t="s">
        <v>726</v>
      </c>
      <c r="D115" s="249"/>
      <c r="E115" s="251"/>
      <c r="F115" s="248">
        <f t="shared" ca="1" si="106"/>
        <v>0</v>
      </c>
      <c r="G115" s="248">
        <f t="shared" ref="G115:L115" ca="1" si="129">G432+G749</f>
        <v>0</v>
      </c>
      <c r="H115" s="248">
        <f t="shared" ca="1" si="129"/>
        <v>0</v>
      </c>
      <c r="I115" s="248">
        <f t="shared" ca="1" si="123"/>
        <v>0</v>
      </c>
      <c r="J115" s="248">
        <f t="shared" ca="1" si="118"/>
        <v>0</v>
      </c>
      <c r="K115" s="248">
        <f t="shared" ca="1" si="129"/>
        <v>0</v>
      </c>
      <c r="L115" s="248">
        <f t="shared" ca="1" si="129"/>
        <v>0</v>
      </c>
      <c r="M115" s="248">
        <f t="shared" ca="1" si="127"/>
        <v>0</v>
      </c>
      <c r="N115" s="248">
        <f t="shared" ca="1" si="124"/>
        <v>0</v>
      </c>
      <c r="O115" s="248">
        <f t="shared" ca="1" si="125"/>
        <v>0</v>
      </c>
    </row>
    <row r="116" spans="2:15" s="176" customFormat="1" x14ac:dyDescent="0.25">
      <c r="B116" s="245">
        <v>6</v>
      </c>
      <c r="C116" s="241" t="s">
        <v>727</v>
      </c>
      <c r="D116" s="249"/>
      <c r="E116" s="251"/>
      <c r="F116" s="248">
        <f t="shared" ca="1" si="106"/>
        <v>0</v>
      </c>
      <c r="G116" s="248">
        <f t="shared" ref="G116:L116" ca="1" si="130">G433+G750</f>
        <v>0</v>
      </c>
      <c r="H116" s="248">
        <f t="shared" ca="1" si="130"/>
        <v>0</v>
      </c>
      <c r="I116" s="248">
        <f t="shared" ca="1" si="123"/>
        <v>0</v>
      </c>
      <c r="J116" s="248">
        <f t="shared" ca="1" si="118"/>
        <v>0</v>
      </c>
      <c r="K116" s="248">
        <f t="shared" ca="1" si="130"/>
        <v>0</v>
      </c>
      <c r="L116" s="248">
        <f t="shared" ca="1" si="130"/>
        <v>0</v>
      </c>
      <c r="M116" s="248">
        <f t="shared" ca="1" si="127"/>
        <v>0</v>
      </c>
      <c r="N116" s="248">
        <f t="shared" ca="1" si="124"/>
        <v>0</v>
      </c>
      <c r="O116" s="248">
        <f t="shared" ca="1" si="125"/>
        <v>0</v>
      </c>
    </row>
    <row r="117" spans="2:15" s="176" customFormat="1" x14ac:dyDescent="0.25">
      <c r="B117" s="245">
        <v>7</v>
      </c>
      <c r="C117" s="241" t="s">
        <v>728</v>
      </c>
      <c r="D117" s="249"/>
      <c r="E117" s="251"/>
      <c r="F117" s="248">
        <f t="shared" ca="1" si="106"/>
        <v>0</v>
      </c>
      <c r="G117" s="248">
        <f t="shared" ref="G117:L117" ca="1" si="131">G434+G751</f>
        <v>0</v>
      </c>
      <c r="H117" s="248">
        <f t="shared" ca="1" si="131"/>
        <v>0</v>
      </c>
      <c r="I117" s="248">
        <f t="shared" ca="1" si="123"/>
        <v>0</v>
      </c>
      <c r="J117" s="248">
        <f t="shared" ca="1" si="118"/>
        <v>0</v>
      </c>
      <c r="K117" s="248">
        <f t="shared" ca="1" si="131"/>
        <v>0</v>
      </c>
      <c r="L117" s="248">
        <f t="shared" ca="1" si="131"/>
        <v>0</v>
      </c>
      <c r="M117" s="248">
        <f t="shared" ca="1" si="127"/>
        <v>0</v>
      </c>
      <c r="N117" s="248">
        <f ca="1">F117-J117</f>
        <v>0</v>
      </c>
      <c r="O117" s="248">
        <f t="shared" ca="1" si="125"/>
        <v>0</v>
      </c>
    </row>
    <row r="118" spans="2:15" s="176" customFormat="1" x14ac:dyDescent="0.25">
      <c r="B118" s="245">
        <v>8</v>
      </c>
      <c r="C118" s="241" t="s">
        <v>729</v>
      </c>
      <c r="D118" s="249"/>
      <c r="E118" s="251"/>
      <c r="F118" s="248"/>
      <c r="G118" s="248"/>
      <c r="H118" s="248"/>
      <c r="I118" s="248"/>
      <c r="J118" s="248"/>
      <c r="K118" s="248"/>
      <c r="L118" s="248"/>
      <c r="M118" s="248"/>
      <c r="N118" s="248"/>
      <c r="O118" s="248"/>
    </row>
    <row r="119" spans="2:15" s="176" customFormat="1" x14ac:dyDescent="0.25">
      <c r="B119" s="245"/>
      <c r="C119" s="253" t="s">
        <v>730</v>
      </c>
      <c r="D119" s="249"/>
      <c r="E119" s="251"/>
      <c r="F119" s="248">
        <f t="shared" ca="1" si="106"/>
        <v>9400.0417386851586</v>
      </c>
      <c r="G119" s="248">
        <f>'[4]GFA &amp; Dep-MYT 5th Control'!$M$35</f>
        <v>1168.6945098515841</v>
      </c>
      <c r="H119" s="248">
        <f t="shared" ref="H119:L119" ca="1" si="132">H436+H753</f>
        <v>0</v>
      </c>
      <c r="I119" s="248">
        <f ca="1">F119+G119-H119</f>
        <v>10568.736248536743</v>
      </c>
      <c r="J119" s="248">
        <f t="shared" ca="1" si="118"/>
        <v>4504.1783123456489</v>
      </c>
      <c r="K119" s="248">
        <f>SUM('[4]GFA &amp; Dep-MYT 5th Control'!$E$187:$E$189)</f>
        <v>370.64790436903945</v>
      </c>
      <c r="L119" s="248">
        <f t="shared" ca="1" si="132"/>
        <v>0</v>
      </c>
      <c r="M119" s="248">
        <f ca="1">J119+K119-L119</f>
        <v>4874.8262167146886</v>
      </c>
      <c r="N119" s="248">
        <f t="shared" ref="N119:N122" ca="1" si="133">F119-J119</f>
        <v>4895.8634263395097</v>
      </c>
      <c r="O119" s="248">
        <f t="shared" ref="O119:O123" ca="1" si="134">I119-M119</f>
        <v>5693.9100318220544</v>
      </c>
    </row>
    <row r="120" spans="2:15" s="176" customFormat="1" x14ac:dyDescent="0.25">
      <c r="B120" s="245"/>
      <c r="C120" s="253" t="s">
        <v>731</v>
      </c>
      <c r="D120" s="249"/>
      <c r="E120" s="251"/>
      <c r="F120" s="248">
        <f t="shared" ca="1" si="106"/>
        <v>0</v>
      </c>
      <c r="G120" s="248">
        <f t="shared" ref="G120:L120" ca="1" si="135">G437+G754</f>
        <v>0</v>
      </c>
      <c r="H120" s="248">
        <f t="shared" ca="1" si="135"/>
        <v>0</v>
      </c>
      <c r="I120" s="248">
        <f ca="1">F120+G120-H120</f>
        <v>0</v>
      </c>
      <c r="J120" s="248">
        <f t="shared" ca="1" si="118"/>
        <v>0</v>
      </c>
      <c r="K120" s="248">
        <f t="shared" ca="1" si="135"/>
        <v>0</v>
      </c>
      <c r="L120" s="248">
        <f t="shared" ca="1" si="135"/>
        <v>0</v>
      </c>
      <c r="M120" s="248">
        <f t="shared" ref="M120:M123" ca="1" si="136">J120+K120-L120</f>
        <v>0</v>
      </c>
      <c r="N120" s="248">
        <f t="shared" ca="1" si="133"/>
        <v>0</v>
      </c>
      <c r="O120" s="248">
        <f t="shared" ca="1" si="134"/>
        <v>0</v>
      </c>
    </row>
    <row r="121" spans="2:15" s="176" customFormat="1" ht="28" x14ac:dyDescent="0.25">
      <c r="B121" s="255">
        <v>9</v>
      </c>
      <c r="C121" s="256" t="s">
        <v>732</v>
      </c>
      <c r="D121" s="249"/>
      <c r="E121" s="251"/>
      <c r="F121" s="248">
        <f t="shared" ca="1" si="106"/>
        <v>0</v>
      </c>
      <c r="G121" s="248">
        <f t="shared" ref="G121:L121" ca="1" si="137">G438+G755</f>
        <v>0</v>
      </c>
      <c r="H121" s="248">
        <f t="shared" ca="1" si="137"/>
        <v>0</v>
      </c>
      <c r="I121" s="248">
        <f ca="1">F121+G121-H121</f>
        <v>0</v>
      </c>
      <c r="J121" s="248">
        <f t="shared" ca="1" si="118"/>
        <v>0</v>
      </c>
      <c r="K121" s="248">
        <f t="shared" ca="1" si="137"/>
        <v>0</v>
      </c>
      <c r="L121" s="248">
        <f t="shared" ca="1" si="137"/>
        <v>0</v>
      </c>
      <c r="M121" s="248">
        <f t="shared" ca="1" si="136"/>
        <v>0</v>
      </c>
      <c r="N121" s="248">
        <f t="shared" ca="1" si="133"/>
        <v>0</v>
      </c>
      <c r="O121" s="248">
        <f t="shared" ca="1" si="134"/>
        <v>0</v>
      </c>
    </row>
    <row r="122" spans="2:15" s="176" customFormat="1" x14ac:dyDescent="0.25">
      <c r="B122" s="257">
        <v>10</v>
      </c>
      <c r="C122" s="258" t="s">
        <v>734</v>
      </c>
      <c r="D122" s="259"/>
      <c r="E122" s="251"/>
      <c r="F122" s="248">
        <f t="shared" ca="1" si="106"/>
        <v>2931.3708964105967</v>
      </c>
      <c r="G122" s="248">
        <f>'[4]GFA &amp; Dep-MYT 5th Control'!$M$36</f>
        <v>1792.2009933446973</v>
      </c>
      <c r="H122" s="248">
        <f t="shared" ref="H122:L122" ca="1" si="138">H439+H756</f>
        <v>0</v>
      </c>
      <c r="I122" s="248">
        <f ca="1">F122+G122-H122</f>
        <v>4723.5718897552943</v>
      </c>
      <c r="J122" s="248">
        <f t="shared" ca="1" si="118"/>
        <v>1240.1163333100626</v>
      </c>
      <c r="K122" s="248">
        <f>'[4]GFA &amp; Dep-MYT 5th Control'!$E$184</f>
        <v>188.06899324802617</v>
      </c>
      <c r="L122" s="248">
        <f t="shared" ca="1" si="138"/>
        <v>0</v>
      </c>
      <c r="M122" s="248">
        <f t="shared" ca="1" si="136"/>
        <v>1428.1853265580887</v>
      </c>
      <c r="N122" s="248">
        <f t="shared" ca="1" si="133"/>
        <v>1691.2545631005341</v>
      </c>
      <c r="O122" s="248">
        <f t="shared" ca="1" si="134"/>
        <v>3295.3865631972058</v>
      </c>
    </row>
    <row r="123" spans="2:15" s="176" customFormat="1" x14ac:dyDescent="0.25">
      <c r="B123" s="257">
        <v>11</v>
      </c>
      <c r="C123" s="258" t="s">
        <v>735</v>
      </c>
      <c r="D123" s="259"/>
      <c r="E123" s="251"/>
      <c r="F123" s="248">
        <f t="shared" ca="1" si="106"/>
        <v>7.08</v>
      </c>
      <c r="G123" s="248">
        <f t="shared" ref="G123:L123" ca="1" si="139">G440+G757</f>
        <v>0</v>
      </c>
      <c r="H123" s="248">
        <f t="shared" ca="1" si="139"/>
        <v>0</v>
      </c>
      <c r="I123" s="248">
        <f ca="1">F123+G123-H123</f>
        <v>7.08</v>
      </c>
      <c r="J123" s="248">
        <f t="shared" ca="1" si="118"/>
        <v>6.3921999319999996</v>
      </c>
      <c r="K123" s="248">
        <f>'[4]GFA &amp; Dep-MYT 5th Control'!$E$191</f>
        <v>0</v>
      </c>
      <c r="L123" s="248">
        <f t="shared" ca="1" si="139"/>
        <v>0</v>
      </c>
      <c r="M123" s="248">
        <f t="shared" ca="1" si="136"/>
        <v>6.3921999319999996</v>
      </c>
      <c r="N123" s="248">
        <f ca="1">F123-J123</f>
        <v>0.68780006800000049</v>
      </c>
      <c r="O123" s="248">
        <f t="shared" ca="1" si="134"/>
        <v>0.68780006800000049</v>
      </c>
    </row>
    <row r="124" spans="2:15" s="176" customFormat="1" x14ac:dyDescent="0.25">
      <c r="B124" s="257">
        <v>12</v>
      </c>
      <c r="C124" s="258" t="s">
        <v>736</v>
      </c>
      <c r="D124" s="259"/>
      <c r="E124" s="251"/>
      <c r="F124" s="248"/>
      <c r="G124" s="248"/>
      <c r="H124" s="248"/>
      <c r="I124" s="248"/>
      <c r="J124" s="248"/>
      <c r="K124" s="248"/>
      <c r="L124" s="248"/>
      <c r="M124" s="248"/>
      <c r="N124" s="248"/>
      <c r="O124" s="248"/>
    </row>
    <row r="125" spans="2:15" s="176" customFormat="1" x14ac:dyDescent="0.25">
      <c r="B125" s="257"/>
      <c r="C125" s="260" t="s">
        <v>741</v>
      </c>
      <c r="D125" s="259"/>
      <c r="E125" s="251"/>
      <c r="F125" s="248">
        <f t="shared" ca="1" si="106"/>
        <v>2.6</v>
      </c>
      <c r="G125" s="248">
        <f t="shared" ref="G125:L125" ca="1" si="140">G442+G759</f>
        <v>0</v>
      </c>
      <c r="H125" s="248">
        <f t="shared" ca="1" si="140"/>
        <v>0</v>
      </c>
      <c r="I125" s="248">
        <f ca="1">F125+G125-H125</f>
        <v>2.6</v>
      </c>
      <c r="J125" s="248">
        <f t="shared" ca="1" si="118"/>
        <v>1.7016441320000002</v>
      </c>
      <c r="K125" s="248">
        <f t="shared" ca="1" si="140"/>
        <v>0</v>
      </c>
      <c r="L125" s="248">
        <f t="shared" ca="1" si="140"/>
        <v>0</v>
      </c>
      <c r="M125" s="248">
        <f t="shared" ref="M125:M126" ca="1" si="141">J125+K125-L125</f>
        <v>1.7016441320000002</v>
      </c>
      <c r="N125" s="248">
        <f t="shared" ref="N125:N126" ca="1" si="142">F125-J125</f>
        <v>0.89835586799999989</v>
      </c>
      <c r="O125" s="248">
        <f t="shared" ref="O125:O126" ca="1" si="143">I125-M125</f>
        <v>0.89835586799999989</v>
      </c>
    </row>
    <row r="126" spans="2:15" s="176" customFormat="1" x14ac:dyDescent="0.25">
      <c r="B126" s="257"/>
      <c r="C126" s="260" t="s">
        <v>742</v>
      </c>
      <c r="D126" s="259"/>
      <c r="E126" s="251"/>
      <c r="F126" s="248">
        <f t="shared" ca="1" si="106"/>
        <v>0</v>
      </c>
      <c r="G126" s="248">
        <f t="shared" ref="G126:L126" ca="1" si="144">G443+G760</f>
        <v>0</v>
      </c>
      <c r="H126" s="248">
        <f t="shared" ca="1" si="144"/>
        <v>0</v>
      </c>
      <c r="I126" s="248">
        <f t="shared" ref="I126" ca="1" si="145">F126+G126-H126</f>
        <v>0</v>
      </c>
      <c r="J126" s="248">
        <f t="shared" ca="1" si="118"/>
        <v>0</v>
      </c>
      <c r="K126" s="248">
        <f t="shared" ca="1" si="144"/>
        <v>0</v>
      </c>
      <c r="L126" s="248">
        <f t="shared" ca="1" si="144"/>
        <v>0</v>
      </c>
      <c r="M126" s="248">
        <f t="shared" ca="1" si="141"/>
        <v>0</v>
      </c>
      <c r="N126" s="248">
        <f t="shared" ca="1" si="142"/>
        <v>0</v>
      </c>
      <c r="O126" s="248">
        <f t="shared" ca="1" si="143"/>
        <v>0</v>
      </c>
    </row>
    <row r="127" spans="2:15" s="176" customFormat="1" x14ac:dyDescent="0.25">
      <c r="B127" s="257">
        <v>13</v>
      </c>
      <c r="C127" s="260"/>
      <c r="D127" s="259"/>
      <c r="E127" s="251"/>
      <c r="F127" s="248"/>
      <c r="G127" s="248"/>
      <c r="H127" s="248"/>
      <c r="I127" s="248"/>
      <c r="J127" s="248"/>
      <c r="K127" s="248"/>
      <c r="L127" s="248"/>
      <c r="M127" s="248"/>
      <c r="N127" s="248"/>
      <c r="O127" s="248"/>
    </row>
    <row r="128" spans="2:15" s="176" customFormat="1" x14ac:dyDescent="0.25">
      <c r="B128" s="257"/>
      <c r="C128" s="260" t="s">
        <v>743</v>
      </c>
      <c r="D128" s="259"/>
      <c r="E128" s="251"/>
      <c r="F128" s="248">
        <f t="shared" ca="1" si="106"/>
        <v>17.25</v>
      </c>
      <c r="G128" s="248">
        <f t="shared" ref="G128:L128" ca="1" si="146">G445+G762</f>
        <v>0</v>
      </c>
      <c r="H128" s="248">
        <f t="shared" ca="1" si="146"/>
        <v>0</v>
      </c>
      <c r="I128" s="248">
        <f ca="1">F128+G128-H128</f>
        <v>17.25</v>
      </c>
      <c r="J128" s="248">
        <f t="shared" ca="1" si="118"/>
        <v>12.050196043</v>
      </c>
      <c r="K128" s="248">
        <f>'[4]GFA &amp; Dep-MYT 5th Control'!$E$192</f>
        <v>0.49399503200000006</v>
      </c>
      <c r="L128" s="248">
        <f t="shared" ca="1" si="146"/>
        <v>0</v>
      </c>
      <c r="M128" s="248">
        <f t="shared" ref="M128:M131" ca="1" si="147">J128+K128-L128</f>
        <v>12.544191075000001</v>
      </c>
      <c r="N128" s="248">
        <f t="shared" ref="N128:N131" ca="1" si="148">F128-J128</f>
        <v>5.1998039570000003</v>
      </c>
      <c r="O128" s="248">
        <f t="shared" ref="O128:O131" ca="1" si="149">I128-M128</f>
        <v>4.7058089249999995</v>
      </c>
    </row>
    <row r="129" spans="2:15" s="176" customFormat="1" x14ac:dyDescent="0.25">
      <c r="B129" s="257"/>
      <c r="C129" s="260" t="s">
        <v>744</v>
      </c>
      <c r="D129" s="259"/>
      <c r="E129" s="251"/>
      <c r="F129" s="248">
        <f t="shared" ca="1" si="106"/>
        <v>51.451512199350539</v>
      </c>
      <c r="G129" s="248">
        <f>'[4]GFA &amp; Dep-MYT 5th Control'!$M$37</f>
        <v>0.13231839684266436</v>
      </c>
      <c r="H129" s="248">
        <f t="shared" ref="H129:L129" ca="1" si="150">H446+H763</f>
        <v>0</v>
      </c>
      <c r="I129" s="248">
        <f ca="1">F129+G129-H129</f>
        <v>51.583830596193202</v>
      </c>
      <c r="J129" s="248">
        <f t="shared" ca="1" si="118"/>
        <v>34.687221408970771</v>
      </c>
      <c r="K129" s="248">
        <f>'[4]GFA &amp; Dep-MYT 5th Control'!$E$193</f>
        <v>1.6860126887994689</v>
      </c>
      <c r="L129" s="248">
        <f t="shared" ca="1" si="150"/>
        <v>0</v>
      </c>
      <c r="M129" s="248">
        <f t="shared" ca="1" si="147"/>
        <v>36.373234097770236</v>
      </c>
      <c r="N129" s="248">
        <f t="shared" ca="1" si="148"/>
        <v>16.764290790379768</v>
      </c>
      <c r="O129" s="248">
        <f t="shared" ca="1" si="149"/>
        <v>15.210596498422966</v>
      </c>
    </row>
    <row r="130" spans="2:15" s="176" customFormat="1" x14ac:dyDescent="0.25">
      <c r="B130" s="257"/>
      <c r="C130" s="260" t="s">
        <v>745</v>
      </c>
      <c r="D130" s="259"/>
      <c r="E130" s="251"/>
      <c r="F130" s="248">
        <f t="shared" ca="1" si="106"/>
        <v>0</v>
      </c>
      <c r="G130" s="248">
        <f t="shared" ref="G130:L130" ca="1" si="151">G447+G764</f>
        <v>0</v>
      </c>
      <c r="H130" s="248">
        <f t="shared" ca="1" si="151"/>
        <v>0</v>
      </c>
      <c r="I130" s="248">
        <f ca="1">F130+G130-H130</f>
        <v>0</v>
      </c>
      <c r="J130" s="248">
        <f t="shared" ca="1" si="118"/>
        <v>0</v>
      </c>
      <c r="K130" s="248">
        <f t="shared" ca="1" si="151"/>
        <v>0</v>
      </c>
      <c r="L130" s="248">
        <f t="shared" ca="1" si="151"/>
        <v>0</v>
      </c>
      <c r="M130" s="248">
        <f t="shared" ca="1" si="147"/>
        <v>0</v>
      </c>
      <c r="N130" s="248">
        <f t="shared" ca="1" si="148"/>
        <v>0</v>
      </c>
      <c r="O130" s="248">
        <f t="shared" ca="1" si="149"/>
        <v>0</v>
      </c>
    </row>
    <row r="131" spans="2:15" s="176" customFormat="1" x14ac:dyDescent="0.25">
      <c r="B131" s="257"/>
      <c r="C131" s="260" t="s">
        <v>746</v>
      </c>
      <c r="D131" s="259"/>
      <c r="E131" s="251"/>
      <c r="F131" s="248">
        <f t="shared" ca="1" si="106"/>
        <v>0</v>
      </c>
      <c r="G131" s="248">
        <f t="shared" ref="G131:L131" ca="1" si="152">G448+G765</f>
        <v>0</v>
      </c>
      <c r="H131" s="248">
        <f t="shared" ca="1" si="152"/>
        <v>0</v>
      </c>
      <c r="I131" s="248">
        <f ca="1">F131+G131-H131</f>
        <v>0</v>
      </c>
      <c r="J131" s="248">
        <f t="shared" ca="1" si="118"/>
        <v>0</v>
      </c>
      <c r="K131" s="248">
        <f t="shared" ca="1" si="152"/>
        <v>0</v>
      </c>
      <c r="L131" s="248">
        <f t="shared" ca="1" si="152"/>
        <v>0</v>
      </c>
      <c r="M131" s="248">
        <f t="shared" ca="1" si="147"/>
        <v>0</v>
      </c>
      <c r="N131" s="248">
        <f t="shared" ca="1" si="148"/>
        <v>0</v>
      </c>
      <c r="O131" s="248">
        <f t="shared" ca="1" si="149"/>
        <v>0</v>
      </c>
    </row>
    <row r="132" spans="2:15" s="176" customFormat="1" x14ac:dyDescent="0.25">
      <c r="B132" s="257">
        <v>14</v>
      </c>
      <c r="C132" s="258" t="s">
        <v>737</v>
      </c>
      <c r="D132" s="259"/>
      <c r="E132" s="251"/>
      <c r="F132" s="248"/>
      <c r="G132" s="248"/>
      <c r="H132" s="248"/>
      <c r="I132" s="248"/>
      <c r="J132" s="248"/>
      <c r="K132" s="248"/>
      <c r="L132" s="248"/>
      <c r="M132" s="248"/>
      <c r="N132" s="248"/>
      <c r="O132" s="248"/>
    </row>
    <row r="133" spans="2:15" s="176" customFormat="1" x14ac:dyDescent="0.25">
      <c r="B133" s="257"/>
      <c r="C133" s="260" t="s">
        <v>747</v>
      </c>
      <c r="D133" s="259"/>
      <c r="E133" s="251"/>
      <c r="F133" s="248">
        <f t="shared" ca="1" si="106"/>
        <v>0</v>
      </c>
      <c r="G133" s="248">
        <f t="shared" ref="G133:L133" ca="1" si="153">G450+G767</f>
        <v>0</v>
      </c>
      <c r="H133" s="248">
        <f t="shared" ca="1" si="153"/>
        <v>0</v>
      </c>
      <c r="I133" s="248">
        <f t="shared" ref="I133:I138" ca="1" si="154">F133+G133-H133</f>
        <v>0</v>
      </c>
      <c r="J133" s="248">
        <f t="shared" ca="1" si="118"/>
        <v>0</v>
      </c>
      <c r="K133" s="248">
        <f t="shared" ca="1" si="153"/>
        <v>0</v>
      </c>
      <c r="L133" s="248">
        <f t="shared" ca="1" si="153"/>
        <v>0</v>
      </c>
      <c r="M133" s="248">
        <f t="shared" ref="M133:M138" ca="1" si="155">J133+K133-L133</f>
        <v>0</v>
      </c>
      <c r="N133" s="248">
        <f t="shared" ref="N133:N137" ca="1" si="156">F133-J133</f>
        <v>0</v>
      </c>
      <c r="O133" s="248">
        <f t="shared" ref="O133:O138" ca="1" si="157">I133-M133</f>
        <v>0</v>
      </c>
    </row>
    <row r="134" spans="2:15" s="176" customFormat="1" x14ac:dyDescent="0.25">
      <c r="B134" s="257"/>
      <c r="C134" s="260" t="s">
        <v>748</v>
      </c>
      <c r="D134" s="259"/>
      <c r="E134" s="251"/>
      <c r="F134" s="248">
        <f t="shared" ca="1" si="106"/>
        <v>0</v>
      </c>
      <c r="G134" s="248">
        <f t="shared" ref="G134:L134" ca="1" si="158">G451+G768</f>
        <v>0</v>
      </c>
      <c r="H134" s="248">
        <f t="shared" ca="1" si="158"/>
        <v>0</v>
      </c>
      <c r="I134" s="248">
        <f t="shared" ca="1" si="154"/>
        <v>0</v>
      </c>
      <c r="J134" s="248">
        <f t="shared" ca="1" si="118"/>
        <v>0</v>
      </c>
      <c r="K134" s="248">
        <f t="shared" ca="1" si="158"/>
        <v>0</v>
      </c>
      <c r="L134" s="248">
        <f t="shared" ca="1" si="158"/>
        <v>0</v>
      </c>
      <c r="M134" s="248">
        <f t="shared" ca="1" si="155"/>
        <v>0</v>
      </c>
      <c r="N134" s="248">
        <f t="shared" ca="1" si="156"/>
        <v>0</v>
      </c>
      <c r="O134" s="248">
        <f t="shared" ca="1" si="157"/>
        <v>0</v>
      </c>
    </row>
    <row r="135" spans="2:15" s="176" customFormat="1" x14ac:dyDescent="0.25">
      <c r="B135" s="257"/>
      <c r="C135" s="260" t="s">
        <v>749</v>
      </c>
      <c r="D135" s="259"/>
      <c r="E135" s="251"/>
      <c r="F135" s="248">
        <f t="shared" ca="1" si="106"/>
        <v>0</v>
      </c>
      <c r="G135" s="248">
        <f t="shared" ref="G135:L135" ca="1" si="159">G452+G769</f>
        <v>0</v>
      </c>
      <c r="H135" s="248">
        <f t="shared" ca="1" si="159"/>
        <v>0</v>
      </c>
      <c r="I135" s="248">
        <f t="shared" ca="1" si="154"/>
        <v>0</v>
      </c>
      <c r="J135" s="248">
        <f t="shared" ca="1" si="118"/>
        <v>0</v>
      </c>
      <c r="K135" s="248">
        <f t="shared" ca="1" si="159"/>
        <v>0</v>
      </c>
      <c r="L135" s="248">
        <f t="shared" ca="1" si="159"/>
        <v>0</v>
      </c>
      <c r="M135" s="248">
        <f t="shared" ca="1" si="155"/>
        <v>0</v>
      </c>
      <c r="N135" s="248">
        <f t="shared" ca="1" si="156"/>
        <v>0</v>
      </c>
      <c r="O135" s="248">
        <f t="shared" ca="1" si="157"/>
        <v>0</v>
      </c>
    </row>
    <row r="136" spans="2:15" s="176" customFormat="1" x14ac:dyDescent="0.25">
      <c r="B136" s="257">
        <v>15</v>
      </c>
      <c r="C136" s="258" t="s">
        <v>738</v>
      </c>
      <c r="D136" s="259"/>
      <c r="E136" s="251"/>
      <c r="F136" s="248">
        <f t="shared" ca="1" si="106"/>
        <v>191.96153146263202</v>
      </c>
      <c r="G136" s="248">
        <f>'[4]GFA &amp; Dep-MYT 5th Control'!$M$40</f>
        <v>10.391578036443795</v>
      </c>
      <c r="H136" s="248">
        <f t="shared" ref="H136:L136" ca="1" si="160">H453+H770</f>
        <v>0</v>
      </c>
      <c r="I136" s="248">
        <f t="shared" ca="1" si="154"/>
        <v>202.35310949907583</v>
      </c>
      <c r="J136" s="248">
        <f t="shared" ca="1" si="118"/>
        <v>158.6283315666974</v>
      </c>
      <c r="K136" s="248">
        <f>'[4]GFA &amp; Dep-MYT 5th Control'!$E$195</f>
        <v>11.553251743128087</v>
      </c>
      <c r="L136" s="248">
        <f t="shared" ca="1" si="160"/>
        <v>0</v>
      </c>
      <c r="M136" s="248">
        <f t="shared" ca="1" si="155"/>
        <v>170.1815833098255</v>
      </c>
      <c r="N136" s="248">
        <f t="shared" ca="1" si="156"/>
        <v>33.333199895934627</v>
      </c>
      <c r="O136" s="248">
        <f t="shared" ca="1" si="157"/>
        <v>32.171526189250329</v>
      </c>
    </row>
    <row r="137" spans="2:15" s="176" customFormat="1" x14ac:dyDescent="0.25">
      <c r="B137" s="257">
        <v>16</v>
      </c>
      <c r="C137" s="258" t="s">
        <v>739</v>
      </c>
      <c r="D137" s="249"/>
      <c r="E137" s="251"/>
      <c r="F137" s="248">
        <f t="shared" ca="1" si="106"/>
        <v>70.8</v>
      </c>
      <c r="G137" s="248">
        <f t="shared" ref="G137:L137" ca="1" si="161">G454+G771</f>
        <v>0</v>
      </c>
      <c r="H137" s="248">
        <f t="shared" ca="1" si="161"/>
        <v>0</v>
      </c>
      <c r="I137" s="248">
        <f t="shared" ca="1" si="154"/>
        <v>70.8</v>
      </c>
      <c r="J137" s="248">
        <f t="shared" ca="1" si="118"/>
        <v>53.905021155999989</v>
      </c>
      <c r="K137" s="248">
        <f>'[4]GFA &amp; Dep-MYT 5th Control'!$E$174</f>
        <v>4.5159216139999998</v>
      </c>
      <c r="L137" s="248">
        <f t="shared" ca="1" si="161"/>
        <v>0</v>
      </c>
      <c r="M137" s="248">
        <f t="shared" ca="1" si="155"/>
        <v>58.420942769999989</v>
      </c>
      <c r="N137" s="248">
        <f t="shared" ca="1" si="156"/>
        <v>16.894978844000008</v>
      </c>
      <c r="O137" s="248">
        <f t="shared" ca="1" si="157"/>
        <v>12.379057230000008</v>
      </c>
    </row>
    <row r="138" spans="2:15" s="176" customFormat="1" x14ac:dyDescent="0.25">
      <c r="B138" s="257">
        <v>17</v>
      </c>
      <c r="C138" s="258" t="s">
        <v>740</v>
      </c>
      <c r="D138" s="249"/>
      <c r="E138" s="64"/>
      <c r="F138" s="248">
        <f t="shared" ca="1" si="106"/>
        <v>0</v>
      </c>
      <c r="G138" s="248">
        <f t="shared" ref="G138:L138" ca="1" si="162">G455+G772</f>
        <v>0</v>
      </c>
      <c r="H138" s="248">
        <f t="shared" ca="1" si="162"/>
        <v>0</v>
      </c>
      <c r="I138" s="248">
        <f t="shared" ca="1" si="154"/>
        <v>0</v>
      </c>
      <c r="J138" s="248">
        <f t="shared" ca="1" si="118"/>
        <v>0</v>
      </c>
      <c r="K138" s="248">
        <f t="shared" ca="1" si="162"/>
        <v>0</v>
      </c>
      <c r="L138" s="248">
        <f t="shared" ca="1" si="162"/>
        <v>0</v>
      </c>
      <c r="M138" s="248">
        <f t="shared" ca="1" si="155"/>
        <v>0</v>
      </c>
      <c r="N138" s="248">
        <f ca="1">F138-J138</f>
        <v>0</v>
      </c>
      <c r="O138" s="248">
        <f t="shared" ca="1" si="157"/>
        <v>0</v>
      </c>
    </row>
    <row r="139" spans="2:15" s="176" customFormat="1" ht="14.5" thickBot="1" x14ac:dyDescent="0.3">
      <c r="B139" s="261"/>
      <c r="C139" s="262" t="s">
        <v>108</v>
      </c>
      <c r="D139" s="262"/>
      <c r="E139" s="263"/>
      <c r="F139" s="264">
        <f ca="1">SUM(F99:F138)</f>
        <v>22956.899310890865</v>
      </c>
      <c r="G139" s="264">
        <f t="shared" ref="G139" ca="1" si="163">SUM(G99:G138)</f>
        <v>4097.2132796562464</v>
      </c>
      <c r="H139" s="264">
        <f t="shared" ref="H139" ca="1" si="164">SUM(H99:H138)</f>
        <v>0</v>
      </c>
      <c r="I139" s="264">
        <f ca="1">SUM(I99:I138)</f>
        <v>27054.112590547113</v>
      </c>
      <c r="J139" s="264">
        <f ca="1">SUM(J99:J138)</f>
        <v>11309.99726660032</v>
      </c>
      <c r="K139" s="264">
        <f t="shared" ref="K139" ca="1" si="165">SUM(K99:K138)</f>
        <v>976.90032897131312</v>
      </c>
      <c r="L139" s="264">
        <f t="shared" ref="L139" ca="1" si="166">SUM(L99:L138)</f>
        <v>0</v>
      </c>
      <c r="M139" s="264">
        <f t="shared" ref="M139" ca="1" si="167">SUM(M99:M138)</f>
        <v>12286.897595571634</v>
      </c>
      <c r="N139" s="264">
        <f t="shared" ref="N139" ca="1" si="168">SUM(N99:N138)</f>
        <v>11646.902044290548</v>
      </c>
      <c r="O139" s="264">
        <f t="shared" ref="O139" ca="1" si="169">SUM(O99:O138)</f>
        <v>14767.214994975478</v>
      </c>
    </row>
    <row r="140" spans="2:15" s="176" customFormat="1" ht="14.5" thickBot="1" x14ac:dyDescent="0.3"/>
    <row r="141" spans="2:15" s="176" customFormat="1" x14ac:dyDescent="0.25">
      <c r="B141" s="359" t="s">
        <v>183</v>
      </c>
      <c r="C141" s="360"/>
      <c r="D141" s="360"/>
      <c r="E141" s="360"/>
      <c r="F141" s="360"/>
      <c r="G141" s="360"/>
      <c r="H141" s="360"/>
      <c r="I141" s="360"/>
      <c r="J141" s="360"/>
      <c r="K141" s="360"/>
      <c r="L141" s="360"/>
      <c r="M141" s="360"/>
      <c r="N141" s="360"/>
      <c r="O141" s="361"/>
    </row>
    <row r="142" spans="2:15" s="176" customFormat="1" ht="14" customHeight="1" x14ac:dyDescent="0.25">
      <c r="B142" s="362" t="s">
        <v>2</v>
      </c>
      <c r="C142" s="355" t="s">
        <v>205</v>
      </c>
      <c r="D142" s="357" t="s">
        <v>193</v>
      </c>
      <c r="E142" s="357" t="s">
        <v>194</v>
      </c>
      <c r="F142" s="357" t="s">
        <v>195</v>
      </c>
      <c r="G142" s="357"/>
      <c r="H142" s="357"/>
      <c r="I142" s="357"/>
      <c r="J142" s="357" t="s">
        <v>196</v>
      </c>
      <c r="K142" s="357"/>
      <c r="L142" s="357"/>
      <c r="M142" s="357"/>
      <c r="N142" s="357" t="s">
        <v>197</v>
      </c>
      <c r="O142" s="364"/>
    </row>
    <row r="143" spans="2:15" s="176" customFormat="1" ht="56.5" thickBot="1" x14ac:dyDescent="0.3">
      <c r="B143" s="363"/>
      <c r="C143" s="356"/>
      <c r="D143" s="358"/>
      <c r="E143" s="358"/>
      <c r="F143" s="243" t="s">
        <v>198</v>
      </c>
      <c r="G143" s="243" t="s">
        <v>107</v>
      </c>
      <c r="H143" s="243" t="s">
        <v>199</v>
      </c>
      <c r="I143" s="243" t="s">
        <v>200</v>
      </c>
      <c r="J143" s="243" t="s">
        <v>201</v>
      </c>
      <c r="K143" s="243" t="s">
        <v>107</v>
      </c>
      <c r="L143" s="243" t="s">
        <v>202</v>
      </c>
      <c r="M143" s="243" t="s">
        <v>203</v>
      </c>
      <c r="N143" s="243" t="s">
        <v>198</v>
      </c>
      <c r="O143" s="244" t="s">
        <v>200</v>
      </c>
    </row>
    <row r="144" spans="2:15" s="176" customFormat="1" x14ac:dyDescent="0.25">
      <c r="B144" s="245">
        <v>1</v>
      </c>
      <c r="C144" s="241" t="s">
        <v>148</v>
      </c>
      <c r="D144" s="246"/>
      <c r="E144" s="247"/>
      <c r="F144" s="248">
        <f ca="1">I99</f>
        <v>83.809156805387005</v>
      </c>
      <c r="G144" s="248">
        <f>'[4]GFA &amp; Dep-MYT 5th Control'!$N$39</f>
        <v>61.269702259149902</v>
      </c>
      <c r="H144" s="248">
        <f t="shared" ref="H144:L144" ca="1" si="170">H461+H778</f>
        <v>0</v>
      </c>
      <c r="I144" s="248">
        <f ca="1">F144+G144-H144</f>
        <v>145.07885906453691</v>
      </c>
      <c r="J144" s="248">
        <f ca="1">M99</f>
        <v>4.8990620000015639E-3</v>
      </c>
      <c r="K144" s="248">
        <f>'[4]GFA &amp; Dep-MYT 5th Control'!$F$172</f>
        <v>0</v>
      </c>
      <c r="L144" s="248">
        <f t="shared" ca="1" si="170"/>
        <v>0</v>
      </c>
      <c r="M144" s="248">
        <f ca="1">J144+K144-L144</f>
        <v>4.8990620000015639E-3</v>
      </c>
      <c r="N144" s="248">
        <f ca="1">F144-J144</f>
        <v>83.804257743386998</v>
      </c>
      <c r="O144" s="248">
        <f t="shared" ref="O144" ca="1" si="171">I144-M144</f>
        <v>145.07396000253692</v>
      </c>
    </row>
    <row r="145" spans="2:15" s="176" customFormat="1" x14ac:dyDescent="0.25">
      <c r="B145" s="245">
        <v>2</v>
      </c>
      <c r="C145" s="241" t="s">
        <v>750</v>
      </c>
      <c r="D145" s="249"/>
      <c r="E145" s="250"/>
      <c r="F145" s="248">
        <f t="shared" ref="F145:F183" ca="1" si="172">I100</f>
        <v>0</v>
      </c>
      <c r="G145" s="248">
        <f t="shared" ref="G145:L145" ca="1" si="173">G462+G779</f>
        <v>0</v>
      </c>
      <c r="H145" s="248">
        <f t="shared" ca="1" si="173"/>
        <v>0</v>
      </c>
      <c r="I145" s="248">
        <f ca="1">F145+G145-H145</f>
        <v>0</v>
      </c>
      <c r="J145" s="248">
        <f t="shared" ref="J145:J183" ca="1" si="174">M100</f>
        <v>0</v>
      </c>
      <c r="K145" s="248">
        <f t="shared" ca="1" si="173"/>
        <v>0</v>
      </c>
      <c r="L145" s="248">
        <f t="shared" ca="1" si="173"/>
        <v>0</v>
      </c>
      <c r="M145" s="248">
        <f ca="1">J145+K145-L145</f>
        <v>0</v>
      </c>
      <c r="N145" s="248">
        <f ca="1">F145-J145</f>
        <v>0</v>
      </c>
      <c r="O145" s="248">
        <f t="shared" ref="O145" ca="1" si="175">I145-M145</f>
        <v>0</v>
      </c>
    </row>
    <row r="146" spans="2:15" s="176" customFormat="1" x14ac:dyDescent="0.25">
      <c r="B146" s="245">
        <v>3</v>
      </c>
      <c r="C146" s="242" t="s">
        <v>716</v>
      </c>
      <c r="D146" s="249"/>
      <c r="E146" s="251"/>
      <c r="F146" s="248">
        <f t="shared" si="172"/>
        <v>0</v>
      </c>
      <c r="G146" s="248"/>
      <c r="H146" s="248"/>
      <c r="I146" s="248"/>
      <c r="J146" s="248">
        <f t="shared" si="174"/>
        <v>0</v>
      </c>
      <c r="K146" s="248"/>
      <c r="L146" s="248"/>
      <c r="M146" s="248"/>
      <c r="N146" s="248"/>
      <c r="O146" s="248"/>
    </row>
    <row r="147" spans="2:15" s="176" customFormat="1" x14ac:dyDescent="0.25">
      <c r="B147" s="245"/>
      <c r="C147" s="252" t="s">
        <v>712</v>
      </c>
      <c r="D147" s="249"/>
      <c r="E147" s="251"/>
      <c r="F147" s="248">
        <f t="shared" ca="1" si="172"/>
        <v>444.2696220296703</v>
      </c>
      <c r="G147" s="248">
        <f>'[4]GFA &amp; Dep-MYT 5th Control'!$N$38</f>
        <v>57.096815602650281</v>
      </c>
      <c r="H147" s="248">
        <f t="shared" ref="H147:L147" ca="1" si="176">H464+H781</f>
        <v>0</v>
      </c>
      <c r="I147" s="248">
        <f ca="1">F147+G147-H147</f>
        <v>501.36643763232058</v>
      </c>
      <c r="J147" s="248">
        <f t="shared" ca="1" si="174"/>
        <v>159.60317381823324</v>
      </c>
      <c r="K147" s="248">
        <f>'[4]GFA &amp; Dep-MYT 5th Control'!$F$173</f>
        <v>19.684624940587543</v>
      </c>
      <c r="L147" s="248">
        <f t="shared" ca="1" si="176"/>
        <v>0</v>
      </c>
      <c r="M147" s="248">
        <f ca="1">J147+K147-L147</f>
        <v>179.2877987588208</v>
      </c>
      <c r="N147" s="248">
        <f t="shared" ref="N147:N150" ca="1" si="177">F147-J147</f>
        <v>284.66644821143706</v>
      </c>
      <c r="O147" s="248">
        <f t="shared" ref="O147:O150" ca="1" si="178">I147-M147</f>
        <v>322.07863887349981</v>
      </c>
    </row>
    <row r="148" spans="2:15" s="176" customFormat="1" x14ac:dyDescent="0.25">
      <c r="B148" s="245"/>
      <c r="C148" s="252" t="s">
        <v>713</v>
      </c>
      <c r="D148" s="249"/>
      <c r="E148" s="251"/>
      <c r="F148" s="248">
        <f t="shared" ca="1" si="172"/>
        <v>0</v>
      </c>
      <c r="G148" s="248">
        <f t="shared" ref="G148:L148" ca="1" si="179">G465+G782</f>
        <v>0</v>
      </c>
      <c r="H148" s="248">
        <f t="shared" ca="1" si="179"/>
        <v>0</v>
      </c>
      <c r="I148" s="248">
        <f ca="1">F148+G148-H148</f>
        <v>0</v>
      </c>
      <c r="J148" s="248">
        <f t="shared" ca="1" si="174"/>
        <v>0</v>
      </c>
      <c r="K148" s="248">
        <f t="shared" ca="1" si="179"/>
        <v>0</v>
      </c>
      <c r="L148" s="248">
        <f t="shared" ca="1" si="179"/>
        <v>0</v>
      </c>
      <c r="M148" s="248">
        <f ca="1">J148+K148-L148</f>
        <v>0</v>
      </c>
      <c r="N148" s="248">
        <f t="shared" ca="1" si="177"/>
        <v>0</v>
      </c>
      <c r="O148" s="248">
        <f t="shared" ca="1" si="178"/>
        <v>0</v>
      </c>
    </row>
    <row r="149" spans="2:15" s="176" customFormat="1" x14ac:dyDescent="0.25">
      <c r="B149" s="245"/>
      <c r="C149" s="252" t="s">
        <v>714</v>
      </c>
      <c r="D149" s="249"/>
      <c r="E149" s="251"/>
      <c r="F149" s="248">
        <f t="shared" ca="1" si="172"/>
        <v>0</v>
      </c>
      <c r="G149" s="248">
        <f t="shared" ref="G149:L149" ca="1" si="180">G466+G783</f>
        <v>0</v>
      </c>
      <c r="H149" s="248">
        <f t="shared" ca="1" si="180"/>
        <v>0</v>
      </c>
      <c r="I149" s="248">
        <f ca="1">F149+G149-H149</f>
        <v>0</v>
      </c>
      <c r="J149" s="248">
        <f t="shared" ca="1" si="174"/>
        <v>0</v>
      </c>
      <c r="K149" s="248">
        <f t="shared" ca="1" si="180"/>
        <v>0</v>
      </c>
      <c r="L149" s="248">
        <f t="shared" ca="1" si="180"/>
        <v>0</v>
      </c>
      <c r="M149" s="248">
        <f ca="1">J149+K149-L149</f>
        <v>0</v>
      </c>
      <c r="N149" s="248">
        <f t="shared" ca="1" si="177"/>
        <v>0</v>
      </c>
      <c r="O149" s="248">
        <f t="shared" ca="1" si="178"/>
        <v>0</v>
      </c>
    </row>
    <row r="150" spans="2:15" s="176" customFormat="1" x14ac:dyDescent="0.25">
      <c r="B150" s="245"/>
      <c r="C150" s="252" t="s">
        <v>715</v>
      </c>
      <c r="D150" s="249"/>
      <c r="E150" s="251"/>
      <c r="F150" s="248">
        <f t="shared" ca="1" si="172"/>
        <v>221.08</v>
      </c>
      <c r="G150" s="248">
        <f t="shared" ref="G150:L150" ca="1" si="181">G467+G784</f>
        <v>0</v>
      </c>
      <c r="H150" s="248">
        <f t="shared" ca="1" si="181"/>
        <v>0</v>
      </c>
      <c r="I150" s="248">
        <f ca="1">F150+G150-H150</f>
        <v>221.08</v>
      </c>
      <c r="J150" s="248">
        <f t="shared" ca="1" si="174"/>
        <v>44.41344508100002</v>
      </c>
      <c r="K150" s="248">
        <f>'[4]GFA &amp; Dep-MYT 5th Control'!$F$176</f>
        <v>0</v>
      </c>
      <c r="L150" s="248">
        <f t="shared" ca="1" si="181"/>
        <v>0</v>
      </c>
      <c r="M150" s="248">
        <f ca="1">J150+K150-L150</f>
        <v>44.41344508100002</v>
      </c>
      <c r="N150" s="248">
        <f t="shared" ca="1" si="177"/>
        <v>176.66655491899999</v>
      </c>
      <c r="O150" s="248">
        <f t="shared" ca="1" si="178"/>
        <v>176.66655491899999</v>
      </c>
    </row>
    <row r="151" spans="2:15" s="176" customFormat="1" x14ac:dyDescent="0.25">
      <c r="B151" s="245">
        <v>4</v>
      </c>
      <c r="C151" s="241" t="s">
        <v>717</v>
      </c>
      <c r="D151" s="249"/>
      <c r="E151" s="251"/>
      <c r="F151" s="248">
        <f t="shared" si="172"/>
        <v>0</v>
      </c>
      <c r="G151" s="248"/>
      <c r="H151" s="248"/>
      <c r="I151" s="248"/>
      <c r="J151" s="248">
        <f t="shared" si="174"/>
        <v>0</v>
      </c>
      <c r="K151" s="248"/>
      <c r="L151" s="248"/>
      <c r="M151" s="248"/>
      <c r="N151" s="248"/>
      <c r="O151" s="248"/>
    </row>
    <row r="152" spans="2:15" s="176" customFormat="1" x14ac:dyDescent="0.25">
      <c r="B152" s="245"/>
      <c r="C152" s="253" t="s">
        <v>718</v>
      </c>
      <c r="D152" s="249"/>
      <c r="E152" s="251"/>
      <c r="F152" s="248">
        <f t="shared" ca="1" si="172"/>
        <v>10660.978733324751</v>
      </c>
      <c r="G152" s="248">
        <f>'[4]GFA &amp; Dep-MYT 5th Control'!$N$34</f>
        <v>1364.5427899209421</v>
      </c>
      <c r="H152" s="248">
        <f t="shared" ref="H152:L152" ca="1" si="182">H469+H786</f>
        <v>0</v>
      </c>
      <c r="I152" s="248">
        <f ca="1">F152+G152-H152</f>
        <v>12025.521523245694</v>
      </c>
      <c r="J152" s="248">
        <f t="shared" ca="1" si="174"/>
        <v>5494.2507390210285</v>
      </c>
      <c r="K152" s="248">
        <f>SUM('[4]GFA &amp; Dep-MYT 5th Control'!$F$178:$F$180)</f>
        <v>418.32093526311075</v>
      </c>
      <c r="L152" s="248">
        <f t="shared" ca="1" si="182"/>
        <v>0</v>
      </c>
      <c r="M152" s="248">
        <f ca="1">J152+K152-L152</f>
        <v>5912.5716742841396</v>
      </c>
      <c r="N152" s="248">
        <f ca="1">F152-J152</f>
        <v>5166.7279943037229</v>
      </c>
      <c r="O152" s="248">
        <f t="shared" ref="O152" ca="1" si="183">I152-M152</f>
        <v>6112.9498489615544</v>
      </c>
    </row>
    <row r="153" spans="2:15" s="176" customFormat="1" x14ac:dyDescent="0.25">
      <c r="B153" s="245"/>
      <c r="C153" s="241" t="s">
        <v>719</v>
      </c>
      <c r="D153" s="249"/>
      <c r="E153" s="251"/>
      <c r="F153" s="248">
        <f t="shared" si="172"/>
        <v>0</v>
      </c>
      <c r="G153" s="248"/>
      <c r="H153" s="248"/>
      <c r="I153" s="248"/>
      <c r="J153" s="248">
        <f t="shared" si="174"/>
        <v>0</v>
      </c>
      <c r="K153" s="248"/>
      <c r="L153" s="248"/>
      <c r="M153" s="248"/>
      <c r="N153" s="248"/>
      <c r="O153" s="248"/>
    </row>
    <row r="154" spans="2:15" s="176" customFormat="1" x14ac:dyDescent="0.25">
      <c r="B154" s="245"/>
      <c r="C154" s="253" t="s">
        <v>720</v>
      </c>
      <c r="D154" s="249"/>
      <c r="E154" s="251"/>
      <c r="F154" s="248">
        <f t="shared" ca="1" si="172"/>
        <v>0</v>
      </c>
      <c r="G154" s="248">
        <f t="shared" ref="G154:L154" ca="1" si="184">G471+G788</f>
        <v>0</v>
      </c>
      <c r="H154" s="248">
        <f t="shared" ca="1" si="184"/>
        <v>0</v>
      </c>
      <c r="I154" s="248">
        <f t="shared" ref="I154:I155" ca="1" si="185">F154+G154-H154</f>
        <v>0</v>
      </c>
      <c r="J154" s="248">
        <f t="shared" ca="1" si="174"/>
        <v>0</v>
      </c>
      <c r="K154" s="248">
        <f t="shared" ca="1" si="184"/>
        <v>0</v>
      </c>
      <c r="L154" s="248">
        <f t="shared" ca="1" si="184"/>
        <v>0</v>
      </c>
      <c r="M154" s="248">
        <f ca="1">J154+K154-L154</f>
        <v>0</v>
      </c>
      <c r="N154" s="248">
        <f t="shared" ref="N154:N155" ca="1" si="186">F154-J154</f>
        <v>0</v>
      </c>
      <c r="O154" s="248">
        <f t="shared" ref="O154:O155" ca="1" si="187">I154-M154</f>
        <v>0</v>
      </c>
    </row>
    <row r="155" spans="2:15" s="176" customFormat="1" x14ac:dyDescent="0.25">
      <c r="B155" s="245"/>
      <c r="C155" s="253" t="s">
        <v>721</v>
      </c>
      <c r="D155" s="249"/>
      <c r="E155" s="251"/>
      <c r="F155" s="248">
        <f t="shared" ca="1" si="172"/>
        <v>0</v>
      </c>
      <c r="G155" s="248">
        <f t="shared" ref="G155:L155" ca="1" si="188">G472+G789</f>
        <v>0</v>
      </c>
      <c r="H155" s="248">
        <f t="shared" ca="1" si="188"/>
        <v>0</v>
      </c>
      <c r="I155" s="248">
        <f t="shared" ca="1" si="185"/>
        <v>0</v>
      </c>
      <c r="J155" s="248">
        <f t="shared" ca="1" si="174"/>
        <v>0</v>
      </c>
      <c r="K155" s="248">
        <f t="shared" ca="1" si="188"/>
        <v>0</v>
      </c>
      <c r="L155" s="248">
        <f t="shared" ca="1" si="188"/>
        <v>0</v>
      </c>
      <c r="M155" s="248">
        <f ca="1">J155+K155-L155</f>
        <v>0</v>
      </c>
      <c r="N155" s="248">
        <f t="shared" ca="1" si="186"/>
        <v>0</v>
      </c>
      <c r="O155" s="248">
        <f t="shared" ca="1" si="187"/>
        <v>0</v>
      </c>
    </row>
    <row r="156" spans="2:15" s="176" customFormat="1" x14ac:dyDescent="0.25">
      <c r="B156" s="245">
        <v>5</v>
      </c>
      <c r="C156" s="241" t="s">
        <v>722</v>
      </c>
      <c r="D156" s="249"/>
      <c r="E156" s="251"/>
      <c r="F156" s="248">
        <f t="shared" si="172"/>
        <v>0</v>
      </c>
      <c r="G156" s="254"/>
      <c r="H156" s="254"/>
      <c r="I156" s="254"/>
      <c r="J156" s="248">
        <f t="shared" si="174"/>
        <v>0</v>
      </c>
      <c r="K156" s="254"/>
      <c r="L156" s="254"/>
      <c r="M156" s="254"/>
      <c r="N156" s="254"/>
      <c r="O156" s="254"/>
    </row>
    <row r="157" spans="2:15" s="176" customFormat="1" x14ac:dyDescent="0.25">
      <c r="B157" s="245"/>
      <c r="C157" s="253" t="s">
        <v>723</v>
      </c>
      <c r="D157" s="249"/>
      <c r="E157" s="251"/>
      <c r="F157" s="248">
        <f t="shared" ca="1" si="172"/>
        <v>0</v>
      </c>
      <c r="G157" s="248">
        <f t="shared" ref="G157:L157" ca="1" si="189">G474+G791</f>
        <v>0</v>
      </c>
      <c r="H157" s="248">
        <f t="shared" ca="1" si="189"/>
        <v>0</v>
      </c>
      <c r="I157" s="248">
        <f t="shared" ref="I157:I162" ca="1" si="190">F157+G157-H157</f>
        <v>0</v>
      </c>
      <c r="J157" s="248">
        <f t="shared" ca="1" si="174"/>
        <v>0</v>
      </c>
      <c r="K157" s="248">
        <f t="shared" ca="1" si="189"/>
        <v>0</v>
      </c>
      <c r="L157" s="248">
        <f t="shared" ca="1" si="189"/>
        <v>0</v>
      </c>
      <c r="M157" s="248">
        <f t="shared" ref="M157:M162" ca="1" si="191">J157+K157-L157</f>
        <v>0</v>
      </c>
      <c r="N157" s="248">
        <f t="shared" ref="N157" ca="1" si="192">F157-J157</f>
        <v>0</v>
      </c>
      <c r="O157" s="248">
        <f t="shared" ref="O157" ca="1" si="193">I157-M157</f>
        <v>0</v>
      </c>
    </row>
    <row r="158" spans="2:15" s="176" customFormat="1" x14ac:dyDescent="0.25">
      <c r="B158" s="245"/>
      <c r="C158" s="253" t="s">
        <v>724</v>
      </c>
      <c r="D158" s="249"/>
      <c r="E158" s="251"/>
      <c r="F158" s="248">
        <f t="shared" ca="1" si="172"/>
        <v>0</v>
      </c>
      <c r="G158" s="248">
        <f t="shared" ref="G158:L158" ca="1" si="194">G475+G792</f>
        <v>0</v>
      </c>
      <c r="H158" s="248">
        <f t="shared" ca="1" si="194"/>
        <v>0</v>
      </c>
      <c r="I158" s="248">
        <f t="shared" ca="1" si="190"/>
        <v>0</v>
      </c>
      <c r="J158" s="248">
        <f t="shared" ca="1" si="174"/>
        <v>0</v>
      </c>
      <c r="K158" s="248">
        <f t="shared" ca="1" si="194"/>
        <v>0</v>
      </c>
      <c r="L158" s="248">
        <f t="shared" ca="1" si="194"/>
        <v>0</v>
      </c>
      <c r="M158" s="248">
        <f t="shared" ca="1" si="191"/>
        <v>0</v>
      </c>
      <c r="N158" s="248">
        <f t="shared" ref="N158:N162" ca="1" si="195">F158-J158</f>
        <v>0</v>
      </c>
      <c r="O158" s="248">
        <f t="shared" ref="O158:O162" ca="1" si="196">I158-M158</f>
        <v>0</v>
      </c>
    </row>
    <row r="159" spans="2:15" s="176" customFormat="1" x14ac:dyDescent="0.25">
      <c r="B159" s="245"/>
      <c r="C159" s="253" t="s">
        <v>725</v>
      </c>
      <c r="D159" s="249"/>
      <c r="E159" s="251"/>
      <c r="F159" s="248">
        <f t="shared" ca="1" si="172"/>
        <v>0</v>
      </c>
      <c r="G159" s="248">
        <f t="shared" ref="G159:L159" ca="1" si="197">G476+G793</f>
        <v>0</v>
      </c>
      <c r="H159" s="248">
        <f t="shared" ca="1" si="197"/>
        <v>0</v>
      </c>
      <c r="I159" s="248">
        <f t="shared" ca="1" si="190"/>
        <v>0</v>
      </c>
      <c r="J159" s="248">
        <f t="shared" ca="1" si="174"/>
        <v>0</v>
      </c>
      <c r="K159" s="248">
        <f t="shared" ca="1" si="197"/>
        <v>0</v>
      </c>
      <c r="L159" s="248">
        <f t="shared" ca="1" si="197"/>
        <v>0</v>
      </c>
      <c r="M159" s="248">
        <f t="shared" ca="1" si="191"/>
        <v>0</v>
      </c>
      <c r="N159" s="248">
        <f t="shared" ca="1" si="195"/>
        <v>0</v>
      </c>
      <c r="O159" s="248">
        <f t="shared" ca="1" si="196"/>
        <v>0</v>
      </c>
    </row>
    <row r="160" spans="2:15" s="176" customFormat="1" x14ac:dyDescent="0.25">
      <c r="B160" s="245"/>
      <c r="C160" s="253" t="s">
        <v>726</v>
      </c>
      <c r="D160" s="249"/>
      <c r="E160" s="251"/>
      <c r="F160" s="248">
        <f t="shared" ca="1" si="172"/>
        <v>0</v>
      </c>
      <c r="G160" s="248">
        <f t="shared" ref="G160:L160" ca="1" si="198">G477+G794</f>
        <v>0</v>
      </c>
      <c r="H160" s="248">
        <f t="shared" ca="1" si="198"/>
        <v>0</v>
      </c>
      <c r="I160" s="248">
        <f t="shared" ca="1" si="190"/>
        <v>0</v>
      </c>
      <c r="J160" s="248">
        <f t="shared" ca="1" si="174"/>
        <v>0</v>
      </c>
      <c r="K160" s="248">
        <f t="shared" ca="1" si="198"/>
        <v>0</v>
      </c>
      <c r="L160" s="248">
        <f t="shared" ca="1" si="198"/>
        <v>0</v>
      </c>
      <c r="M160" s="248">
        <f t="shared" ca="1" si="191"/>
        <v>0</v>
      </c>
      <c r="N160" s="248">
        <f t="shared" ca="1" si="195"/>
        <v>0</v>
      </c>
      <c r="O160" s="248">
        <f t="shared" ca="1" si="196"/>
        <v>0</v>
      </c>
    </row>
    <row r="161" spans="2:15" s="176" customFormat="1" x14ac:dyDescent="0.25">
      <c r="B161" s="245">
        <v>6</v>
      </c>
      <c r="C161" s="241" t="s">
        <v>727</v>
      </c>
      <c r="D161" s="249"/>
      <c r="E161" s="251"/>
      <c r="F161" s="248">
        <f t="shared" ca="1" si="172"/>
        <v>0</v>
      </c>
      <c r="G161" s="248">
        <f t="shared" ref="G161:L161" ca="1" si="199">G478+G795</f>
        <v>0</v>
      </c>
      <c r="H161" s="248">
        <f t="shared" ca="1" si="199"/>
        <v>0</v>
      </c>
      <c r="I161" s="248">
        <f t="shared" ca="1" si="190"/>
        <v>0</v>
      </c>
      <c r="J161" s="248">
        <f t="shared" ca="1" si="174"/>
        <v>0</v>
      </c>
      <c r="K161" s="248">
        <f t="shared" ca="1" si="199"/>
        <v>0</v>
      </c>
      <c r="L161" s="248">
        <f t="shared" ca="1" si="199"/>
        <v>0</v>
      </c>
      <c r="M161" s="248">
        <f t="shared" ca="1" si="191"/>
        <v>0</v>
      </c>
      <c r="N161" s="248">
        <f t="shared" ca="1" si="195"/>
        <v>0</v>
      </c>
      <c r="O161" s="248">
        <f t="shared" ca="1" si="196"/>
        <v>0</v>
      </c>
    </row>
    <row r="162" spans="2:15" s="176" customFormat="1" x14ac:dyDescent="0.25">
      <c r="B162" s="245">
        <v>7</v>
      </c>
      <c r="C162" s="241" t="s">
        <v>728</v>
      </c>
      <c r="D162" s="249"/>
      <c r="E162" s="251"/>
      <c r="F162" s="248">
        <f t="shared" ca="1" si="172"/>
        <v>0</v>
      </c>
      <c r="G162" s="248">
        <f t="shared" ref="G162:L162" ca="1" si="200">G479+G796</f>
        <v>0</v>
      </c>
      <c r="H162" s="248">
        <f t="shared" ca="1" si="200"/>
        <v>0</v>
      </c>
      <c r="I162" s="248">
        <f t="shared" ca="1" si="190"/>
        <v>0</v>
      </c>
      <c r="J162" s="248">
        <f t="shared" ca="1" si="174"/>
        <v>0</v>
      </c>
      <c r="K162" s="248">
        <f t="shared" ca="1" si="200"/>
        <v>0</v>
      </c>
      <c r="L162" s="248">
        <f t="shared" ca="1" si="200"/>
        <v>0</v>
      </c>
      <c r="M162" s="248">
        <f t="shared" ca="1" si="191"/>
        <v>0</v>
      </c>
      <c r="N162" s="248">
        <f t="shared" ca="1" si="195"/>
        <v>0</v>
      </c>
      <c r="O162" s="248">
        <f t="shared" ca="1" si="196"/>
        <v>0</v>
      </c>
    </row>
    <row r="163" spans="2:15" s="176" customFormat="1" x14ac:dyDescent="0.25">
      <c r="B163" s="245">
        <v>8</v>
      </c>
      <c r="C163" s="241" t="s">
        <v>729</v>
      </c>
      <c r="D163" s="249"/>
      <c r="E163" s="251"/>
      <c r="F163" s="248">
        <f t="shared" si="172"/>
        <v>0</v>
      </c>
      <c r="G163" s="248"/>
      <c r="H163" s="248"/>
      <c r="I163" s="248"/>
      <c r="J163" s="248">
        <f t="shared" si="174"/>
        <v>0</v>
      </c>
      <c r="K163" s="248"/>
      <c r="L163" s="248"/>
      <c r="M163" s="248"/>
      <c r="N163" s="248"/>
      <c r="O163" s="248"/>
    </row>
    <row r="164" spans="2:15" s="176" customFormat="1" x14ac:dyDescent="0.25">
      <c r="B164" s="245"/>
      <c r="C164" s="253" t="s">
        <v>730</v>
      </c>
      <c r="D164" s="249"/>
      <c r="E164" s="251"/>
      <c r="F164" s="248">
        <f t="shared" ca="1" si="172"/>
        <v>10568.736248536743</v>
      </c>
      <c r="G164" s="248">
        <f>'[4]GFA &amp; Dep-MYT 5th Control'!$N$35</f>
        <v>1539.4185359867422</v>
      </c>
      <c r="H164" s="248">
        <f t="shared" ref="H164:L164" ca="1" si="201">H481+H798</f>
        <v>0</v>
      </c>
      <c r="I164" s="248">
        <f t="shared" ref="I164:I168" ca="1" si="202">F164+G164-H164</f>
        <v>12108.154784523485</v>
      </c>
      <c r="J164" s="248">
        <f t="shared" ca="1" si="174"/>
        <v>4874.8262167146886</v>
      </c>
      <c r="K164" s="248">
        <f>SUM('[4]GFA &amp; Dep-MYT 5th Control'!$F$187:$F$189)</f>
        <v>402.06967772977799</v>
      </c>
      <c r="L164" s="248">
        <f t="shared" ca="1" si="201"/>
        <v>0</v>
      </c>
      <c r="M164" s="248">
        <f ca="1">J164+K164-L164</f>
        <v>5276.8958944444666</v>
      </c>
      <c r="N164" s="248">
        <f t="shared" ref="N164:N168" ca="1" si="203">F164-J164</f>
        <v>5693.9100318220544</v>
      </c>
      <c r="O164" s="248">
        <f t="shared" ref="O164:O168" ca="1" si="204">I164-M164</f>
        <v>6831.2588900790188</v>
      </c>
    </row>
    <row r="165" spans="2:15" s="176" customFormat="1" x14ac:dyDescent="0.25">
      <c r="B165" s="245"/>
      <c r="C165" s="253" t="s">
        <v>731</v>
      </c>
      <c r="D165" s="249"/>
      <c r="E165" s="251"/>
      <c r="F165" s="248">
        <f t="shared" ca="1" si="172"/>
        <v>0</v>
      </c>
      <c r="G165" s="248">
        <f t="shared" ref="G165:L165" ca="1" si="205">G482+G799</f>
        <v>0</v>
      </c>
      <c r="H165" s="248">
        <f t="shared" ca="1" si="205"/>
        <v>0</v>
      </c>
      <c r="I165" s="248">
        <f t="shared" ca="1" si="202"/>
        <v>0</v>
      </c>
      <c r="J165" s="248">
        <f t="shared" ca="1" si="174"/>
        <v>0</v>
      </c>
      <c r="K165" s="248">
        <f t="shared" ca="1" si="205"/>
        <v>0</v>
      </c>
      <c r="L165" s="248">
        <f t="shared" ca="1" si="205"/>
        <v>0</v>
      </c>
      <c r="M165" s="248">
        <f ca="1">J165+K165-L165</f>
        <v>0</v>
      </c>
      <c r="N165" s="248">
        <f t="shared" ca="1" si="203"/>
        <v>0</v>
      </c>
      <c r="O165" s="248">
        <f t="shared" ca="1" si="204"/>
        <v>0</v>
      </c>
    </row>
    <row r="166" spans="2:15" s="176" customFormat="1" ht="28" x14ac:dyDescent="0.25">
      <c r="B166" s="255">
        <v>9</v>
      </c>
      <c r="C166" s="256" t="s">
        <v>732</v>
      </c>
      <c r="D166" s="249"/>
      <c r="E166" s="251"/>
      <c r="F166" s="248">
        <f t="shared" ca="1" si="172"/>
        <v>0</v>
      </c>
      <c r="G166" s="248">
        <f t="shared" ref="G166:L166" ca="1" si="206">G483+G800</f>
        <v>0</v>
      </c>
      <c r="H166" s="248">
        <f t="shared" ca="1" si="206"/>
        <v>0</v>
      </c>
      <c r="I166" s="248">
        <f t="shared" ca="1" si="202"/>
        <v>0</v>
      </c>
      <c r="J166" s="248">
        <f t="shared" ca="1" si="174"/>
        <v>0</v>
      </c>
      <c r="K166" s="248">
        <f t="shared" ca="1" si="206"/>
        <v>0</v>
      </c>
      <c r="L166" s="248">
        <f t="shared" ca="1" si="206"/>
        <v>0</v>
      </c>
      <c r="M166" s="248">
        <f ca="1">J166+K166-L166</f>
        <v>0</v>
      </c>
      <c r="N166" s="248">
        <f t="shared" ca="1" si="203"/>
        <v>0</v>
      </c>
      <c r="O166" s="248">
        <f t="shared" ca="1" si="204"/>
        <v>0</v>
      </c>
    </row>
    <row r="167" spans="2:15" s="176" customFormat="1" x14ac:dyDescent="0.25">
      <c r="B167" s="257">
        <v>10</v>
      </c>
      <c r="C167" s="258" t="s">
        <v>734</v>
      </c>
      <c r="D167" s="259"/>
      <c r="E167" s="251"/>
      <c r="F167" s="248">
        <f t="shared" ca="1" si="172"/>
        <v>4723.5718897552943</v>
      </c>
      <c r="G167" s="248">
        <f>'[4]GFA &amp; Dep-MYT 5th Control'!$N$36</f>
        <v>2360.7088132201852</v>
      </c>
      <c r="H167" s="248">
        <f t="shared" ref="H167:L167" ca="1" si="207">H484+H801</f>
        <v>0</v>
      </c>
      <c r="I167" s="248">
        <f t="shared" ca="1" si="202"/>
        <v>7084.2807029754795</v>
      </c>
      <c r="J167" s="248">
        <f t="shared" ca="1" si="174"/>
        <v>1428.1853265580887</v>
      </c>
      <c r="K167" s="248">
        <f>'[4]GFA &amp; Dep-MYT 5th Control'!$F$184</f>
        <v>349.70590186676202</v>
      </c>
      <c r="L167" s="248">
        <f t="shared" ca="1" si="207"/>
        <v>0</v>
      </c>
      <c r="M167" s="248">
        <f ca="1">J167+K167-L167</f>
        <v>1777.8912284248509</v>
      </c>
      <c r="N167" s="248">
        <f t="shared" ca="1" si="203"/>
        <v>3295.3865631972058</v>
      </c>
      <c r="O167" s="248">
        <f t="shared" ca="1" si="204"/>
        <v>5306.3894745506286</v>
      </c>
    </row>
    <row r="168" spans="2:15" s="176" customFormat="1" x14ac:dyDescent="0.25">
      <c r="B168" s="257">
        <v>11</v>
      </c>
      <c r="C168" s="258" t="s">
        <v>735</v>
      </c>
      <c r="D168" s="259"/>
      <c r="E168" s="251"/>
      <c r="F168" s="248">
        <f t="shared" ca="1" si="172"/>
        <v>7.08</v>
      </c>
      <c r="G168" s="248">
        <f t="shared" ref="G168:L168" ca="1" si="208">G485+G802</f>
        <v>0</v>
      </c>
      <c r="H168" s="248">
        <f t="shared" ca="1" si="208"/>
        <v>0</v>
      </c>
      <c r="I168" s="248">
        <f t="shared" ca="1" si="202"/>
        <v>7.08</v>
      </c>
      <c r="J168" s="248">
        <f t="shared" ca="1" si="174"/>
        <v>6.3921999319999996</v>
      </c>
      <c r="K168" s="248">
        <f>'[4]GFA &amp; Dep-MYT 5th Control'!$F$191</f>
        <v>0</v>
      </c>
      <c r="L168" s="248">
        <f t="shared" ca="1" si="208"/>
        <v>0</v>
      </c>
      <c r="M168" s="248">
        <f ca="1">J168+K168-L168</f>
        <v>6.3921999319999996</v>
      </c>
      <c r="N168" s="248">
        <f t="shared" ca="1" si="203"/>
        <v>0.68780006800000049</v>
      </c>
      <c r="O168" s="248">
        <f t="shared" ca="1" si="204"/>
        <v>0.68780006800000049</v>
      </c>
    </row>
    <row r="169" spans="2:15" s="176" customFormat="1" x14ac:dyDescent="0.25">
      <c r="B169" s="257">
        <v>12</v>
      </c>
      <c r="C169" s="258" t="s">
        <v>736</v>
      </c>
      <c r="D169" s="259"/>
      <c r="E169" s="251"/>
      <c r="F169" s="248">
        <f t="shared" si="172"/>
        <v>0</v>
      </c>
      <c r="G169" s="248"/>
      <c r="H169" s="248"/>
      <c r="I169" s="248"/>
      <c r="J169" s="248">
        <f t="shared" si="174"/>
        <v>0</v>
      </c>
      <c r="K169" s="248"/>
      <c r="L169" s="248"/>
      <c r="M169" s="248"/>
      <c r="N169" s="248"/>
      <c r="O169" s="248"/>
    </row>
    <row r="170" spans="2:15" s="176" customFormat="1" x14ac:dyDescent="0.25">
      <c r="B170" s="257"/>
      <c r="C170" s="260" t="s">
        <v>741</v>
      </c>
      <c r="D170" s="259"/>
      <c r="E170" s="251"/>
      <c r="F170" s="248">
        <f t="shared" ca="1" si="172"/>
        <v>2.6</v>
      </c>
      <c r="G170" s="248">
        <f t="shared" ref="G170:L170" ca="1" si="209">G487+G804</f>
        <v>0</v>
      </c>
      <c r="H170" s="248">
        <f t="shared" ca="1" si="209"/>
        <v>0</v>
      </c>
      <c r="I170" s="248">
        <f t="shared" ref="I170:I171" ca="1" si="210">F170+G170-H170</f>
        <v>2.6</v>
      </c>
      <c r="J170" s="248">
        <f t="shared" ca="1" si="174"/>
        <v>1.7016441320000002</v>
      </c>
      <c r="K170" s="248">
        <f t="shared" ca="1" si="209"/>
        <v>0</v>
      </c>
      <c r="L170" s="248">
        <f t="shared" ca="1" si="209"/>
        <v>0</v>
      </c>
      <c r="M170" s="248">
        <f ca="1">J170+K170-L170</f>
        <v>1.7016441320000002</v>
      </c>
      <c r="N170" s="248">
        <f t="shared" ref="N170:N171" ca="1" si="211">F170-J170</f>
        <v>0.89835586799999989</v>
      </c>
      <c r="O170" s="248">
        <f t="shared" ref="O170:O171" ca="1" si="212">I170-M170</f>
        <v>0.89835586799999989</v>
      </c>
    </row>
    <row r="171" spans="2:15" s="176" customFormat="1" x14ac:dyDescent="0.25">
      <c r="B171" s="257"/>
      <c r="C171" s="260" t="s">
        <v>742</v>
      </c>
      <c r="D171" s="259"/>
      <c r="E171" s="251"/>
      <c r="F171" s="248">
        <f t="shared" ca="1" si="172"/>
        <v>0</v>
      </c>
      <c r="G171" s="248">
        <f t="shared" ref="G171:L171" ca="1" si="213">G488+G805</f>
        <v>0</v>
      </c>
      <c r="H171" s="248">
        <f t="shared" ca="1" si="213"/>
        <v>0</v>
      </c>
      <c r="I171" s="248">
        <f t="shared" ca="1" si="210"/>
        <v>0</v>
      </c>
      <c r="J171" s="248">
        <f t="shared" ca="1" si="174"/>
        <v>0</v>
      </c>
      <c r="K171" s="248">
        <f t="shared" ca="1" si="213"/>
        <v>0</v>
      </c>
      <c r="L171" s="248">
        <f t="shared" ca="1" si="213"/>
        <v>0</v>
      </c>
      <c r="M171" s="248">
        <f ca="1">J171+K171-L171</f>
        <v>0</v>
      </c>
      <c r="N171" s="248">
        <f t="shared" ca="1" si="211"/>
        <v>0</v>
      </c>
      <c r="O171" s="248">
        <f t="shared" ca="1" si="212"/>
        <v>0</v>
      </c>
    </row>
    <row r="172" spans="2:15" s="176" customFormat="1" x14ac:dyDescent="0.25">
      <c r="B172" s="257">
        <v>13</v>
      </c>
      <c r="C172" s="260"/>
      <c r="D172" s="259"/>
      <c r="E172" s="251"/>
      <c r="F172" s="248">
        <f t="shared" si="172"/>
        <v>0</v>
      </c>
      <c r="G172" s="248"/>
      <c r="H172" s="248"/>
      <c r="I172" s="248"/>
      <c r="J172" s="248">
        <f t="shared" si="174"/>
        <v>0</v>
      </c>
      <c r="K172" s="248"/>
      <c r="L172" s="248"/>
      <c r="M172" s="248"/>
      <c r="N172" s="248"/>
      <c r="O172" s="248"/>
    </row>
    <row r="173" spans="2:15" s="176" customFormat="1" x14ac:dyDescent="0.25">
      <c r="B173" s="257"/>
      <c r="C173" s="260" t="s">
        <v>743</v>
      </c>
      <c r="D173" s="259"/>
      <c r="E173" s="251"/>
      <c r="F173" s="248">
        <f t="shared" ca="1" si="172"/>
        <v>17.25</v>
      </c>
      <c r="G173" s="248">
        <f t="shared" ref="G173:L173" ca="1" si="214">G490+G807</f>
        <v>0</v>
      </c>
      <c r="H173" s="248">
        <f t="shared" ca="1" si="214"/>
        <v>0</v>
      </c>
      <c r="I173" s="248">
        <f t="shared" ref="I173:I176" ca="1" si="215">F173+G173-H173</f>
        <v>17.25</v>
      </c>
      <c r="J173" s="248">
        <f t="shared" ca="1" si="174"/>
        <v>12.544191075000001</v>
      </c>
      <c r="K173" s="248">
        <f>'[4]GFA &amp; Dep-MYT 5th Control'!$F$192</f>
        <v>0.47283339099999999</v>
      </c>
      <c r="L173" s="248">
        <f t="shared" ca="1" si="214"/>
        <v>0</v>
      </c>
      <c r="M173" s="248">
        <f ca="1">J173+K173-L173</f>
        <v>13.017024466000001</v>
      </c>
      <c r="N173" s="248">
        <f t="shared" ref="N173:N176" ca="1" si="216">F173-J173</f>
        <v>4.7058089249999995</v>
      </c>
      <c r="O173" s="248">
        <f t="shared" ref="O173:O176" ca="1" si="217">I173-M173</f>
        <v>4.2329755339999995</v>
      </c>
    </row>
    <row r="174" spans="2:15" s="176" customFormat="1" x14ac:dyDescent="0.25">
      <c r="B174" s="257"/>
      <c r="C174" s="260" t="s">
        <v>744</v>
      </c>
      <c r="D174" s="259"/>
      <c r="E174" s="251"/>
      <c r="F174" s="248">
        <f t="shared" ca="1" si="172"/>
        <v>51.583830596193202</v>
      </c>
      <c r="G174" s="248">
        <f>'[4]GFA &amp; Dep-MYT 5th Control'!$N$37</f>
        <v>0.17429139183473596</v>
      </c>
      <c r="H174" s="248">
        <f t="shared" ref="H174:L174" ca="1" si="218">H491+H808</f>
        <v>0</v>
      </c>
      <c r="I174" s="248">
        <f t="shared" ca="1" si="215"/>
        <v>51.758121988027938</v>
      </c>
      <c r="J174" s="248">
        <f t="shared" ca="1" si="174"/>
        <v>36.373234097770236</v>
      </c>
      <c r="K174" s="248">
        <f>'[4]GFA &amp; Dep-MYT 5th Control'!$F$193</f>
        <v>1.5791928072899517</v>
      </c>
      <c r="L174" s="248">
        <f t="shared" ca="1" si="218"/>
        <v>0</v>
      </c>
      <c r="M174" s="248">
        <f ca="1">J174+K174-L174</f>
        <v>37.952426905060186</v>
      </c>
      <c r="N174" s="248">
        <f t="shared" ca="1" si="216"/>
        <v>15.210596498422966</v>
      </c>
      <c r="O174" s="248">
        <f t="shared" ca="1" si="217"/>
        <v>13.805695082967752</v>
      </c>
    </row>
    <row r="175" spans="2:15" s="176" customFormat="1" x14ac:dyDescent="0.25">
      <c r="B175" s="257"/>
      <c r="C175" s="260" t="s">
        <v>745</v>
      </c>
      <c r="D175" s="259"/>
      <c r="E175" s="251"/>
      <c r="F175" s="248">
        <f t="shared" ca="1" si="172"/>
        <v>0</v>
      </c>
      <c r="G175" s="248">
        <f t="shared" ref="G175:L175" ca="1" si="219">G492+G809</f>
        <v>0</v>
      </c>
      <c r="H175" s="248">
        <f t="shared" ca="1" si="219"/>
        <v>0</v>
      </c>
      <c r="I175" s="248">
        <f t="shared" ca="1" si="215"/>
        <v>0</v>
      </c>
      <c r="J175" s="248">
        <f t="shared" ca="1" si="174"/>
        <v>0</v>
      </c>
      <c r="K175" s="248">
        <f t="shared" ca="1" si="219"/>
        <v>0</v>
      </c>
      <c r="L175" s="248">
        <f t="shared" ca="1" si="219"/>
        <v>0</v>
      </c>
      <c r="M175" s="248">
        <f ca="1">J175+K175-L175</f>
        <v>0</v>
      </c>
      <c r="N175" s="248">
        <f t="shared" ca="1" si="216"/>
        <v>0</v>
      </c>
      <c r="O175" s="248">
        <f t="shared" ca="1" si="217"/>
        <v>0</v>
      </c>
    </row>
    <row r="176" spans="2:15" s="176" customFormat="1" x14ac:dyDescent="0.25">
      <c r="B176" s="257"/>
      <c r="C176" s="260" t="s">
        <v>746</v>
      </c>
      <c r="D176" s="259"/>
      <c r="E176" s="251"/>
      <c r="F176" s="248">
        <f t="shared" ca="1" si="172"/>
        <v>0</v>
      </c>
      <c r="G176" s="248">
        <f t="shared" ref="G176:L176" ca="1" si="220">G493+G810</f>
        <v>0</v>
      </c>
      <c r="H176" s="248">
        <f t="shared" ca="1" si="220"/>
        <v>0</v>
      </c>
      <c r="I176" s="248">
        <f t="shared" ca="1" si="215"/>
        <v>0</v>
      </c>
      <c r="J176" s="248">
        <f t="shared" ca="1" si="174"/>
        <v>0</v>
      </c>
      <c r="K176" s="248">
        <f t="shared" ca="1" si="220"/>
        <v>0</v>
      </c>
      <c r="L176" s="248">
        <f t="shared" ca="1" si="220"/>
        <v>0</v>
      </c>
      <c r="M176" s="248">
        <f ca="1">J176+K176-L176</f>
        <v>0</v>
      </c>
      <c r="N176" s="248">
        <f t="shared" ca="1" si="216"/>
        <v>0</v>
      </c>
      <c r="O176" s="248">
        <f t="shared" ca="1" si="217"/>
        <v>0</v>
      </c>
    </row>
    <row r="177" spans="2:15" s="176" customFormat="1" x14ac:dyDescent="0.25">
      <c r="B177" s="257">
        <v>14</v>
      </c>
      <c r="C177" s="258" t="s">
        <v>737</v>
      </c>
      <c r="D177" s="259"/>
      <c r="E177" s="251"/>
      <c r="F177" s="248">
        <f t="shared" si="172"/>
        <v>0</v>
      </c>
      <c r="G177" s="248"/>
      <c r="H177" s="248"/>
      <c r="I177" s="248"/>
      <c r="J177" s="248">
        <f t="shared" si="174"/>
        <v>0</v>
      </c>
      <c r="K177" s="248"/>
      <c r="L177" s="248"/>
      <c r="M177" s="248"/>
      <c r="N177" s="248"/>
      <c r="O177" s="248"/>
    </row>
    <row r="178" spans="2:15" s="176" customFormat="1" x14ac:dyDescent="0.25">
      <c r="B178" s="257"/>
      <c r="C178" s="260" t="s">
        <v>747</v>
      </c>
      <c r="D178" s="259"/>
      <c r="E178" s="251"/>
      <c r="F178" s="248">
        <f t="shared" ca="1" si="172"/>
        <v>0</v>
      </c>
      <c r="G178" s="248">
        <f t="shared" ref="G178:L178" ca="1" si="221">G495+G812</f>
        <v>0</v>
      </c>
      <c r="H178" s="248">
        <f t="shared" ca="1" si="221"/>
        <v>0</v>
      </c>
      <c r="I178" s="248">
        <f t="shared" ref="I178:I183" ca="1" si="222">F178+G178-H178</f>
        <v>0</v>
      </c>
      <c r="J178" s="248">
        <f t="shared" ca="1" si="174"/>
        <v>0</v>
      </c>
      <c r="K178" s="248">
        <f t="shared" ca="1" si="221"/>
        <v>0</v>
      </c>
      <c r="L178" s="248">
        <f t="shared" ca="1" si="221"/>
        <v>0</v>
      </c>
      <c r="M178" s="248">
        <f t="shared" ref="M178:M183" ca="1" si="223">J178+K178-L178</f>
        <v>0</v>
      </c>
      <c r="N178" s="248">
        <f t="shared" ref="N178:N182" ca="1" si="224">F178-J178</f>
        <v>0</v>
      </c>
      <c r="O178" s="248">
        <f t="shared" ref="O178:O183" ca="1" si="225">I178-M178</f>
        <v>0</v>
      </c>
    </row>
    <row r="179" spans="2:15" s="176" customFormat="1" x14ac:dyDescent="0.25">
      <c r="B179" s="257"/>
      <c r="C179" s="260" t="s">
        <v>748</v>
      </c>
      <c r="D179" s="259"/>
      <c r="E179" s="251"/>
      <c r="F179" s="248">
        <f t="shared" ca="1" si="172"/>
        <v>0</v>
      </c>
      <c r="G179" s="248">
        <f t="shared" ref="G179:L179" ca="1" si="226">G496+G813</f>
        <v>0</v>
      </c>
      <c r="H179" s="248">
        <f t="shared" ca="1" si="226"/>
        <v>0</v>
      </c>
      <c r="I179" s="248">
        <f t="shared" ca="1" si="222"/>
        <v>0</v>
      </c>
      <c r="J179" s="248">
        <f t="shared" ca="1" si="174"/>
        <v>0</v>
      </c>
      <c r="K179" s="248">
        <f t="shared" ca="1" si="226"/>
        <v>0</v>
      </c>
      <c r="L179" s="248">
        <f t="shared" ca="1" si="226"/>
        <v>0</v>
      </c>
      <c r="M179" s="248">
        <f t="shared" ca="1" si="223"/>
        <v>0</v>
      </c>
      <c r="N179" s="248">
        <f t="shared" ca="1" si="224"/>
        <v>0</v>
      </c>
      <c r="O179" s="248">
        <f t="shared" ca="1" si="225"/>
        <v>0</v>
      </c>
    </row>
    <row r="180" spans="2:15" s="176" customFormat="1" x14ac:dyDescent="0.25">
      <c r="B180" s="257"/>
      <c r="C180" s="260" t="s">
        <v>749</v>
      </c>
      <c r="D180" s="259"/>
      <c r="E180" s="251"/>
      <c r="F180" s="248">
        <f t="shared" ca="1" si="172"/>
        <v>0</v>
      </c>
      <c r="G180" s="248">
        <f t="shared" ref="G180:L180" ca="1" si="227">G497+G814</f>
        <v>0</v>
      </c>
      <c r="H180" s="248">
        <f t="shared" ca="1" si="227"/>
        <v>0</v>
      </c>
      <c r="I180" s="248">
        <f t="shared" ca="1" si="222"/>
        <v>0</v>
      </c>
      <c r="J180" s="248">
        <f t="shared" ca="1" si="174"/>
        <v>0</v>
      </c>
      <c r="K180" s="248">
        <f t="shared" ca="1" si="227"/>
        <v>0</v>
      </c>
      <c r="L180" s="248">
        <f t="shared" ca="1" si="227"/>
        <v>0</v>
      </c>
      <c r="M180" s="248">
        <f t="shared" ca="1" si="223"/>
        <v>0</v>
      </c>
      <c r="N180" s="248">
        <f t="shared" ca="1" si="224"/>
        <v>0</v>
      </c>
      <c r="O180" s="248">
        <f t="shared" ca="1" si="225"/>
        <v>0</v>
      </c>
    </row>
    <row r="181" spans="2:15" s="176" customFormat="1" x14ac:dyDescent="0.25">
      <c r="B181" s="257">
        <v>15</v>
      </c>
      <c r="C181" s="258" t="s">
        <v>738</v>
      </c>
      <c r="D181" s="259"/>
      <c r="E181" s="251"/>
      <c r="F181" s="248">
        <f t="shared" ca="1" si="172"/>
        <v>202.35310949907583</v>
      </c>
      <c r="G181" s="248">
        <f>'[4]GFA &amp; Dep-MYT 5th Control'!$N$40</f>
        <v>13.68791220683136</v>
      </c>
      <c r="H181" s="248">
        <f t="shared" ref="H181:L181" ca="1" si="228">H498+H815</f>
        <v>0</v>
      </c>
      <c r="I181" s="248">
        <f t="shared" ca="1" si="222"/>
        <v>216.04102170590718</v>
      </c>
      <c r="J181" s="248">
        <f t="shared" ca="1" si="174"/>
        <v>170.1815833098255</v>
      </c>
      <c r="K181" s="248">
        <f>'[4]GFA &amp; Dep-MYT 5th Control'!$F$195</f>
        <v>9.1153137803737252</v>
      </c>
      <c r="L181" s="248">
        <f t="shared" ca="1" si="228"/>
        <v>0</v>
      </c>
      <c r="M181" s="248">
        <f t="shared" ca="1" si="223"/>
        <v>179.29689709019922</v>
      </c>
      <c r="N181" s="248">
        <f t="shared" ca="1" si="224"/>
        <v>32.171526189250329</v>
      </c>
      <c r="O181" s="248">
        <f t="shared" ca="1" si="225"/>
        <v>36.74412461570796</v>
      </c>
    </row>
    <row r="182" spans="2:15" s="176" customFormat="1" x14ac:dyDescent="0.25">
      <c r="B182" s="257">
        <v>16</v>
      </c>
      <c r="C182" s="258" t="s">
        <v>739</v>
      </c>
      <c r="D182" s="249"/>
      <c r="E182" s="251"/>
      <c r="F182" s="248">
        <f t="shared" ca="1" si="172"/>
        <v>70.8</v>
      </c>
      <c r="G182" s="248">
        <f t="shared" ref="G182:L182" ca="1" si="229">G499+G816</f>
        <v>0</v>
      </c>
      <c r="H182" s="248">
        <f t="shared" ca="1" si="229"/>
        <v>0</v>
      </c>
      <c r="I182" s="248">
        <f t="shared" ca="1" si="222"/>
        <v>70.8</v>
      </c>
      <c r="J182" s="248">
        <f t="shared" ca="1" si="174"/>
        <v>58.420942769999989</v>
      </c>
      <c r="K182" s="248">
        <f t="shared" ca="1" si="229"/>
        <v>0</v>
      </c>
      <c r="L182" s="248">
        <f t="shared" ca="1" si="229"/>
        <v>0</v>
      </c>
      <c r="M182" s="248">
        <f t="shared" ca="1" si="223"/>
        <v>58.420942769999989</v>
      </c>
      <c r="N182" s="248">
        <f t="shared" ca="1" si="224"/>
        <v>12.379057230000008</v>
      </c>
      <c r="O182" s="248">
        <f t="shared" ca="1" si="225"/>
        <v>12.379057230000008</v>
      </c>
    </row>
    <row r="183" spans="2:15" s="176" customFormat="1" x14ac:dyDescent="0.25">
      <c r="B183" s="257">
        <v>17</v>
      </c>
      <c r="C183" s="258" t="s">
        <v>740</v>
      </c>
      <c r="D183" s="249"/>
      <c r="E183" s="64"/>
      <c r="F183" s="248">
        <f t="shared" ca="1" si="172"/>
        <v>0</v>
      </c>
      <c r="G183" s="248">
        <f t="shared" ref="G183:L183" ca="1" si="230">G500+G817</f>
        <v>0</v>
      </c>
      <c r="H183" s="248">
        <f t="shared" ca="1" si="230"/>
        <v>0</v>
      </c>
      <c r="I183" s="248">
        <f t="shared" ca="1" si="222"/>
        <v>0</v>
      </c>
      <c r="J183" s="248">
        <f t="shared" ca="1" si="174"/>
        <v>0</v>
      </c>
      <c r="K183" s="248">
        <f t="shared" ca="1" si="230"/>
        <v>0</v>
      </c>
      <c r="L183" s="248">
        <f t="shared" ca="1" si="230"/>
        <v>0</v>
      </c>
      <c r="M183" s="248">
        <f t="shared" ca="1" si="223"/>
        <v>0</v>
      </c>
      <c r="N183" s="248">
        <f ca="1">F183-J183</f>
        <v>0</v>
      </c>
      <c r="O183" s="248">
        <f t="shared" ca="1" si="225"/>
        <v>0</v>
      </c>
    </row>
    <row r="184" spans="2:15" s="176" customFormat="1" ht="14.5" thickBot="1" x14ac:dyDescent="0.3">
      <c r="B184" s="261"/>
      <c r="C184" s="262" t="s">
        <v>108</v>
      </c>
      <c r="D184" s="262"/>
      <c r="E184" s="263"/>
      <c r="F184" s="265">
        <f ca="1">SUM(F144:F183)</f>
        <v>27054.112590547113</v>
      </c>
      <c r="G184" s="264">
        <f t="shared" ref="G184" ca="1" si="231">SUM(G144:G183)</f>
        <v>5396.898860588336</v>
      </c>
      <c r="H184" s="265">
        <f t="shared" ref="H184" ca="1" si="232">SUM(H144:H183)</f>
        <v>0</v>
      </c>
      <c r="I184" s="265">
        <f t="shared" ref="I184" ca="1" si="233">SUM(I144:I183)</f>
        <v>32451.011451135451</v>
      </c>
      <c r="J184" s="265">
        <f t="shared" ref="J184" ca="1" si="234">SUM(J144:J183)</f>
        <v>12286.897595571634</v>
      </c>
      <c r="K184" s="265">
        <f t="shared" ref="K184" ca="1" si="235">SUM(K144:K183)</f>
        <v>1200.9484797789019</v>
      </c>
      <c r="L184" s="265">
        <f t="shared" ref="L184" ca="1" si="236">SUM(L144:L183)</f>
        <v>0</v>
      </c>
      <c r="M184" s="265">
        <f ca="1">SUM(M144:M183)</f>
        <v>13487.846075350535</v>
      </c>
      <c r="N184" s="265">
        <f t="shared" ref="N184" ca="1" si="237">SUM(N144:N183)</f>
        <v>14767.214994975478</v>
      </c>
      <c r="O184" s="265">
        <f t="shared" ref="O184" ca="1" si="238">SUM(O144:O183)</f>
        <v>18963.165375784913</v>
      </c>
    </row>
    <row r="185" spans="2:15" s="176" customFormat="1" ht="14.5" thickBot="1" x14ac:dyDescent="0.3"/>
    <row r="186" spans="2:15" s="176" customFormat="1" x14ac:dyDescent="0.25">
      <c r="B186" s="359" t="s">
        <v>184</v>
      </c>
      <c r="C186" s="360"/>
      <c r="D186" s="360"/>
      <c r="E186" s="360"/>
      <c r="F186" s="360"/>
      <c r="G186" s="360"/>
      <c r="H186" s="360"/>
      <c r="I186" s="360"/>
      <c r="J186" s="360"/>
      <c r="K186" s="360"/>
      <c r="L186" s="360"/>
      <c r="M186" s="360"/>
      <c r="N186" s="360"/>
      <c r="O186" s="361"/>
    </row>
    <row r="187" spans="2:15" s="176" customFormat="1" ht="14" customHeight="1" x14ac:dyDescent="0.25">
      <c r="B187" s="362" t="s">
        <v>2</v>
      </c>
      <c r="C187" s="355" t="s">
        <v>205</v>
      </c>
      <c r="D187" s="357" t="s">
        <v>193</v>
      </c>
      <c r="E187" s="357" t="s">
        <v>194</v>
      </c>
      <c r="F187" s="357" t="s">
        <v>195</v>
      </c>
      <c r="G187" s="357"/>
      <c r="H187" s="357"/>
      <c r="I187" s="357"/>
      <c r="J187" s="357" t="s">
        <v>196</v>
      </c>
      <c r="K187" s="357"/>
      <c r="L187" s="357"/>
      <c r="M187" s="357"/>
      <c r="N187" s="357" t="s">
        <v>197</v>
      </c>
      <c r="O187" s="364"/>
    </row>
    <row r="188" spans="2:15" s="176" customFormat="1" ht="56.5" thickBot="1" x14ac:dyDescent="0.3">
      <c r="B188" s="363"/>
      <c r="C188" s="356"/>
      <c r="D188" s="358"/>
      <c r="E188" s="358"/>
      <c r="F188" s="243" t="s">
        <v>198</v>
      </c>
      <c r="G188" s="243" t="s">
        <v>107</v>
      </c>
      <c r="H188" s="243" t="s">
        <v>199</v>
      </c>
      <c r="I188" s="243" t="s">
        <v>200</v>
      </c>
      <c r="J188" s="243" t="s">
        <v>201</v>
      </c>
      <c r="K188" s="243" t="s">
        <v>107</v>
      </c>
      <c r="L188" s="243" t="s">
        <v>202</v>
      </c>
      <c r="M188" s="243" t="s">
        <v>203</v>
      </c>
      <c r="N188" s="243" t="s">
        <v>198</v>
      </c>
      <c r="O188" s="244" t="s">
        <v>200</v>
      </c>
    </row>
    <row r="189" spans="2:15" s="176" customFormat="1" x14ac:dyDescent="0.25">
      <c r="B189" s="245">
        <v>1</v>
      </c>
      <c r="C189" s="241" t="s">
        <v>148</v>
      </c>
      <c r="D189" s="246"/>
      <c r="E189" s="247"/>
      <c r="F189" s="248">
        <f ca="1">I144</f>
        <v>145.07885906453691</v>
      </c>
      <c r="G189" s="248">
        <f>'[4]GFA &amp; Dep-MYT 5th Control'!$O$39</f>
        <v>77.583174162912258</v>
      </c>
      <c r="H189" s="248">
        <f t="shared" ref="H189:L189" ca="1" si="239">H506+H823</f>
        <v>0</v>
      </c>
      <c r="I189" s="248">
        <f ca="1">F189+G189-H189</f>
        <v>222.66203322744917</v>
      </c>
      <c r="J189" s="248">
        <f ca="1">M144</f>
        <v>4.8990620000015639E-3</v>
      </c>
      <c r="K189" s="248">
        <f>'[4]GFA &amp; Dep-MYT 5th Control'!$G$172</f>
        <v>0</v>
      </c>
      <c r="L189" s="248">
        <f t="shared" ca="1" si="239"/>
        <v>0</v>
      </c>
      <c r="M189" s="248">
        <f ca="1">J189+K189-L189</f>
        <v>4.8990620000015639E-3</v>
      </c>
      <c r="N189" s="248">
        <f t="shared" ref="N189" ca="1" si="240">F189-J189</f>
        <v>145.07396000253692</v>
      </c>
      <c r="O189" s="248">
        <f t="shared" ref="O189:O190" ca="1" si="241">I189-M189</f>
        <v>222.65713416544918</v>
      </c>
    </row>
    <row r="190" spans="2:15" s="176" customFormat="1" x14ac:dyDescent="0.25">
      <c r="B190" s="245">
        <v>2</v>
      </c>
      <c r="C190" s="241" t="s">
        <v>750</v>
      </c>
      <c r="D190" s="249"/>
      <c r="E190" s="250"/>
      <c r="F190" s="248">
        <f t="shared" ref="F190:F228" ca="1" si="242">I145</f>
        <v>0</v>
      </c>
      <c r="G190" s="248">
        <f t="shared" ref="G190:L190" ca="1" si="243">G507+G824</f>
        <v>0</v>
      </c>
      <c r="H190" s="248">
        <f t="shared" ca="1" si="243"/>
        <v>0</v>
      </c>
      <c r="I190" s="248">
        <f ca="1">F190+G190-H190</f>
        <v>0</v>
      </c>
      <c r="J190" s="248">
        <f ca="1">M145</f>
        <v>0</v>
      </c>
      <c r="K190" s="248">
        <f t="shared" ca="1" si="243"/>
        <v>0</v>
      </c>
      <c r="L190" s="248">
        <f t="shared" ca="1" si="243"/>
        <v>0</v>
      </c>
      <c r="M190" s="248">
        <f ca="1">J190+K190-L190</f>
        <v>0</v>
      </c>
      <c r="N190" s="248">
        <f ca="1">F190-J190</f>
        <v>0</v>
      </c>
      <c r="O190" s="248">
        <f t="shared" ca="1" si="241"/>
        <v>0</v>
      </c>
    </row>
    <row r="191" spans="2:15" s="176" customFormat="1" x14ac:dyDescent="0.25">
      <c r="B191" s="245">
        <v>3</v>
      </c>
      <c r="C191" s="242" t="s">
        <v>716</v>
      </c>
      <c r="D191" s="249"/>
      <c r="E191" s="251"/>
      <c r="F191" s="248">
        <f t="shared" si="242"/>
        <v>0</v>
      </c>
      <c r="G191" s="248"/>
      <c r="H191" s="248"/>
      <c r="I191" s="248"/>
      <c r="J191" s="248">
        <f>M146</f>
        <v>0</v>
      </c>
      <c r="K191" s="248"/>
      <c r="L191" s="248"/>
      <c r="M191" s="248"/>
      <c r="N191" s="248"/>
      <c r="O191" s="248"/>
    </row>
    <row r="192" spans="2:15" s="176" customFormat="1" x14ac:dyDescent="0.25">
      <c r="B192" s="245"/>
      <c r="C192" s="252" t="s">
        <v>712</v>
      </c>
      <c r="D192" s="249"/>
      <c r="E192" s="251"/>
      <c r="F192" s="248">
        <f t="shared" ca="1" si="242"/>
        <v>501.36643763232058</v>
      </c>
      <c r="G192" s="248">
        <f>'[4]GFA &amp; Dep-MYT 5th Control'!$O$38</f>
        <v>72.299228259862687</v>
      </c>
      <c r="H192" s="248">
        <f t="shared" ref="H192:L192" ca="1" si="244">H509+H826</f>
        <v>0</v>
      </c>
      <c r="I192" s="248">
        <f ca="1">F192+G192-H192</f>
        <v>573.66566589218326</v>
      </c>
      <c r="J192" s="248">
        <f ca="1">M147</f>
        <v>179.2877987588208</v>
      </c>
      <c r="K192" s="248">
        <f>'[4]GFA &amp; Dep-MYT 5th Control'!$G$173</f>
        <v>20.55968660017199</v>
      </c>
      <c r="L192" s="248">
        <f t="shared" ca="1" si="244"/>
        <v>0</v>
      </c>
      <c r="M192" s="248">
        <f ca="1">J192+K192-L192</f>
        <v>199.8474853589928</v>
      </c>
      <c r="N192" s="248">
        <f t="shared" ref="N192:N195" ca="1" si="245">F192-J192</f>
        <v>322.07863887349981</v>
      </c>
      <c r="O192" s="248">
        <f t="shared" ref="O192:O195" ca="1" si="246">I192-M192</f>
        <v>373.81818053319046</v>
      </c>
    </row>
    <row r="193" spans="2:15" s="176" customFormat="1" x14ac:dyDescent="0.25">
      <c r="B193" s="245"/>
      <c r="C193" s="252" t="s">
        <v>713</v>
      </c>
      <c r="D193" s="249"/>
      <c r="E193" s="251"/>
      <c r="F193" s="248">
        <f t="shared" ca="1" si="242"/>
        <v>0</v>
      </c>
      <c r="G193" s="248">
        <f t="shared" ref="G193:L193" ca="1" si="247">G510+G827</f>
        <v>0</v>
      </c>
      <c r="H193" s="248">
        <f t="shared" ca="1" si="247"/>
        <v>0</v>
      </c>
      <c r="I193" s="248">
        <f ca="1">F193+G193-H193</f>
        <v>0</v>
      </c>
      <c r="J193" s="248">
        <f t="shared" ref="J193:J225" ca="1" si="248">M148</f>
        <v>0</v>
      </c>
      <c r="K193" s="248">
        <f t="shared" ca="1" si="247"/>
        <v>0</v>
      </c>
      <c r="L193" s="248">
        <f t="shared" ca="1" si="247"/>
        <v>0</v>
      </c>
      <c r="M193" s="248">
        <f ca="1">J193+K193-L193</f>
        <v>0</v>
      </c>
      <c r="N193" s="248">
        <f t="shared" ca="1" si="245"/>
        <v>0</v>
      </c>
      <c r="O193" s="248">
        <f t="shared" ca="1" si="246"/>
        <v>0</v>
      </c>
    </row>
    <row r="194" spans="2:15" s="176" customFormat="1" x14ac:dyDescent="0.25">
      <c r="B194" s="245"/>
      <c r="C194" s="252" t="s">
        <v>714</v>
      </c>
      <c r="D194" s="249"/>
      <c r="E194" s="251"/>
      <c r="F194" s="248">
        <f t="shared" ca="1" si="242"/>
        <v>0</v>
      </c>
      <c r="G194" s="248">
        <f t="shared" ref="G194:L194" ca="1" si="249">G511+G828</f>
        <v>0</v>
      </c>
      <c r="H194" s="248">
        <f t="shared" ca="1" si="249"/>
        <v>0</v>
      </c>
      <c r="I194" s="248">
        <f ca="1">F194+G194-H194</f>
        <v>0</v>
      </c>
      <c r="J194" s="248">
        <f t="shared" ca="1" si="248"/>
        <v>0</v>
      </c>
      <c r="K194" s="248">
        <f t="shared" ca="1" si="249"/>
        <v>0</v>
      </c>
      <c r="L194" s="248">
        <f t="shared" ca="1" si="249"/>
        <v>0</v>
      </c>
      <c r="M194" s="248">
        <f ca="1">J194+K194-L194</f>
        <v>0</v>
      </c>
      <c r="N194" s="248">
        <f t="shared" ca="1" si="245"/>
        <v>0</v>
      </c>
      <c r="O194" s="248">
        <f t="shared" ca="1" si="246"/>
        <v>0</v>
      </c>
    </row>
    <row r="195" spans="2:15" s="176" customFormat="1" x14ac:dyDescent="0.25">
      <c r="B195" s="245"/>
      <c r="C195" s="252" t="s">
        <v>715</v>
      </c>
      <c r="D195" s="249"/>
      <c r="E195" s="251"/>
      <c r="F195" s="248">
        <f t="shared" ca="1" si="242"/>
        <v>221.08</v>
      </c>
      <c r="G195" s="248">
        <f t="shared" ref="G195:L195" ca="1" si="250">G512+G829</f>
        <v>0</v>
      </c>
      <c r="H195" s="248">
        <f t="shared" ca="1" si="250"/>
        <v>0</v>
      </c>
      <c r="I195" s="248">
        <f ca="1">F195+G195-H195</f>
        <v>221.08</v>
      </c>
      <c r="J195" s="248">
        <f ca="1">M150</f>
        <v>44.41344508100002</v>
      </c>
      <c r="K195" s="248">
        <f t="shared" ca="1" si="250"/>
        <v>0</v>
      </c>
      <c r="L195" s="248">
        <f t="shared" ca="1" si="250"/>
        <v>0</v>
      </c>
      <c r="M195" s="248">
        <f ca="1">J195+K195-L195</f>
        <v>44.41344508100002</v>
      </c>
      <c r="N195" s="248">
        <f t="shared" ca="1" si="245"/>
        <v>176.66655491899999</v>
      </c>
      <c r="O195" s="248">
        <f t="shared" ca="1" si="246"/>
        <v>176.66655491899999</v>
      </c>
    </row>
    <row r="196" spans="2:15" s="176" customFormat="1" x14ac:dyDescent="0.25">
      <c r="B196" s="245">
        <v>4</v>
      </c>
      <c r="C196" s="241" t="s">
        <v>717</v>
      </c>
      <c r="D196" s="249"/>
      <c r="E196" s="251"/>
      <c r="F196" s="248">
        <f t="shared" si="242"/>
        <v>0</v>
      </c>
      <c r="G196" s="248"/>
      <c r="H196" s="248"/>
      <c r="I196" s="248"/>
      <c r="J196" s="248">
        <f t="shared" si="248"/>
        <v>0</v>
      </c>
      <c r="K196" s="248"/>
      <c r="L196" s="248"/>
      <c r="M196" s="248"/>
      <c r="N196" s="248"/>
      <c r="O196" s="248"/>
    </row>
    <row r="197" spans="2:15" s="176" customFormat="1" x14ac:dyDescent="0.25">
      <c r="B197" s="245"/>
      <c r="C197" s="253" t="s">
        <v>718</v>
      </c>
      <c r="D197" s="249"/>
      <c r="E197" s="251"/>
      <c r="F197" s="248">
        <f t="shared" ca="1" si="242"/>
        <v>12025.521523245694</v>
      </c>
      <c r="G197" s="248">
        <f>'[4]GFA &amp; Dep-MYT 5th Control'!$O$34</f>
        <v>1727.8615207791856</v>
      </c>
      <c r="H197" s="248">
        <f t="shared" ref="H197:L197" ca="1" si="251">H514+H831</f>
        <v>0</v>
      </c>
      <c r="I197" s="248">
        <f ca="1">F197+G197-H197</f>
        <v>13753.38304402488</v>
      </c>
      <c r="J197" s="248">
        <f t="shared" ca="1" si="248"/>
        <v>5912.5716742841396</v>
      </c>
      <c r="K197" s="248">
        <f>SUM('[4]GFA &amp; Dep-MYT 5th Control'!$G$178:$G$180)</f>
        <v>473.57626096412133</v>
      </c>
      <c r="L197" s="248">
        <f t="shared" ca="1" si="251"/>
        <v>0</v>
      </c>
      <c r="M197" s="248">
        <f ca="1">J197+K197-L197</f>
        <v>6386.1479352482611</v>
      </c>
      <c r="N197" s="248">
        <f ca="1">F197-J197</f>
        <v>6112.9498489615544</v>
      </c>
      <c r="O197" s="248">
        <f t="shared" ref="O197" ca="1" si="252">I197-M197</f>
        <v>7367.2351087766192</v>
      </c>
    </row>
    <row r="198" spans="2:15" s="176" customFormat="1" x14ac:dyDescent="0.25">
      <c r="B198" s="245"/>
      <c r="C198" s="241" t="s">
        <v>719</v>
      </c>
      <c r="D198" s="249"/>
      <c r="E198" s="251"/>
      <c r="F198" s="248">
        <f t="shared" si="242"/>
        <v>0</v>
      </c>
      <c r="G198" s="248"/>
      <c r="H198" s="248"/>
      <c r="I198" s="248"/>
      <c r="J198" s="248">
        <f t="shared" si="248"/>
        <v>0</v>
      </c>
      <c r="K198" s="248"/>
      <c r="L198" s="248"/>
      <c r="M198" s="248"/>
      <c r="N198" s="248"/>
      <c r="O198" s="248"/>
    </row>
    <row r="199" spans="2:15" s="176" customFormat="1" x14ac:dyDescent="0.25">
      <c r="B199" s="245"/>
      <c r="C199" s="253" t="s">
        <v>720</v>
      </c>
      <c r="D199" s="249"/>
      <c r="E199" s="251"/>
      <c r="F199" s="248">
        <f t="shared" ca="1" si="242"/>
        <v>0</v>
      </c>
      <c r="G199" s="248">
        <f t="shared" ref="G199:L199" ca="1" si="253">G516+G833</f>
        <v>0</v>
      </c>
      <c r="H199" s="248">
        <f t="shared" ca="1" si="253"/>
        <v>0</v>
      </c>
      <c r="I199" s="248">
        <f ca="1">F199+G199-H199</f>
        <v>0</v>
      </c>
      <c r="J199" s="248">
        <f t="shared" ca="1" si="248"/>
        <v>0</v>
      </c>
      <c r="K199" s="248">
        <f t="shared" ca="1" si="253"/>
        <v>0</v>
      </c>
      <c r="L199" s="248">
        <f t="shared" ca="1" si="253"/>
        <v>0</v>
      </c>
      <c r="M199" s="248">
        <f ca="1">J199+K199-L199</f>
        <v>0</v>
      </c>
      <c r="N199" s="248">
        <f t="shared" ref="N199:N200" ca="1" si="254">F199-J199</f>
        <v>0</v>
      </c>
      <c r="O199" s="248">
        <f t="shared" ref="O199:O200" ca="1" si="255">I199-M199</f>
        <v>0</v>
      </c>
    </row>
    <row r="200" spans="2:15" s="176" customFormat="1" x14ac:dyDescent="0.25">
      <c r="B200" s="245"/>
      <c r="C200" s="253" t="s">
        <v>721</v>
      </c>
      <c r="D200" s="249"/>
      <c r="E200" s="251"/>
      <c r="F200" s="248">
        <f t="shared" ca="1" si="242"/>
        <v>0</v>
      </c>
      <c r="G200" s="248">
        <f t="shared" ref="G200:L200" ca="1" si="256">G517+G834</f>
        <v>0</v>
      </c>
      <c r="H200" s="248">
        <f t="shared" ca="1" si="256"/>
        <v>0</v>
      </c>
      <c r="I200" s="248">
        <f ca="1">F200+G200-H200</f>
        <v>0</v>
      </c>
      <c r="J200" s="248">
        <f t="shared" ca="1" si="248"/>
        <v>0</v>
      </c>
      <c r="K200" s="248">
        <f t="shared" ca="1" si="256"/>
        <v>0</v>
      </c>
      <c r="L200" s="248">
        <f t="shared" ca="1" si="256"/>
        <v>0</v>
      </c>
      <c r="M200" s="248">
        <f ca="1">J200+K200-L200</f>
        <v>0</v>
      </c>
      <c r="N200" s="248">
        <f t="shared" ca="1" si="254"/>
        <v>0</v>
      </c>
      <c r="O200" s="248">
        <f t="shared" ca="1" si="255"/>
        <v>0</v>
      </c>
    </row>
    <row r="201" spans="2:15" s="176" customFormat="1" x14ac:dyDescent="0.25">
      <c r="B201" s="245">
        <v>5</v>
      </c>
      <c r="C201" s="241" t="s">
        <v>722</v>
      </c>
      <c r="D201" s="249"/>
      <c r="E201" s="251"/>
      <c r="F201" s="248">
        <f t="shared" si="242"/>
        <v>0</v>
      </c>
      <c r="G201" s="254"/>
      <c r="H201" s="254"/>
      <c r="I201" s="254"/>
      <c r="J201" s="248">
        <f t="shared" si="248"/>
        <v>0</v>
      </c>
      <c r="K201" s="254"/>
      <c r="L201" s="254"/>
      <c r="M201" s="254"/>
      <c r="N201" s="254"/>
      <c r="O201" s="254"/>
    </row>
    <row r="202" spans="2:15" s="176" customFormat="1" x14ac:dyDescent="0.25">
      <c r="B202" s="245"/>
      <c r="C202" s="253" t="s">
        <v>723</v>
      </c>
      <c r="D202" s="249"/>
      <c r="E202" s="251"/>
      <c r="F202" s="248">
        <f t="shared" ca="1" si="242"/>
        <v>0</v>
      </c>
      <c r="G202" s="248">
        <f t="shared" ref="G202:L202" ca="1" si="257">G519+G836</f>
        <v>0</v>
      </c>
      <c r="H202" s="248">
        <f t="shared" ca="1" si="257"/>
        <v>0</v>
      </c>
      <c r="I202" s="248">
        <f t="shared" ref="I202:I207" ca="1" si="258">F202+G202-H202</f>
        <v>0</v>
      </c>
      <c r="J202" s="248">
        <f t="shared" ca="1" si="248"/>
        <v>0</v>
      </c>
      <c r="K202" s="248">
        <f t="shared" ca="1" si="257"/>
        <v>0</v>
      </c>
      <c r="L202" s="248">
        <f t="shared" ca="1" si="257"/>
        <v>0</v>
      </c>
      <c r="M202" s="248">
        <f t="shared" ref="M202:M207" ca="1" si="259">J202+K202-L202</f>
        <v>0</v>
      </c>
      <c r="N202" s="248">
        <f t="shared" ref="N202:N207" ca="1" si="260">F202-J202</f>
        <v>0</v>
      </c>
      <c r="O202" s="248">
        <f t="shared" ref="O202:O207" ca="1" si="261">I202-M202</f>
        <v>0</v>
      </c>
    </row>
    <row r="203" spans="2:15" s="176" customFormat="1" x14ac:dyDescent="0.25">
      <c r="B203" s="245"/>
      <c r="C203" s="253" t="s">
        <v>724</v>
      </c>
      <c r="D203" s="249"/>
      <c r="E203" s="251"/>
      <c r="F203" s="248">
        <f t="shared" ca="1" si="242"/>
        <v>0</v>
      </c>
      <c r="G203" s="248">
        <f t="shared" ref="G203:L203" ca="1" si="262">G520+G837</f>
        <v>0</v>
      </c>
      <c r="H203" s="248">
        <f t="shared" ca="1" si="262"/>
        <v>0</v>
      </c>
      <c r="I203" s="248">
        <f t="shared" ca="1" si="258"/>
        <v>0</v>
      </c>
      <c r="J203" s="248">
        <f t="shared" ca="1" si="248"/>
        <v>0</v>
      </c>
      <c r="K203" s="248">
        <f t="shared" ca="1" si="262"/>
        <v>0</v>
      </c>
      <c r="L203" s="248">
        <f t="shared" ca="1" si="262"/>
        <v>0</v>
      </c>
      <c r="M203" s="248">
        <f t="shared" ca="1" si="259"/>
        <v>0</v>
      </c>
      <c r="N203" s="248">
        <f t="shared" ca="1" si="260"/>
        <v>0</v>
      </c>
      <c r="O203" s="248">
        <f t="shared" ca="1" si="261"/>
        <v>0</v>
      </c>
    </row>
    <row r="204" spans="2:15" s="176" customFormat="1" x14ac:dyDescent="0.25">
      <c r="B204" s="245"/>
      <c r="C204" s="253" t="s">
        <v>725</v>
      </c>
      <c r="D204" s="249"/>
      <c r="E204" s="251"/>
      <c r="F204" s="248">
        <f t="shared" ca="1" si="242"/>
        <v>0</v>
      </c>
      <c r="G204" s="248">
        <f t="shared" ref="G204:L204" ca="1" si="263">G521+G838</f>
        <v>0</v>
      </c>
      <c r="H204" s="248">
        <f t="shared" ca="1" si="263"/>
        <v>0</v>
      </c>
      <c r="I204" s="248">
        <f t="shared" ca="1" si="258"/>
        <v>0</v>
      </c>
      <c r="J204" s="248">
        <f t="shared" ca="1" si="248"/>
        <v>0</v>
      </c>
      <c r="K204" s="248">
        <f t="shared" ca="1" si="263"/>
        <v>0</v>
      </c>
      <c r="L204" s="248">
        <f t="shared" ca="1" si="263"/>
        <v>0</v>
      </c>
      <c r="M204" s="248">
        <f t="shared" ca="1" si="259"/>
        <v>0</v>
      </c>
      <c r="N204" s="248">
        <f t="shared" ca="1" si="260"/>
        <v>0</v>
      </c>
      <c r="O204" s="248">
        <f t="shared" ca="1" si="261"/>
        <v>0</v>
      </c>
    </row>
    <row r="205" spans="2:15" s="176" customFormat="1" x14ac:dyDescent="0.25">
      <c r="B205" s="245"/>
      <c r="C205" s="253" t="s">
        <v>726</v>
      </c>
      <c r="D205" s="249"/>
      <c r="E205" s="251"/>
      <c r="F205" s="248">
        <f t="shared" ca="1" si="242"/>
        <v>0</v>
      </c>
      <c r="G205" s="248">
        <f t="shared" ref="G205:L205" ca="1" si="264">G522+G839</f>
        <v>0</v>
      </c>
      <c r="H205" s="248">
        <f t="shared" ca="1" si="264"/>
        <v>0</v>
      </c>
      <c r="I205" s="248">
        <f t="shared" ca="1" si="258"/>
        <v>0</v>
      </c>
      <c r="J205" s="248">
        <f t="shared" ca="1" si="248"/>
        <v>0</v>
      </c>
      <c r="K205" s="248">
        <f t="shared" ca="1" si="264"/>
        <v>0</v>
      </c>
      <c r="L205" s="248">
        <f t="shared" ca="1" si="264"/>
        <v>0</v>
      </c>
      <c r="M205" s="248">
        <f t="shared" ca="1" si="259"/>
        <v>0</v>
      </c>
      <c r="N205" s="248">
        <f t="shared" ca="1" si="260"/>
        <v>0</v>
      </c>
      <c r="O205" s="248">
        <f t="shared" ca="1" si="261"/>
        <v>0</v>
      </c>
    </row>
    <row r="206" spans="2:15" s="176" customFormat="1" x14ac:dyDescent="0.25">
      <c r="B206" s="245">
        <v>6</v>
      </c>
      <c r="C206" s="241" t="s">
        <v>727</v>
      </c>
      <c r="D206" s="249"/>
      <c r="E206" s="251"/>
      <c r="F206" s="248">
        <f t="shared" ca="1" si="242"/>
        <v>0</v>
      </c>
      <c r="G206" s="248">
        <f t="shared" ref="G206:L206" ca="1" si="265">G523+G840</f>
        <v>0</v>
      </c>
      <c r="H206" s="248">
        <f t="shared" ca="1" si="265"/>
        <v>0</v>
      </c>
      <c r="I206" s="248">
        <f t="shared" ca="1" si="258"/>
        <v>0</v>
      </c>
      <c r="J206" s="248">
        <f t="shared" ca="1" si="248"/>
        <v>0</v>
      </c>
      <c r="K206" s="248">
        <f t="shared" ca="1" si="265"/>
        <v>0</v>
      </c>
      <c r="L206" s="248">
        <f t="shared" ca="1" si="265"/>
        <v>0</v>
      </c>
      <c r="M206" s="248">
        <f t="shared" ca="1" si="259"/>
        <v>0</v>
      </c>
      <c r="N206" s="248">
        <f t="shared" ca="1" si="260"/>
        <v>0</v>
      </c>
      <c r="O206" s="248">
        <f t="shared" ca="1" si="261"/>
        <v>0</v>
      </c>
    </row>
    <row r="207" spans="2:15" s="176" customFormat="1" x14ac:dyDescent="0.25">
      <c r="B207" s="245">
        <v>7</v>
      </c>
      <c r="C207" s="241" t="s">
        <v>728</v>
      </c>
      <c r="D207" s="249"/>
      <c r="E207" s="251"/>
      <c r="F207" s="248">
        <f t="shared" ca="1" si="242"/>
        <v>0</v>
      </c>
      <c r="G207" s="248">
        <f t="shared" ref="G207:L207" ca="1" si="266">G524+G841</f>
        <v>0</v>
      </c>
      <c r="H207" s="248">
        <f t="shared" ca="1" si="266"/>
        <v>0</v>
      </c>
      <c r="I207" s="248">
        <f t="shared" ca="1" si="258"/>
        <v>0</v>
      </c>
      <c r="J207" s="248">
        <f t="shared" ca="1" si="248"/>
        <v>0</v>
      </c>
      <c r="K207" s="248">
        <f t="shared" ca="1" si="266"/>
        <v>0</v>
      </c>
      <c r="L207" s="248">
        <f t="shared" ca="1" si="266"/>
        <v>0</v>
      </c>
      <c r="M207" s="248">
        <f t="shared" ca="1" si="259"/>
        <v>0</v>
      </c>
      <c r="N207" s="248">
        <f t="shared" ca="1" si="260"/>
        <v>0</v>
      </c>
      <c r="O207" s="248">
        <f t="shared" ca="1" si="261"/>
        <v>0</v>
      </c>
    </row>
    <row r="208" spans="2:15" s="176" customFormat="1" x14ac:dyDescent="0.25">
      <c r="B208" s="245">
        <v>8</v>
      </c>
      <c r="C208" s="241" t="s">
        <v>729</v>
      </c>
      <c r="D208" s="249"/>
      <c r="E208" s="251"/>
      <c r="F208" s="248">
        <f t="shared" si="242"/>
        <v>0</v>
      </c>
      <c r="G208" s="248"/>
      <c r="H208" s="248"/>
      <c r="I208" s="248"/>
      <c r="J208" s="248">
        <f t="shared" si="248"/>
        <v>0</v>
      </c>
      <c r="K208" s="248"/>
      <c r="L208" s="248"/>
      <c r="M208" s="248"/>
      <c r="N208" s="248"/>
      <c r="O208" s="248"/>
    </row>
    <row r="209" spans="2:15" s="176" customFormat="1" x14ac:dyDescent="0.25">
      <c r="B209" s="245"/>
      <c r="C209" s="253" t="s">
        <v>730</v>
      </c>
      <c r="D209" s="249"/>
      <c r="E209" s="251"/>
      <c r="F209" s="248">
        <f t="shared" ca="1" si="242"/>
        <v>12108.154784523485</v>
      </c>
      <c r="G209" s="248">
        <f>'[4]GFA &amp; Dep-MYT 5th Control'!$O$35</f>
        <v>1949.2991149510433</v>
      </c>
      <c r="H209" s="248">
        <f t="shared" ref="H209:L209" ca="1" si="267">H526+H843</f>
        <v>0</v>
      </c>
      <c r="I209" s="248">
        <f ca="1">F209+G209-H209</f>
        <v>14057.453899474529</v>
      </c>
      <c r="J209" s="248">
        <f ca="1">M164</f>
        <v>5276.8958944444666</v>
      </c>
      <c r="K209" s="248">
        <f>SUM('[4]GFA &amp; Dep-MYT 5th Control'!$G$187:$G$189)</f>
        <v>450.01976435858046</v>
      </c>
      <c r="L209" s="248">
        <f t="shared" ca="1" si="267"/>
        <v>0</v>
      </c>
      <c r="M209" s="248">
        <f t="shared" ref="M209:M213" ca="1" si="268">J209+K209-L209</f>
        <v>5726.9156588030473</v>
      </c>
      <c r="N209" s="248">
        <f t="shared" ref="N209:N213" ca="1" si="269">F209-J209</f>
        <v>6831.2588900790188</v>
      </c>
      <c r="O209" s="248">
        <f t="shared" ref="O209:O213" ca="1" si="270">I209-M209</f>
        <v>8330.5382406714816</v>
      </c>
    </row>
    <row r="210" spans="2:15" s="176" customFormat="1" x14ac:dyDescent="0.25">
      <c r="B210" s="245"/>
      <c r="C210" s="253" t="s">
        <v>731</v>
      </c>
      <c r="D210" s="249"/>
      <c r="E210" s="251"/>
      <c r="F210" s="248">
        <f t="shared" ca="1" si="242"/>
        <v>0</v>
      </c>
      <c r="G210" s="248">
        <f t="shared" ref="G210:L210" ca="1" si="271">G527+G844</f>
        <v>0</v>
      </c>
      <c r="H210" s="248">
        <f t="shared" ca="1" si="271"/>
        <v>0</v>
      </c>
      <c r="I210" s="248">
        <f ca="1">F210+G210-H210</f>
        <v>0</v>
      </c>
      <c r="J210" s="248">
        <f t="shared" ca="1" si="248"/>
        <v>0</v>
      </c>
      <c r="K210" s="248">
        <f t="shared" ca="1" si="271"/>
        <v>0</v>
      </c>
      <c r="L210" s="248">
        <f t="shared" ca="1" si="271"/>
        <v>0</v>
      </c>
      <c r="M210" s="248">
        <f t="shared" ca="1" si="268"/>
        <v>0</v>
      </c>
      <c r="N210" s="248">
        <f t="shared" ca="1" si="269"/>
        <v>0</v>
      </c>
      <c r="O210" s="248">
        <f t="shared" ca="1" si="270"/>
        <v>0</v>
      </c>
    </row>
    <row r="211" spans="2:15" s="176" customFormat="1" ht="28" x14ac:dyDescent="0.25">
      <c r="B211" s="255">
        <v>9</v>
      </c>
      <c r="C211" s="256" t="s">
        <v>732</v>
      </c>
      <c r="D211" s="249"/>
      <c r="E211" s="251"/>
      <c r="F211" s="248">
        <f t="shared" ca="1" si="242"/>
        <v>0</v>
      </c>
      <c r="G211" s="248">
        <f t="shared" ref="G211:L211" ca="1" si="272">G528+G845</f>
        <v>0</v>
      </c>
      <c r="H211" s="248">
        <f t="shared" ca="1" si="272"/>
        <v>0</v>
      </c>
      <c r="I211" s="248">
        <f ca="1">F211+G211-H211</f>
        <v>0</v>
      </c>
      <c r="J211" s="248">
        <f t="shared" ca="1" si="248"/>
        <v>0</v>
      </c>
      <c r="K211" s="248">
        <f t="shared" ca="1" si="272"/>
        <v>0</v>
      </c>
      <c r="L211" s="248">
        <f t="shared" ca="1" si="272"/>
        <v>0</v>
      </c>
      <c r="M211" s="248">
        <f t="shared" ca="1" si="268"/>
        <v>0</v>
      </c>
      <c r="N211" s="248">
        <f t="shared" ca="1" si="269"/>
        <v>0</v>
      </c>
      <c r="O211" s="248">
        <f t="shared" ca="1" si="270"/>
        <v>0</v>
      </c>
    </row>
    <row r="212" spans="2:15" s="176" customFormat="1" x14ac:dyDescent="0.25">
      <c r="B212" s="257">
        <v>10</v>
      </c>
      <c r="C212" s="258" t="s">
        <v>734</v>
      </c>
      <c r="D212" s="259"/>
      <c r="E212" s="251"/>
      <c r="F212" s="248">
        <f t="shared" ca="1" si="242"/>
        <v>7084.2807029754795</v>
      </c>
      <c r="G212" s="248">
        <f>'[4]GFA &amp; Dep-MYT 5th Control'!$O$36</f>
        <v>2989.2634736385071</v>
      </c>
      <c r="H212" s="248">
        <f t="shared" ref="H212:L212" ca="1" si="273">H529+H846</f>
        <v>0</v>
      </c>
      <c r="I212" s="248">
        <f ca="1">F212+G212-H212</f>
        <v>10073.544176613987</v>
      </c>
      <c r="J212" s="248">
        <f ca="1">M167</f>
        <v>1777.8912284248509</v>
      </c>
      <c r="K212" s="248">
        <f>'[4]GFA &amp; Dep-MYT 5th Control'!$G$184</f>
        <v>566.27177081720197</v>
      </c>
      <c r="L212" s="248">
        <f t="shared" ca="1" si="273"/>
        <v>0</v>
      </c>
      <c r="M212" s="248">
        <f t="shared" ca="1" si="268"/>
        <v>2344.162999242053</v>
      </c>
      <c r="N212" s="248">
        <f t="shared" ca="1" si="269"/>
        <v>5306.3894745506286</v>
      </c>
      <c r="O212" s="248">
        <f t="shared" ca="1" si="270"/>
        <v>7729.3811773719335</v>
      </c>
    </row>
    <row r="213" spans="2:15" s="176" customFormat="1" x14ac:dyDescent="0.25">
      <c r="B213" s="257">
        <v>11</v>
      </c>
      <c r="C213" s="258" t="s">
        <v>735</v>
      </c>
      <c r="D213" s="259"/>
      <c r="E213" s="251"/>
      <c r="F213" s="248">
        <f t="shared" ca="1" si="242"/>
        <v>7.08</v>
      </c>
      <c r="G213" s="248">
        <f t="shared" ref="G213:L213" ca="1" si="274">G530+G847</f>
        <v>0</v>
      </c>
      <c r="H213" s="248">
        <f t="shared" ca="1" si="274"/>
        <v>0</v>
      </c>
      <c r="I213" s="248">
        <f ca="1">F213+G213-H213</f>
        <v>7.08</v>
      </c>
      <c r="J213" s="248">
        <f ca="1">M168</f>
        <v>6.3921999319999996</v>
      </c>
      <c r="K213" s="248">
        <f>'[4]GFA &amp; Dep-MYT 5th Control'!$G$192</f>
        <v>0.44101091900000006</v>
      </c>
      <c r="L213" s="248">
        <f t="shared" ca="1" si="274"/>
        <v>0</v>
      </c>
      <c r="M213" s="248">
        <f t="shared" ca="1" si="268"/>
        <v>6.8332108509999996</v>
      </c>
      <c r="N213" s="248">
        <f t="shared" ca="1" si="269"/>
        <v>0.68780006800000049</v>
      </c>
      <c r="O213" s="248">
        <f t="shared" ca="1" si="270"/>
        <v>0.24678914900000049</v>
      </c>
    </row>
    <row r="214" spans="2:15" s="176" customFormat="1" x14ac:dyDescent="0.25">
      <c r="B214" s="257">
        <v>12</v>
      </c>
      <c r="C214" s="258" t="s">
        <v>736</v>
      </c>
      <c r="D214" s="259"/>
      <c r="E214" s="251"/>
      <c r="F214" s="248">
        <f t="shared" si="242"/>
        <v>0</v>
      </c>
      <c r="G214" s="248"/>
      <c r="H214" s="248"/>
      <c r="I214" s="248"/>
      <c r="J214" s="248">
        <f t="shared" si="248"/>
        <v>0</v>
      </c>
      <c r="K214" s="248"/>
      <c r="L214" s="248"/>
      <c r="M214" s="248"/>
      <c r="N214" s="248"/>
      <c r="O214" s="248"/>
    </row>
    <row r="215" spans="2:15" s="176" customFormat="1" x14ac:dyDescent="0.25">
      <c r="B215" s="257"/>
      <c r="C215" s="260" t="s">
        <v>741</v>
      </c>
      <c r="D215" s="259"/>
      <c r="E215" s="251"/>
      <c r="F215" s="248">
        <f t="shared" ca="1" si="242"/>
        <v>2.6</v>
      </c>
      <c r="G215" s="248">
        <f t="shared" ref="G215:L215" ca="1" si="275">G532+G849</f>
        <v>0</v>
      </c>
      <c r="H215" s="248">
        <f t="shared" ca="1" si="275"/>
        <v>0</v>
      </c>
      <c r="I215" s="248">
        <f ca="1">F215+G215-H215</f>
        <v>2.6</v>
      </c>
      <c r="J215" s="248">
        <f ca="1">M170</f>
        <v>1.7016441320000002</v>
      </c>
      <c r="K215" s="248">
        <f t="shared" ca="1" si="275"/>
        <v>0</v>
      </c>
      <c r="L215" s="248">
        <f t="shared" ca="1" si="275"/>
        <v>0</v>
      </c>
      <c r="M215" s="248">
        <f t="shared" ref="M215:M216" ca="1" si="276">J215+K215-L215</f>
        <v>1.7016441320000002</v>
      </c>
      <c r="N215" s="248">
        <f ca="1">F215-J215</f>
        <v>0.89835586799999989</v>
      </c>
      <c r="O215" s="248">
        <f t="shared" ref="O215:O216" ca="1" si="277">I215-M215</f>
        <v>0.89835586799999989</v>
      </c>
    </row>
    <row r="216" spans="2:15" s="176" customFormat="1" x14ac:dyDescent="0.25">
      <c r="B216" s="257"/>
      <c r="C216" s="260" t="s">
        <v>742</v>
      </c>
      <c r="D216" s="259"/>
      <c r="E216" s="251"/>
      <c r="F216" s="248">
        <f t="shared" ca="1" si="242"/>
        <v>0</v>
      </c>
      <c r="G216" s="248">
        <f t="shared" ref="G216:L216" ca="1" si="278">G533+G850</f>
        <v>0</v>
      </c>
      <c r="H216" s="248">
        <f t="shared" ca="1" si="278"/>
        <v>0</v>
      </c>
      <c r="I216" s="248">
        <f ca="1">F216+G216-H216</f>
        <v>0</v>
      </c>
      <c r="J216" s="248">
        <f t="shared" ca="1" si="248"/>
        <v>0</v>
      </c>
      <c r="K216" s="248">
        <f t="shared" ca="1" si="278"/>
        <v>0</v>
      </c>
      <c r="L216" s="248">
        <f t="shared" ca="1" si="278"/>
        <v>0</v>
      </c>
      <c r="M216" s="248">
        <f t="shared" ca="1" si="276"/>
        <v>0</v>
      </c>
      <c r="N216" s="248">
        <f ca="1">F216-J216</f>
        <v>0</v>
      </c>
      <c r="O216" s="248">
        <f t="shared" ca="1" si="277"/>
        <v>0</v>
      </c>
    </row>
    <row r="217" spans="2:15" s="176" customFormat="1" x14ac:dyDescent="0.25">
      <c r="B217" s="257">
        <v>13</v>
      </c>
      <c r="C217" s="260"/>
      <c r="D217" s="259"/>
      <c r="E217" s="251"/>
      <c r="F217" s="248">
        <f t="shared" si="242"/>
        <v>0</v>
      </c>
      <c r="G217" s="248"/>
      <c r="H217" s="248"/>
      <c r="I217" s="248"/>
      <c r="J217" s="248">
        <f t="shared" si="248"/>
        <v>0</v>
      </c>
      <c r="K217" s="248"/>
      <c r="L217" s="248"/>
      <c r="M217" s="248"/>
      <c r="N217" s="248"/>
      <c r="O217" s="248"/>
    </row>
    <row r="218" spans="2:15" s="176" customFormat="1" x14ac:dyDescent="0.25">
      <c r="B218" s="257"/>
      <c r="C218" s="260" t="s">
        <v>743</v>
      </c>
      <c r="D218" s="259"/>
      <c r="E218" s="251"/>
      <c r="F218" s="248">
        <f t="shared" ca="1" si="242"/>
        <v>17.25</v>
      </c>
      <c r="G218" s="248">
        <f t="shared" ref="G218:L218" ca="1" si="279">G535+G852</f>
        <v>0</v>
      </c>
      <c r="H218" s="248">
        <f t="shared" ca="1" si="279"/>
        <v>0</v>
      </c>
      <c r="I218" s="248">
        <f ca="1">F218+G218-H218</f>
        <v>17.25</v>
      </c>
      <c r="J218" s="248">
        <f ca="1">M173</f>
        <v>13.017024466000001</v>
      </c>
      <c r="K218" s="248">
        <f>'[4]GFA &amp; Dep-MYT 5th Control'!$G$192</f>
        <v>0.44101091900000006</v>
      </c>
      <c r="L218" s="248">
        <f t="shared" ca="1" si="279"/>
        <v>0</v>
      </c>
      <c r="M218" s="248">
        <f t="shared" ref="M218:M221" ca="1" si="280">J218+K218-L218</f>
        <v>13.458035385000001</v>
      </c>
      <c r="N218" s="248">
        <f ca="1">F218-J218</f>
        <v>4.2329755339999995</v>
      </c>
      <c r="O218" s="248">
        <f t="shared" ref="O218:O219" ca="1" si="281">I218-M218</f>
        <v>3.7919646149999995</v>
      </c>
    </row>
    <row r="219" spans="2:15" s="176" customFormat="1" x14ac:dyDescent="0.25">
      <c r="B219" s="257"/>
      <c r="C219" s="260" t="s">
        <v>744</v>
      </c>
      <c r="D219" s="259"/>
      <c r="E219" s="251"/>
      <c r="F219" s="248">
        <f t="shared" ca="1" si="242"/>
        <v>51.758121988027938</v>
      </c>
      <c r="G219" s="248">
        <f>'[4]GFA &amp; Dep-MYT 5th Control'!$O$37</f>
        <v>0.22069765168136332</v>
      </c>
      <c r="H219" s="248">
        <f t="shared" ref="H219:L219" ca="1" si="282">H536+H853</f>
        <v>0</v>
      </c>
      <c r="I219" s="248">
        <f ca="1">F219+G219-H219</f>
        <v>51.9788196397093</v>
      </c>
      <c r="J219" s="248">
        <f t="shared" ca="1" si="248"/>
        <v>37.952426905060186</v>
      </c>
      <c r="K219" s="248">
        <f>'[4]GFA &amp; Dep-MYT 5th Control'!$G$193</f>
        <v>1.4637669682481764</v>
      </c>
      <c r="L219" s="248">
        <f t="shared" ca="1" si="282"/>
        <v>0</v>
      </c>
      <c r="M219" s="248">
        <f t="shared" ca="1" si="280"/>
        <v>39.416193873308359</v>
      </c>
      <c r="N219" s="248">
        <f ca="1">F219-J219</f>
        <v>13.805695082967752</v>
      </c>
      <c r="O219" s="248">
        <f t="shared" ca="1" si="281"/>
        <v>12.562625766400942</v>
      </c>
    </row>
    <row r="220" spans="2:15" s="176" customFormat="1" x14ac:dyDescent="0.25">
      <c r="B220" s="257"/>
      <c r="C220" s="260" t="s">
        <v>745</v>
      </c>
      <c r="D220" s="259"/>
      <c r="E220" s="251"/>
      <c r="F220" s="248">
        <f t="shared" ca="1" si="242"/>
        <v>0</v>
      </c>
      <c r="G220" s="248">
        <f t="shared" ref="G220:L220" ca="1" si="283">G537+G854</f>
        <v>0</v>
      </c>
      <c r="H220" s="248">
        <f t="shared" ca="1" si="283"/>
        <v>0</v>
      </c>
      <c r="I220" s="248">
        <f ca="1">F220+G220-H220</f>
        <v>0</v>
      </c>
      <c r="J220" s="248">
        <f t="shared" ca="1" si="248"/>
        <v>0</v>
      </c>
      <c r="K220" s="248">
        <f t="shared" ca="1" si="283"/>
        <v>0</v>
      </c>
      <c r="L220" s="248">
        <f t="shared" ca="1" si="283"/>
        <v>0</v>
      </c>
      <c r="M220" s="248">
        <f t="shared" ca="1" si="280"/>
        <v>0</v>
      </c>
      <c r="N220" s="248">
        <f t="shared" ref="N220" ca="1" si="284">F220-J220</f>
        <v>0</v>
      </c>
      <c r="O220" s="248">
        <f t="shared" ref="O220:O221" ca="1" si="285">I220-M220</f>
        <v>0</v>
      </c>
    </row>
    <row r="221" spans="2:15" s="176" customFormat="1" x14ac:dyDescent="0.25">
      <c r="B221" s="257"/>
      <c r="C221" s="260" t="s">
        <v>746</v>
      </c>
      <c r="D221" s="259"/>
      <c r="E221" s="251"/>
      <c r="F221" s="248">
        <f t="shared" ca="1" si="242"/>
        <v>0</v>
      </c>
      <c r="G221" s="248">
        <f t="shared" ref="G221:L221" ca="1" si="286">G538+G855</f>
        <v>0</v>
      </c>
      <c r="H221" s="248">
        <f t="shared" ca="1" si="286"/>
        <v>0</v>
      </c>
      <c r="I221" s="248">
        <f t="shared" ref="I221" ca="1" si="287">F221+G221-H221</f>
        <v>0</v>
      </c>
      <c r="J221" s="248">
        <f t="shared" ca="1" si="248"/>
        <v>0</v>
      </c>
      <c r="K221" s="248">
        <f t="shared" ca="1" si="286"/>
        <v>0</v>
      </c>
      <c r="L221" s="248">
        <f t="shared" ca="1" si="286"/>
        <v>0</v>
      </c>
      <c r="M221" s="248">
        <f t="shared" ca="1" si="280"/>
        <v>0</v>
      </c>
      <c r="N221" s="248">
        <f ca="1">F221-J221</f>
        <v>0</v>
      </c>
      <c r="O221" s="248">
        <f t="shared" ca="1" si="285"/>
        <v>0</v>
      </c>
    </row>
    <row r="222" spans="2:15" s="176" customFormat="1" x14ac:dyDescent="0.25">
      <c r="B222" s="257">
        <v>14</v>
      </c>
      <c r="C222" s="258" t="s">
        <v>737</v>
      </c>
      <c r="D222" s="259"/>
      <c r="E222" s="251"/>
      <c r="F222" s="248">
        <f t="shared" si="242"/>
        <v>0</v>
      </c>
      <c r="G222" s="248"/>
      <c r="H222" s="248"/>
      <c r="I222" s="248"/>
      <c r="J222" s="248">
        <f t="shared" si="248"/>
        <v>0</v>
      </c>
      <c r="K222" s="248"/>
      <c r="L222" s="248"/>
      <c r="M222" s="248"/>
      <c r="N222" s="248"/>
      <c r="O222" s="248"/>
    </row>
    <row r="223" spans="2:15" s="176" customFormat="1" x14ac:dyDescent="0.25">
      <c r="B223" s="257"/>
      <c r="C223" s="260" t="s">
        <v>747</v>
      </c>
      <c r="D223" s="259"/>
      <c r="E223" s="251"/>
      <c r="F223" s="248">
        <f t="shared" ca="1" si="242"/>
        <v>0</v>
      </c>
      <c r="G223" s="248">
        <f t="shared" ref="G223:L223" ca="1" si="288">G540+G857</f>
        <v>0</v>
      </c>
      <c r="H223" s="248">
        <f t="shared" ca="1" si="288"/>
        <v>0</v>
      </c>
      <c r="I223" s="248">
        <f t="shared" ref="I223:I228" ca="1" si="289">F223+G223-H223</f>
        <v>0</v>
      </c>
      <c r="J223" s="248">
        <f t="shared" ca="1" si="248"/>
        <v>0</v>
      </c>
      <c r="K223" s="248">
        <f t="shared" ca="1" si="288"/>
        <v>0</v>
      </c>
      <c r="L223" s="248">
        <f t="shared" ca="1" si="288"/>
        <v>0</v>
      </c>
      <c r="M223" s="248">
        <f t="shared" ref="M223:M228" ca="1" si="290">J223+K223-L223</f>
        <v>0</v>
      </c>
      <c r="N223" s="248">
        <f ca="1">F223-J223</f>
        <v>0</v>
      </c>
      <c r="O223" s="248">
        <f ca="1">I223-M223</f>
        <v>0</v>
      </c>
    </row>
    <row r="224" spans="2:15" s="176" customFormat="1" x14ac:dyDescent="0.25">
      <c r="B224" s="257"/>
      <c r="C224" s="260" t="s">
        <v>748</v>
      </c>
      <c r="D224" s="259"/>
      <c r="E224" s="251"/>
      <c r="F224" s="248">
        <f t="shared" ca="1" si="242"/>
        <v>0</v>
      </c>
      <c r="G224" s="248">
        <f t="shared" ref="G224:L224" ca="1" si="291">G541+G858</f>
        <v>0</v>
      </c>
      <c r="H224" s="248">
        <f t="shared" ca="1" si="291"/>
        <v>0</v>
      </c>
      <c r="I224" s="248">
        <f t="shared" ca="1" si="289"/>
        <v>0</v>
      </c>
      <c r="J224" s="248">
        <f t="shared" ca="1" si="248"/>
        <v>0</v>
      </c>
      <c r="K224" s="248">
        <f t="shared" ca="1" si="291"/>
        <v>0</v>
      </c>
      <c r="L224" s="248">
        <f t="shared" ca="1" si="291"/>
        <v>0</v>
      </c>
      <c r="M224" s="248">
        <f t="shared" ca="1" si="290"/>
        <v>0</v>
      </c>
      <c r="N224" s="248">
        <f t="shared" ref="N224:N227" ca="1" si="292">F224-J224</f>
        <v>0</v>
      </c>
      <c r="O224" s="248">
        <f t="shared" ref="O224:O227" ca="1" si="293">I224-M224</f>
        <v>0</v>
      </c>
    </row>
    <row r="225" spans="2:15" s="176" customFormat="1" x14ac:dyDescent="0.25">
      <c r="B225" s="257"/>
      <c r="C225" s="260" t="s">
        <v>749</v>
      </c>
      <c r="D225" s="259"/>
      <c r="E225" s="251"/>
      <c r="F225" s="248">
        <f t="shared" ca="1" si="242"/>
        <v>0</v>
      </c>
      <c r="G225" s="248">
        <f t="shared" ref="G225:L225" ca="1" si="294">G542+G859</f>
        <v>0</v>
      </c>
      <c r="H225" s="248">
        <f t="shared" ca="1" si="294"/>
        <v>0</v>
      </c>
      <c r="I225" s="248">
        <f t="shared" ca="1" si="289"/>
        <v>0</v>
      </c>
      <c r="J225" s="248">
        <f t="shared" ca="1" si="248"/>
        <v>0</v>
      </c>
      <c r="K225" s="248">
        <f t="shared" ca="1" si="294"/>
        <v>0</v>
      </c>
      <c r="L225" s="248">
        <f t="shared" ca="1" si="294"/>
        <v>0</v>
      </c>
      <c r="M225" s="248">
        <f t="shared" ca="1" si="290"/>
        <v>0</v>
      </c>
      <c r="N225" s="248">
        <f t="shared" ca="1" si="292"/>
        <v>0</v>
      </c>
      <c r="O225" s="248">
        <f t="shared" ca="1" si="293"/>
        <v>0</v>
      </c>
    </row>
    <row r="226" spans="2:15" s="176" customFormat="1" x14ac:dyDescent="0.25">
      <c r="B226" s="257">
        <v>15</v>
      </c>
      <c r="C226" s="258" t="s">
        <v>738</v>
      </c>
      <c r="D226" s="259"/>
      <c r="E226" s="251"/>
      <c r="F226" s="248">
        <f t="shared" ca="1" si="242"/>
        <v>216.04102170590718</v>
      </c>
      <c r="G226" s="248">
        <f>'[4]GFA &amp; Dep-MYT 5th Control'!$O$40</f>
        <v>17.33241124916125</v>
      </c>
      <c r="H226" s="248">
        <f t="shared" ref="H226:L226" ca="1" si="295">H543+H860</f>
        <v>0</v>
      </c>
      <c r="I226" s="248">
        <f t="shared" ca="1" si="289"/>
        <v>233.37343295506844</v>
      </c>
      <c r="J226" s="248">
        <f ca="1">M181</f>
        <v>179.29689709019922</v>
      </c>
      <c r="K226" s="248">
        <f>'[4]GFA &amp; Dep-MYT 5th Control'!$G$195</f>
        <v>9.22424530457317</v>
      </c>
      <c r="L226" s="248">
        <f t="shared" ca="1" si="295"/>
        <v>0</v>
      </c>
      <c r="M226" s="248">
        <f t="shared" ca="1" si="290"/>
        <v>188.5211423947724</v>
      </c>
      <c r="N226" s="248">
        <f t="shared" ca="1" si="292"/>
        <v>36.74412461570796</v>
      </c>
      <c r="O226" s="248">
        <f t="shared" ca="1" si="293"/>
        <v>44.852290560296041</v>
      </c>
    </row>
    <row r="227" spans="2:15" s="176" customFormat="1" x14ac:dyDescent="0.25">
      <c r="B227" s="257">
        <v>16</v>
      </c>
      <c r="C227" s="258" t="s">
        <v>739</v>
      </c>
      <c r="D227" s="249"/>
      <c r="E227" s="251"/>
      <c r="F227" s="248">
        <f t="shared" ca="1" si="242"/>
        <v>70.8</v>
      </c>
      <c r="G227" s="248">
        <f t="shared" ref="G227:L227" ca="1" si="296">G544+G861</f>
        <v>0</v>
      </c>
      <c r="H227" s="248">
        <f t="shared" ca="1" si="296"/>
        <v>0</v>
      </c>
      <c r="I227" s="248">
        <f t="shared" ca="1" si="289"/>
        <v>70.8</v>
      </c>
      <c r="J227" s="248">
        <f ca="1">M182</f>
        <v>58.420942769999989</v>
      </c>
      <c r="K227" s="248">
        <f>'[4]GFA &amp; Dep-MYT 5th Control'!$G$174</f>
        <v>4.1526177510000002</v>
      </c>
      <c r="L227" s="248">
        <f t="shared" ca="1" si="296"/>
        <v>0</v>
      </c>
      <c r="M227" s="248">
        <f t="shared" ca="1" si="290"/>
        <v>62.57356052099999</v>
      </c>
      <c r="N227" s="248">
        <f t="shared" ca="1" si="292"/>
        <v>12.379057230000008</v>
      </c>
      <c r="O227" s="248">
        <f t="shared" ca="1" si="293"/>
        <v>8.2264394790000068</v>
      </c>
    </row>
    <row r="228" spans="2:15" s="176" customFormat="1" x14ac:dyDescent="0.25">
      <c r="B228" s="257">
        <v>17</v>
      </c>
      <c r="C228" s="258" t="s">
        <v>740</v>
      </c>
      <c r="D228" s="249"/>
      <c r="E228" s="64"/>
      <c r="F228" s="248">
        <f t="shared" ca="1" si="242"/>
        <v>0</v>
      </c>
      <c r="G228" s="248">
        <f t="shared" ref="G228:L228" ca="1" si="297">G545+G862</f>
        <v>0</v>
      </c>
      <c r="H228" s="248">
        <f t="shared" ca="1" si="297"/>
        <v>0</v>
      </c>
      <c r="I228" s="248">
        <f t="shared" ca="1" si="289"/>
        <v>0</v>
      </c>
      <c r="J228" s="248">
        <f ca="1">M183</f>
        <v>0</v>
      </c>
      <c r="K228" s="248">
        <f t="shared" ca="1" si="297"/>
        <v>0</v>
      </c>
      <c r="L228" s="248">
        <f t="shared" ca="1" si="297"/>
        <v>0</v>
      </c>
      <c r="M228" s="248">
        <f t="shared" ca="1" si="290"/>
        <v>0</v>
      </c>
      <c r="N228" s="248">
        <f ca="1">F228-J228</f>
        <v>0</v>
      </c>
      <c r="O228" s="248">
        <f ca="1">I228-M228</f>
        <v>0</v>
      </c>
    </row>
    <row r="229" spans="2:15" s="176" customFormat="1" ht="14.5" thickBot="1" x14ac:dyDescent="0.3">
      <c r="B229" s="261"/>
      <c r="C229" s="262" t="s">
        <v>108</v>
      </c>
      <c r="D229" s="262"/>
      <c r="E229" s="263"/>
      <c r="F229" s="265">
        <f ca="1">SUM(F189:F228)</f>
        <v>32451.011451135451</v>
      </c>
      <c r="G229" s="265">
        <f t="shared" ref="G229" ca="1" si="298">SUM(G189:G228)</f>
        <v>6833.8596206923539</v>
      </c>
      <c r="H229" s="265">
        <f t="shared" ref="H229" ca="1" si="299">SUM(H189:H228)</f>
        <v>0</v>
      </c>
      <c r="I229" s="265">
        <f t="shared" ref="I229" ca="1" si="300">SUM(I189:I228)</f>
        <v>39284.871071827809</v>
      </c>
      <c r="J229" s="265">
        <f t="shared" ref="J229" ca="1" si="301">SUM(J189:J228)</f>
        <v>13487.846075350535</v>
      </c>
      <c r="K229" s="265">
        <f t="shared" ref="K229" ca="1" si="302">SUM(K189:K228)</f>
        <v>1526.150134601897</v>
      </c>
      <c r="L229" s="265">
        <f t="shared" ref="L229" ca="1" si="303">SUM(L189:L228)</f>
        <v>0</v>
      </c>
      <c r="M229" s="265">
        <f t="shared" ref="M229" ca="1" si="304">SUM(M189:M228)</f>
        <v>15013.996209952435</v>
      </c>
      <c r="N229" s="265">
        <f t="shared" ref="N229" ca="1" si="305">SUM(N189:N228)</f>
        <v>18963.165375784913</v>
      </c>
      <c r="O229" s="265">
        <f t="shared" ref="O229" ca="1" si="306">SUM(O189:O228)</f>
        <v>24270.874861875374</v>
      </c>
    </row>
    <row r="230" spans="2:15" s="176" customFormat="1" ht="14.5" thickBot="1" x14ac:dyDescent="0.3"/>
    <row r="231" spans="2:15" s="176" customFormat="1" x14ac:dyDescent="0.25">
      <c r="B231" s="359" t="s">
        <v>185</v>
      </c>
      <c r="C231" s="360"/>
      <c r="D231" s="360"/>
      <c r="E231" s="360"/>
      <c r="F231" s="360"/>
      <c r="G231" s="360"/>
      <c r="H231" s="360"/>
      <c r="I231" s="360"/>
      <c r="J231" s="360"/>
      <c r="K231" s="360"/>
      <c r="L231" s="360"/>
      <c r="M231" s="360"/>
      <c r="N231" s="360"/>
      <c r="O231" s="361"/>
    </row>
    <row r="232" spans="2:15" s="176" customFormat="1" ht="14" customHeight="1" x14ac:dyDescent="0.25">
      <c r="B232" s="362" t="s">
        <v>2</v>
      </c>
      <c r="C232" s="355" t="s">
        <v>205</v>
      </c>
      <c r="D232" s="357" t="s">
        <v>193</v>
      </c>
      <c r="E232" s="357" t="s">
        <v>194</v>
      </c>
      <c r="F232" s="357" t="s">
        <v>195</v>
      </c>
      <c r="G232" s="357"/>
      <c r="H232" s="357"/>
      <c r="I232" s="357"/>
      <c r="J232" s="357" t="s">
        <v>196</v>
      </c>
      <c r="K232" s="357"/>
      <c r="L232" s="357"/>
      <c r="M232" s="357"/>
      <c r="N232" s="357" t="s">
        <v>197</v>
      </c>
      <c r="O232" s="364"/>
    </row>
    <row r="233" spans="2:15" s="176" customFormat="1" ht="56.5" thickBot="1" x14ac:dyDescent="0.3">
      <c r="B233" s="363"/>
      <c r="C233" s="356"/>
      <c r="D233" s="358"/>
      <c r="E233" s="358"/>
      <c r="F233" s="243" t="s">
        <v>198</v>
      </c>
      <c r="G233" s="243" t="s">
        <v>107</v>
      </c>
      <c r="H233" s="243" t="s">
        <v>199</v>
      </c>
      <c r="I233" s="243" t="s">
        <v>200</v>
      </c>
      <c r="J233" s="243" t="s">
        <v>201</v>
      </c>
      <c r="K233" s="243" t="s">
        <v>107</v>
      </c>
      <c r="L233" s="243" t="s">
        <v>202</v>
      </c>
      <c r="M233" s="243" t="s">
        <v>203</v>
      </c>
      <c r="N233" s="243" t="s">
        <v>198</v>
      </c>
      <c r="O233" s="244" t="s">
        <v>200</v>
      </c>
    </row>
    <row r="234" spans="2:15" s="176" customFormat="1" x14ac:dyDescent="0.25">
      <c r="B234" s="245">
        <v>1</v>
      </c>
      <c r="C234" s="241" t="s">
        <v>148</v>
      </c>
      <c r="D234" s="246"/>
      <c r="E234" s="247"/>
      <c r="F234" s="248">
        <f t="shared" ref="F234:F242" ca="1" si="307">I189</f>
        <v>222.66203322744917</v>
      </c>
      <c r="G234" s="248">
        <f>'[4]GFA &amp; Dep-MYT 5th Control'!$P$39</f>
        <v>84.111490960490144</v>
      </c>
      <c r="H234" s="248">
        <f t="shared" ref="H234" ca="1" si="308">H551+H868</f>
        <v>0</v>
      </c>
      <c r="I234" s="248">
        <f t="shared" ref="I234:I272" ca="1" si="309">F234+G234-H234</f>
        <v>306.7735241879393</v>
      </c>
      <c r="J234" s="248">
        <f ca="1">M189</f>
        <v>4.8990620000015639E-3</v>
      </c>
      <c r="K234" s="248">
        <f>'[4]GFA &amp; Dep-MYT 5th Control'!$H$172</f>
        <v>0</v>
      </c>
      <c r="L234" s="248">
        <f ca="1">L551+L868</f>
        <v>0</v>
      </c>
      <c r="M234" s="248">
        <f ca="1">J234+K234-L234</f>
        <v>4.8990620000015639E-3</v>
      </c>
      <c r="N234" s="248">
        <f ca="1">F234-J234</f>
        <v>222.65713416544918</v>
      </c>
      <c r="O234" s="248">
        <f ca="1">I234-M234</f>
        <v>306.76862512593931</v>
      </c>
    </row>
    <row r="235" spans="2:15" s="176" customFormat="1" x14ac:dyDescent="0.25">
      <c r="B235" s="245">
        <v>2</v>
      </c>
      <c r="C235" s="241" t="s">
        <v>750</v>
      </c>
      <c r="D235" s="249"/>
      <c r="E235" s="250"/>
      <c r="F235" s="248">
        <f t="shared" ca="1" si="307"/>
        <v>0</v>
      </c>
      <c r="G235" s="248">
        <f t="shared" ref="G235:L235" ca="1" si="310">G552+G869</f>
        <v>0</v>
      </c>
      <c r="H235" s="248">
        <f t="shared" ca="1" si="310"/>
        <v>0</v>
      </c>
      <c r="I235" s="248">
        <f t="shared" ca="1" si="309"/>
        <v>0</v>
      </c>
      <c r="J235" s="248">
        <f t="shared" ref="J235:J273" ca="1" si="311">M190</f>
        <v>0</v>
      </c>
      <c r="K235" s="248">
        <f ca="1">K552+K869</f>
        <v>0</v>
      </c>
      <c r="L235" s="248">
        <f t="shared" ca="1" si="310"/>
        <v>0</v>
      </c>
      <c r="M235" s="248">
        <f ca="1">J235+K235-L235</f>
        <v>0</v>
      </c>
      <c r="N235" s="248">
        <f ca="1">F235-J235</f>
        <v>0</v>
      </c>
      <c r="O235" s="248">
        <f ca="1">I235-M235</f>
        <v>0</v>
      </c>
    </row>
    <row r="236" spans="2:15" s="176" customFormat="1" x14ac:dyDescent="0.25">
      <c r="B236" s="245">
        <v>3</v>
      </c>
      <c r="C236" s="242" t="s">
        <v>716</v>
      </c>
      <c r="D236" s="249"/>
      <c r="E236" s="251"/>
      <c r="F236" s="248">
        <f t="shared" si="307"/>
        <v>0</v>
      </c>
      <c r="G236" s="248"/>
      <c r="H236" s="248"/>
      <c r="I236" s="248"/>
      <c r="J236" s="248">
        <f t="shared" si="311"/>
        <v>0</v>
      </c>
      <c r="K236" s="248"/>
      <c r="L236" s="248"/>
      <c r="M236" s="248"/>
      <c r="N236" s="248"/>
      <c r="O236" s="248"/>
    </row>
    <row r="237" spans="2:15" s="176" customFormat="1" x14ac:dyDescent="0.25">
      <c r="B237" s="245"/>
      <c r="C237" s="252" t="s">
        <v>712</v>
      </c>
      <c r="D237" s="249"/>
      <c r="E237" s="251"/>
      <c r="F237" s="248">
        <f t="shared" ca="1" si="307"/>
        <v>573.66566589218326</v>
      </c>
      <c r="G237" s="248">
        <f>'[4]GFA &amp; Dep-MYT 5th Control'!$P$38</f>
        <v>78.382921939495731</v>
      </c>
      <c r="H237" s="248">
        <f t="shared" ref="H237:L237" ca="1" si="312">H554+H871</f>
        <v>0</v>
      </c>
      <c r="I237" s="248">
        <f t="shared" ca="1" si="309"/>
        <v>652.04858783167901</v>
      </c>
      <c r="J237" s="248">
        <f t="shared" ca="1" si="311"/>
        <v>199.8474853589928</v>
      </c>
      <c r="K237" s="248">
        <f>'[4]GFA &amp; Dep-MYT 5th Control'!$H$173</f>
        <v>21.579844620497571</v>
      </c>
      <c r="L237" s="248">
        <f t="shared" ca="1" si="312"/>
        <v>0</v>
      </c>
      <c r="M237" s="248">
        <f ca="1">J237+K237-L237</f>
        <v>221.42732997949037</v>
      </c>
      <c r="N237" s="248">
        <f ca="1">F237-J237</f>
        <v>373.81818053319046</v>
      </c>
      <c r="O237" s="248">
        <f ca="1">I237-M237</f>
        <v>430.62125785218865</v>
      </c>
    </row>
    <row r="238" spans="2:15" s="176" customFormat="1" x14ac:dyDescent="0.25">
      <c r="B238" s="245"/>
      <c r="C238" s="252" t="s">
        <v>713</v>
      </c>
      <c r="D238" s="249"/>
      <c r="E238" s="251"/>
      <c r="F238" s="248">
        <f t="shared" ca="1" si="307"/>
        <v>0</v>
      </c>
      <c r="G238" s="248">
        <f t="shared" ref="G238:L238" ca="1" si="313">G555+G872</f>
        <v>0</v>
      </c>
      <c r="H238" s="248">
        <f t="shared" ca="1" si="313"/>
        <v>0</v>
      </c>
      <c r="I238" s="248">
        <f t="shared" ca="1" si="309"/>
        <v>0</v>
      </c>
      <c r="J238" s="248">
        <f t="shared" ca="1" si="311"/>
        <v>0</v>
      </c>
      <c r="K238" s="248">
        <f t="shared" ca="1" si="313"/>
        <v>0</v>
      </c>
      <c r="L238" s="248">
        <f t="shared" ca="1" si="313"/>
        <v>0</v>
      </c>
      <c r="M238" s="248">
        <f ca="1">J238+K238-L238</f>
        <v>0</v>
      </c>
      <c r="N238" s="248">
        <f ca="1">F238-J238</f>
        <v>0</v>
      </c>
      <c r="O238" s="248">
        <f ca="1">I238-M238</f>
        <v>0</v>
      </c>
    </row>
    <row r="239" spans="2:15" s="176" customFormat="1" x14ac:dyDescent="0.25">
      <c r="B239" s="245"/>
      <c r="C239" s="252" t="s">
        <v>714</v>
      </c>
      <c r="D239" s="249"/>
      <c r="E239" s="251"/>
      <c r="F239" s="248">
        <f t="shared" ca="1" si="307"/>
        <v>0</v>
      </c>
      <c r="G239" s="248">
        <f t="shared" ref="G239:L239" ca="1" si="314">G556+G873</f>
        <v>0</v>
      </c>
      <c r="H239" s="248">
        <f t="shared" ca="1" si="314"/>
        <v>0</v>
      </c>
      <c r="I239" s="248">
        <f t="shared" ca="1" si="309"/>
        <v>0</v>
      </c>
      <c r="J239" s="248">
        <f t="shared" ca="1" si="311"/>
        <v>0</v>
      </c>
      <c r="K239" s="248">
        <f t="shared" ca="1" si="314"/>
        <v>0</v>
      </c>
      <c r="L239" s="248">
        <f t="shared" ca="1" si="314"/>
        <v>0</v>
      </c>
      <c r="M239" s="248">
        <f ca="1">J239+K239-L239</f>
        <v>0</v>
      </c>
      <c r="N239" s="248">
        <f ca="1">F239-J239</f>
        <v>0</v>
      </c>
      <c r="O239" s="248">
        <f ca="1">I239-M239</f>
        <v>0</v>
      </c>
    </row>
    <row r="240" spans="2:15" s="176" customFormat="1" x14ac:dyDescent="0.25">
      <c r="B240" s="245"/>
      <c r="C240" s="252" t="s">
        <v>715</v>
      </c>
      <c r="D240" s="249"/>
      <c r="E240" s="251"/>
      <c r="F240" s="248">
        <f t="shared" ca="1" si="307"/>
        <v>221.08</v>
      </c>
      <c r="G240" s="248">
        <f t="shared" ref="G240:L240" ca="1" si="315">G557+G874</f>
        <v>0</v>
      </c>
      <c r="H240" s="248">
        <f t="shared" ca="1" si="315"/>
        <v>0</v>
      </c>
      <c r="I240" s="248">
        <f t="shared" ca="1" si="309"/>
        <v>221.08</v>
      </c>
      <c r="J240" s="248">
        <f t="shared" ca="1" si="311"/>
        <v>44.41344508100002</v>
      </c>
      <c r="K240" s="248">
        <f t="shared" ca="1" si="315"/>
        <v>0</v>
      </c>
      <c r="L240" s="248">
        <f t="shared" ca="1" si="315"/>
        <v>0</v>
      </c>
      <c r="M240" s="248">
        <f ca="1">J240+K240-L240</f>
        <v>44.41344508100002</v>
      </c>
      <c r="N240" s="248">
        <f ca="1">F240-J240</f>
        <v>176.66655491899999</v>
      </c>
      <c r="O240" s="248">
        <f ca="1">I240-M240</f>
        <v>176.66655491899999</v>
      </c>
    </row>
    <row r="241" spans="2:15" s="176" customFormat="1" x14ac:dyDescent="0.25">
      <c r="B241" s="245">
        <v>4</v>
      </c>
      <c r="C241" s="241" t="s">
        <v>717</v>
      </c>
      <c r="D241" s="249"/>
      <c r="E241" s="251"/>
      <c r="F241" s="248">
        <f t="shared" si="307"/>
        <v>0</v>
      </c>
      <c r="G241" s="248"/>
      <c r="H241" s="248"/>
      <c r="I241" s="248"/>
      <c r="J241" s="248">
        <f t="shared" si="311"/>
        <v>0</v>
      </c>
      <c r="K241" s="248"/>
      <c r="L241" s="248"/>
      <c r="M241" s="248"/>
      <c r="N241" s="248"/>
      <c r="O241" s="248"/>
    </row>
    <row r="242" spans="2:15" s="176" customFormat="1" x14ac:dyDescent="0.25">
      <c r="B242" s="245"/>
      <c r="C242" s="253" t="s">
        <v>718</v>
      </c>
      <c r="D242" s="249"/>
      <c r="E242" s="251"/>
      <c r="F242" s="248">
        <f t="shared" ca="1" si="307"/>
        <v>13753.38304402488</v>
      </c>
      <c r="G242" s="248">
        <f>'[4]GFA &amp; Dep-MYT 5th Control'!$P$34</f>
        <v>1873.2542236648007</v>
      </c>
      <c r="H242" s="248">
        <f t="shared" ref="H242:L242" ca="1" si="316">H559+H876</f>
        <v>0</v>
      </c>
      <c r="I242" s="248">
        <f t="shared" ca="1" si="309"/>
        <v>15626.637267689681</v>
      </c>
      <c r="J242" s="248">
        <f t="shared" ca="1" si="311"/>
        <v>6386.1479352482611</v>
      </c>
      <c r="K242" s="248">
        <f>SUM('[4]GFA &amp; Dep-MYT 5th Control'!$H$178:$H$180)</f>
        <v>540.50410200622832</v>
      </c>
      <c r="L242" s="248">
        <f t="shared" ca="1" si="316"/>
        <v>0</v>
      </c>
      <c r="M242" s="248">
        <f ca="1">J242+K242-L242</f>
        <v>6926.6520372544892</v>
      </c>
      <c r="N242" s="248">
        <f ca="1">F242-J242</f>
        <v>7367.2351087766192</v>
      </c>
      <c r="O242" s="248">
        <f ca="1">I242-M242</f>
        <v>8699.9852304351916</v>
      </c>
    </row>
    <row r="243" spans="2:15" s="176" customFormat="1" x14ac:dyDescent="0.25">
      <c r="B243" s="245"/>
      <c r="C243" s="241" t="s">
        <v>719</v>
      </c>
      <c r="D243" s="249"/>
      <c r="E243" s="251"/>
      <c r="F243" s="248">
        <f t="shared" ref="F243:F273" si="317">I198</f>
        <v>0</v>
      </c>
      <c r="G243" s="248"/>
      <c r="H243" s="248"/>
      <c r="I243" s="248"/>
      <c r="J243" s="248">
        <f t="shared" si="311"/>
        <v>0</v>
      </c>
      <c r="K243" s="248"/>
      <c r="L243" s="248"/>
      <c r="M243" s="248"/>
      <c r="N243" s="248"/>
      <c r="O243" s="248"/>
    </row>
    <row r="244" spans="2:15" s="176" customFormat="1" x14ac:dyDescent="0.25">
      <c r="B244" s="245"/>
      <c r="C244" s="253" t="s">
        <v>720</v>
      </c>
      <c r="D244" s="249"/>
      <c r="E244" s="251"/>
      <c r="F244" s="248">
        <f t="shared" ca="1" si="317"/>
        <v>0</v>
      </c>
      <c r="G244" s="248">
        <f t="shared" ref="G244:L244" ca="1" si="318">G561+G878</f>
        <v>0</v>
      </c>
      <c r="H244" s="248">
        <f t="shared" ca="1" si="318"/>
        <v>0</v>
      </c>
      <c r="I244" s="248">
        <f t="shared" ca="1" si="309"/>
        <v>0</v>
      </c>
      <c r="J244" s="248">
        <f t="shared" ca="1" si="311"/>
        <v>0</v>
      </c>
      <c r="K244" s="248">
        <f t="shared" ca="1" si="318"/>
        <v>0</v>
      </c>
      <c r="L244" s="248">
        <f t="shared" ca="1" si="318"/>
        <v>0</v>
      </c>
      <c r="M244" s="248">
        <f ca="1">J244+K244-L244</f>
        <v>0</v>
      </c>
      <c r="N244" s="248">
        <f ca="1">F244-J244</f>
        <v>0</v>
      </c>
      <c r="O244" s="248">
        <f ca="1">I244-M244</f>
        <v>0</v>
      </c>
    </row>
    <row r="245" spans="2:15" s="176" customFormat="1" x14ac:dyDescent="0.25">
      <c r="B245" s="245"/>
      <c r="C245" s="253" t="s">
        <v>721</v>
      </c>
      <c r="D245" s="249"/>
      <c r="E245" s="251"/>
      <c r="F245" s="248">
        <f t="shared" ca="1" si="317"/>
        <v>0</v>
      </c>
      <c r="G245" s="248">
        <f t="shared" ref="G245:L245" ca="1" si="319">G562+G879</f>
        <v>0</v>
      </c>
      <c r="H245" s="248">
        <f t="shared" ca="1" si="319"/>
        <v>0</v>
      </c>
      <c r="I245" s="248">
        <f t="shared" ca="1" si="309"/>
        <v>0</v>
      </c>
      <c r="J245" s="248">
        <f t="shared" ca="1" si="311"/>
        <v>0</v>
      </c>
      <c r="K245" s="248">
        <f t="shared" ca="1" si="319"/>
        <v>0</v>
      </c>
      <c r="L245" s="248">
        <f t="shared" ca="1" si="319"/>
        <v>0</v>
      </c>
      <c r="M245" s="248">
        <f ca="1">J245+K245-L245</f>
        <v>0</v>
      </c>
      <c r="N245" s="248">
        <f ca="1">F245-J245</f>
        <v>0</v>
      </c>
      <c r="O245" s="248">
        <f ca="1">I245-M245</f>
        <v>0</v>
      </c>
    </row>
    <row r="246" spans="2:15" s="176" customFormat="1" x14ac:dyDescent="0.25">
      <c r="B246" s="245">
        <v>5</v>
      </c>
      <c r="C246" s="241" t="s">
        <v>722</v>
      </c>
      <c r="D246" s="249"/>
      <c r="E246" s="251"/>
      <c r="F246" s="248">
        <f t="shared" si="317"/>
        <v>0</v>
      </c>
      <c r="G246" s="254"/>
      <c r="H246" s="254"/>
      <c r="I246" s="254"/>
      <c r="J246" s="248">
        <f t="shared" si="311"/>
        <v>0</v>
      </c>
      <c r="K246" s="254"/>
      <c r="L246" s="254"/>
      <c r="M246" s="254"/>
      <c r="N246" s="254"/>
      <c r="O246" s="254"/>
    </row>
    <row r="247" spans="2:15" s="176" customFormat="1" x14ac:dyDescent="0.25">
      <c r="B247" s="245"/>
      <c r="C247" s="253" t="s">
        <v>723</v>
      </c>
      <c r="D247" s="249"/>
      <c r="E247" s="251"/>
      <c r="F247" s="248">
        <f t="shared" ca="1" si="317"/>
        <v>0</v>
      </c>
      <c r="G247" s="248">
        <f t="shared" ref="G247:L247" ca="1" si="320">G564+G881</f>
        <v>0</v>
      </c>
      <c r="H247" s="248">
        <f t="shared" ca="1" si="320"/>
        <v>0</v>
      </c>
      <c r="I247" s="248">
        <f t="shared" ca="1" si="309"/>
        <v>0</v>
      </c>
      <c r="J247" s="248">
        <f t="shared" ca="1" si="311"/>
        <v>0</v>
      </c>
      <c r="K247" s="248">
        <f t="shared" ca="1" si="320"/>
        <v>0</v>
      </c>
      <c r="L247" s="248">
        <f t="shared" ca="1" si="320"/>
        <v>0</v>
      </c>
      <c r="M247" s="248">
        <f t="shared" ref="M247:M252" ca="1" si="321">J247+K247-L247</f>
        <v>0</v>
      </c>
      <c r="N247" s="248">
        <f t="shared" ref="N247:N252" ca="1" si="322">F247-J247</f>
        <v>0</v>
      </c>
      <c r="O247" s="248">
        <f t="shared" ref="O247:O252" ca="1" si="323">I247-M247</f>
        <v>0</v>
      </c>
    </row>
    <row r="248" spans="2:15" s="176" customFormat="1" x14ac:dyDescent="0.25">
      <c r="B248" s="245"/>
      <c r="C248" s="253" t="s">
        <v>724</v>
      </c>
      <c r="D248" s="249"/>
      <c r="E248" s="251"/>
      <c r="F248" s="248">
        <f t="shared" ca="1" si="317"/>
        <v>0</v>
      </c>
      <c r="G248" s="248">
        <f t="shared" ref="G248:L248" ca="1" si="324">G565+G882</f>
        <v>0</v>
      </c>
      <c r="H248" s="248">
        <f t="shared" ca="1" si="324"/>
        <v>0</v>
      </c>
      <c r="I248" s="248">
        <f t="shared" ca="1" si="309"/>
        <v>0</v>
      </c>
      <c r="J248" s="248">
        <f t="shared" ca="1" si="311"/>
        <v>0</v>
      </c>
      <c r="K248" s="248">
        <f t="shared" ca="1" si="324"/>
        <v>0</v>
      </c>
      <c r="L248" s="248">
        <f t="shared" ca="1" si="324"/>
        <v>0</v>
      </c>
      <c r="M248" s="248">
        <f t="shared" ca="1" si="321"/>
        <v>0</v>
      </c>
      <c r="N248" s="248">
        <f t="shared" ca="1" si="322"/>
        <v>0</v>
      </c>
      <c r="O248" s="248">
        <f t="shared" ca="1" si="323"/>
        <v>0</v>
      </c>
    </row>
    <row r="249" spans="2:15" s="176" customFormat="1" x14ac:dyDescent="0.25">
      <c r="B249" s="245"/>
      <c r="C249" s="253" t="s">
        <v>725</v>
      </c>
      <c r="D249" s="249"/>
      <c r="E249" s="251"/>
      <c r="F249" s="248">
        <f t="shared" ca="1" si="317"/>
        <v>0</v>
      </c>
      <c r="G249" s="248">
        <f t="shared" ref="G249:L249" ca="1" si="325">G566+G883</f>
        <v>0</v>
      </c>
      <c r="H249" s="248">
        <f t="shared" ca="1" si="325"/>
        <v>0</v>
      </c>
      <c r="I249" s="248">
        <f t="shared" ca="1" si="309"/>
        <v>0</v>
      </c>
      <c r="J249" s="248">
        <f t="shared" ca="1" si="311"/>
        <v>0</v>
      </c>
      <c r="K249" s="248">
        <f t="shared" ca="1" si="325"/>
        <v>0</v>
      </c>
      <c r="L249" s="248">
        <f t="shared" ca="1" si="325"/>
        <v>0</v>
      </c>
      <c r="M249" s="248">
        <f t="shared" ca="1" si="321"/>
        <v>0</v>
      </c>
      <c r="N249" s="248">
        <f t="shared" ca="1" si="322"/>
        <v>0</v>
      </c>
      <c r="O249" s="248">
        <f t="shared" ca="1" si="323"/>
        <v>0</v>
      </c>
    </row>
    <row r="250" spans="2:15" s="176" customFormat="1" x14ac:dyDescent="0.25">
      <c r="B250" s="245"/>
      <c r="C250" s="253" t="s">
        <v>726</v>
      </c>
      <c r="D250" s="249"/>
      <c r="E250" s="251"/>
      <c r="F250" s="248">
        <f t="shared" ca="1" si="317"/>
        <v>0</v>
      </c>
      <c r="G250" s="248">
        <f t="shared" ref="G250:L250" ca="1" si="326">G567+G884</f>
        <v>0</v>
      </c>
      <c r="H250" s="248">
        <f t="shared" ca="1" si="326"/>
        <v>0</v>
      </c>
      <c r="I250" s="248">
        <f t="shared" ca="1" si="309"/>
        <v>0</v>
      </c>
      <c r="J250" s="248">
        <f t="shared" ca="1" si="311"/>
        <v>0</v>
      </c>
      <c r="K250" s="248">
        <f t="shared" ca="1" si="326"/>
        <v>0</v>
      </c>
      <c r="L250" s="248">
        <f t="shared" ca="1" si="326"/>
        <v>0</v>
      </c>
      <c r="M250" s="248">
        <f t="shared" ca="1" si="321"/>
        <v>0</v>
      </c>
      <c r="N250" s="248">
        <f t="shared" ca="1" si="322"/>
        <v>0</v>
      </c>
      <c r="O250" s="248">
        <f t="shared" ca="1" si="323"/>
        <v>0</v>
      </c>
    </row>
    <row r="251" spans="2:15" s="176" customFormat="1" x14ac:dyDescent="0.25">
      <c r="B251" s="245">
        <v>6</v>
      </c>
      <c r="C251" s="241" t="s">
        <v>727</v>
      </c>
      <c r="D251" s="249"/>
      <c r="E251" s="251"/>
      <c r="F251" s="248">
        <f t="shared" ca="1" si="317"/>
        <v>0</v>
      </c>
      <c r="G251" s="248">
        <f t="shared" ref="G251:L251" ca="1" si="327">G568+G885</f>
        <v>0</v>
      </c>
      <c r="H251" s="248">
        <f t="shared" ca="1" si="327"/>
        <v>0</v>
      </c>
      <c r="I251" s="248">
        <f t="shared" ca="1" si="309"/>
        <v>0</v>
      </c>
      <c r="J251" s="248">
        <f t="shared" ca="1" si="311"/>
        <v>0</v>
      </c>
      <c r="K251" s="248">
        <f t="shared" ca="1" si="327"/>
        <v>0</v>
      </c>
      <c r="L251" s="248">
        <f t="shared" ca="1" si="327"/>
        <v>0</v>
      </c>
      <c r="M251" s="248">
        <f t="shared" ca="1" si="321"/>
        <v>0</v>
      </c>
      <c r="N251" s="248">
        <f t="shared" ca="1" si="322"/>
        <v>0</v>
      </c>
      <c r="O251" s="248">
        <f t="shared" ca="1" si="323"/>
        <v>0</v>
      </c>
    </row>
    <row r="252" spans="2:15" s="176" customFormat="1" x14ac:dyDescent="0.25">
      <c r="B252" s="245">
        <v>7</v>
      </c>
      <c r="C252" s="241" t="s">
        <v>728</v>
      </c>
      <c r="D252" s="249"/>
      <c r="E252" s="251"/>
      <c r="F252" s="248">
        <f t="shared" ca="1" si="317"/>
        <v>0</v>
      </c>
      <c r="G252" s="248">
        <f t="shared" ref="G252:L252" ca="1" si="328">G569+G886</f>
        <v>0</v>
      </c>
      <c r="H252" s="248">
        <f t="shared" ca="1" si="328"/>
        <v>0</v>
      </c>
      <c r="I252" s="248">
        <f t="shared" ca="1" si="309"/>
        <v>0</v>
      </c>
      <c r="J252" s="248">
        <f t="shared" ca="1" si="311"/>
        <v>0</v>
      </c>
      <c r="K252" s="248">
        <f t="shared" ca="1" si="328"/>
        <v>0</v>
      </c>
      <c r="L252" s="248">
        <f t="shared" ca="1" si="328"/>
        <v>0</v>
      </c>
      <c r="M252" s="248">
        <f t="shared" ca="1" si="321"/>
        <v>0</v>
      </c>
      <c r="N252" s="248">
        <f t="shared" ca="1" si="322"/>
        <v>0</v>
      </c>
      <c r="O252" s="248">
        <f t="shared" ca="1" si="323"/>
        <v>0</v>
      </c>
    </row>
    <row r="253" spans="2:15" s="176" customFormat="1" x14ac:dyDescent="0.25">
      <c r="B253" s="245">
        <v>8</v>
      </c>
      <c r="C253" s="241" t="s">
        <v>729</v>
      </c>
      <c r="D253" s="249"/>
      <c r="E253" s="251"/>
      <c r="F253" s="248">
        <f t="shared" si="317"/>
        <v>0</v>
      </c>
      <c r="G253" s="248"/>
      <c r="H253" s="248"/>
      <c r="I253" s="248"/>
      <c r="J253" s="248">
        <f t="shared" si="311"/>
        <v>0</v>
      </c>
      <c r="K253" s="248"/>
      <c r="L253" s="248"/>
      <c r="M253" s="248"/>
      <c r="N253" s="248"/>
      <c r="O253" s="248"/>
    </row>
    <row r="254" spans="2:15" s="176" customFormat="1" x14ac:dyDescent="0.25">
      <c r="B254" s="245"/>
      <c r="C254" s="253" t="s">
        <v>730</v>
      </c>
      <c r="D254" s="249"/>
      <c r="E254" s="251"/>
      <c r="F254" s="248">
        <f ca="1">I209</f>
        <v>14057.453899474529</v>
      </c>
      <c r="G254" s="248">
        <f>'[4]GFA &amp; Dep-MYT 5th Control'!$P$35</f>
        <v>2113.3249142682612</v>
      </c>
      <c r="H254" s="248">
        <f t="shared" ref="H254:L254" ca="1" si="329">H571+H888</f>
        <v>0</v>
      </c>
      <c r="I254" s="248">
        <f t="shared" ca="1" si="309"/>
        <v>16170.778813742791</v>
      </c>
      <c r="J254" s="248">
        <f t="shared" ca="1" si="311"/>
        <v>5726.9156588030473</v>
      </c>
      <c r="K254" s="248">
        <f>SUM('[4]GFA &amp; Dep-MYT 5th Control'!$H$187:$H$189)</f>
        <v>504.67694525263556</v>
      </c>
      <c r="L254" s="248">
        <f t="shared" ca="1" si="329"/>
        <v>0</v>
      </c>
      <c r="M254" s="248">
        <f ca="1">J254+K254-L254</f>
        <v>6231.5926040556833</v>
      </c>
      <c r="N254" s="248">
        <f ca="1">F254-J254</f>
        <v>8330.5382406714816</v>
      </c>
      <c r="O254" s="248">
        <f ca="1">I254-M254</f>
        <v>9939.1862096871082</v>
      </c>
    </row>
    <row r="255" spans="2:15" s="176" customFormat="1" x14ac:dyDescent="0.25">
      <c r="B255" s="245"/>
      <c r="C255" s="253" t="s">
        <v>731</v>
      </c>
      <c r="D255" s="249"/>
      <c r="E255" s="251"/>
      <c r="F255" s="248">
        <f t="shared" ca="1" si="317"/>
        <v>0</v>
      </c>
      <c r="G255" s="248">
        <f t="shared" ref="G255:L255" ca="1" si="330">G572+G889</f>
        <v>0</v>
      </c>
      <c r="H255" s="248">
        <f t="shared" ca="1" si="330"/>
        <v>0</v>
      </c>
      <c r="I255" s="248">
        <f t="shared" ca="1" si="309"/>
        <v>0</v>
      </c>
      <c r="J255" s="248">
        <f t="shared" ca="1" si="311"/>
        <v>0</v>
      </c>
      <c r="K255" s="248">
        <f t="shared" ca="1" si="330"/>
        <v>0</v>
      </c>
      <c r="L255" s="248">
        <f t="shared" ca="1" si="330"/>
        <v>0</v>
      </c>
      <c r="M255" s="248">
        <f ca="1">J255+K255-L255</f>
        <v>0</v>
      </c>
      <c r="N255" s="248">
        <f ca="1">F255-J255</f>
        <v>0</v>
      </c>
      <c r="O255" s="248">
        <f ca="1">I255-M255</f>
        <v>0</v>
      </c>
    </row>
    <row r="256" spans="2:15" s="176" customFormat="1" ht="28" x14ac:dyDescent="0.25">
      <c r="B256" s="255">
        <v>9</v>
      </c>
      <c r="C256" s="256" t="s">
        <v>732</v>
      </c>
      <c r="D256" s="249"/>
      <c r="E256" s="251"/>
      <c r="F256" s="248">
        <f ca="1">I211</f>
        <v>0</v>
      </c>
      <c r="G256" s="248">
        <f t="shared" ref="G256:L256" ca="1" si="331">G573+G890</f>
        <v>0</v>
      </c>
      <c r="H256" s="248">
        <f t="shared" ca="1" si="331"/>
        <v>0</v>
      </c>
      <c r="I256" s="248">
        <f t="shared" ca="1" si="309"/>
        <v>0</v>
      </c>
      <c r="J256" s="248">
        <f t="shared" ca="1" si="311"/>
        <v>0</v>
      </c>
      <c r="K256" s="248">
        <f t="shared" ca="1" si="331"/>
        <v>0</v>
      </c>
      <c r="L256" s="248">
        <f t="shared" ca="1" si="331"/>
        <v>0</v>
      </c>
      <c r="M256" s="248">
        <f ca="1">J256+K256-L256</f>
        <v>0</v>
      </c>
      <c r="N256" s="248">
        <f ca="1">F256-J256</f>
        <v>0</v>
      </c>
      <c r="O256" s="248">
        <f ca="1">I256-M256</f>
        <v>0</v>
      </c>
    </row>
    <row r="257" spans="2:15" s="176" customFormat="1" x14ac:dyDescent="0.25">
      <c r="B257" s="257">
        <v>10</v>
      </c>
      <c r="C257" s="258" t="s">
        <v>734</v>
      </c>
      <c r="D257" s="259"/>
      <c r="E257" s="251"/>
      <c r="F257" s="248">
        <f ca="1">I212</f>
        <v>10073.544176613987</v>
      </c>
      <c r="G257" s="248">
        <f>'[4]GFA &amp; Dep-MYT 5th Control'!$P$36</f>
        <v>3240.7981544233153</v>
      </c>
      <c r="H257" s="248">
        <f t="shared" ref="H257:L257" ca="1" si="332">H574+H891</f>
        <v>0</v>
      </c>
      <c r="I257" s="248">
        <f t="shared" ca="1" si="309"/>
        <v>13314.342331037302</v>
      </c>
      <c r="J257" s="248">
        <f t="shared" ca="1" si="311"/>
        <v>2344.162999242053</v>
      </c>
      <c r="K257" s="248">
        <f>'[4]GFA &amp; Dep-MYT 5th Control'!$H$184</f>
        <v>820.39399716443552</v>
      </c>
      <c r="L257" s="248">
        <f t="shared" ca="1" si="332"/>
        <v>0</v>
      </c>
      <c r="M257" s="248">
        <f ca="1">J257+K257-L257</f>
        <v>3164.5569964064885</v>
      </c>
      <c r="N257" s="248">
        <f ca="1">F257-J257</f>
        <v>7729.3811773719335</v>
      </c>
      <c r="O257" s="248">
        <f ca="1">I257-M257</f>
        <v>10149.785334630813</v>
      </c>
    </row>
    <row r="258" spans="2:15" s="176" customFormat="1" x14ac:dyDescent="0.25">
      <c r="B258" s="257">
        <v>11</v>
      </c>
      <c r="C258" s="258" t="s">
        <v>735</v>
      </c>
      <c r="D258" s="259"/>
      <c r="E258" s="251"/>
      <c r="F258" s="248">
        <f t="shared" ca="1" si="317"/>
        <v>7.08</v>
      </c>
      <c r="G258" s="248">
        <f t="shared" ref="G258:L258" ca="1" si="333">G575+G892</f>
        <v>0</v>
      </c>
      <c r="H258" s="248">
        <f t="shared" ca="1" si="333"/>
        <v>0</v>
      </c>
      <c r="I258" s="248">
        <f t="shared" ca="1" si="309"/>
        <v>7.08</v>
      </c>
      <c r="J258" s="248">
        <f t="shared" ca="1" si="311"/>
        <v>6.8332108509999996</v>
      </c>
      <c r="K258" s="248">
        <f>'[4]GFA &amp; Dep-MYT 5th Control'!$H$191</f>
        <v>0</v>
      </c>
      <c r="L258" s="248">
        <f t="shared" ca="1" si="333"/>
        <v>0</v>
      </c>
      <c r="M258" s="248">
        <f ca="1">J258+K258-L258</f>
        <v>6.8332108509999996</v>
      </c>
      <c r="N258" s="248">
        <f ca="1">F258-J258</f>
        <v>0.24678914900000049</v>
      </c>
      <c r="O258" s="248">
        <f ca="1">I258-M258</f>
        <v>0.24678914900000049</v>
      </c>
    </row>
    <row r="259" spans="2:15" s="176" customFormat="1" x14ac:dyDescent="0.25">
      <c r="B259" s="257">
        <v>12</v>
      </c>
      <c r="C259" s="258" t="s">
        <v>736</v>
      </c>
      <c r="D259" s="259"/>
      <c r="E259" s="251"/>
      <c r="F259" s="248">
        <f t="shared" si="317"/>
        <v>0</v>
      </c>
      <c r="G259" s="248"/>
      <c r="H259" s="248"/>
      <c r="I259" s="248"/>
      <c r="J259" s="248">
        <f t="shared" si="311"/>
        <v>0</v>
      </c>
      <c r="K259" s="248"/>
      <c r="L259" s="248"/>
      <c r="M259" s="248"/>
      <c r="N259" s="248"/>
      <c r="O259" s="248"/>
    </row>
    <row r="260" spans="2:15" s="176" customFormat="1" x14ac:dyDescent="0.25">
      <c r="B260" s="257"/>
      <c r="C260" s="260" t="s">
        <v>741</v>
      </c>
      <c r="D260" s="259"/>
      <c r="E260" s="251"/>
      <c r="F260" s="248">
        <f t="shared" ca="1" si="317"/>
        <v>2.6</v>
      </c>
      <c r="G260" s="248">
        <f t="shared" ref="G260:L260" ca="1" si="334">G577+G894</f>
        <v>0</v>
      </c>
      <c r="H260" s="248">
        <f t="shared" ca="1" si="334"/>
        <v>0</v>
      </c>
      <c r="I260" s="248">
        <f t="shared" ca="1" si="309"/>
        <v>2.6</v>
      </c>
      <c r="J260" s="248">
        <f t="shared" ca="1" si="311"/>
        <v>1.7016441320000002</v>
      </c>
      <c r="K260" s="248">
        <f t="shared" ca="1" si="334"/>
        <v>0</v>
      </c>
      <c r="L260" s="248">
        <f t="shared" ca="1" si="334"/>
        <v>0</v>
      </c>
      <c r="M260" s="248">
        <f ca="1">J260+K260-L260</f>
        <v>1.7016441320000002</v>
      </c>
      <c r="N260" s="248">
        <f ca="1">F260-J260</f>
        <v>0.89835586799999989</v>
      </c>
      <c r="O260" s="248">
        <f ca="1">I260-M260</f>
        <v>0.89835586799999989</v>
      </c>
    </row>
    <row r="261" spans="2:15" s="176" customFormat="1" x14ac:dyDescent="0.25">
      <c r="B261" s="257"/>
      <c r="C261" s="260" t="s">
        <v>742</v>
      </c>
      <c r="D261" s="259"/>
      <c r="E261" s="251"/>
      <c r="F261" s="248">
        <f t="shared" ca="1" si="317"/>
        <v>0</v>
      </c>
      <c r="G261" s="248">
        <f t="shared" ref="G261:L261" ca="1" si="335">G578+G895</f>
        <v>0</v>
      </c>
      <c r="H261" s="248">
        <f t="shared" ca="1" si="335"/>
        <v>0</v>
      </c>
      <c r="I261" s="248">
        <f t="shared" ca="1" si="309"/>
        <v>0</v>
      </c>
      <c r="J261" s="248">
        <f t="shared" ca="1" si="311"/>
        <v>0</v>
      </c>
      <c r="K261" s="248">
        <f t="shared" ca="1" si="335"/>
        <v>0</v>
      </c>
      <c r="L261" s="248">
        <f t="shared" ca="1" si="335"/>
        <v>0</v>
      </c>
      <c r="M261" s="248">
        <f ca="1">J261+K261-L261</f>
        <v>0</v>
      </c>
      <c r="N261" s="248">
        <f ca="1">F261-J261</f>
        <v>0</v>
      </c>
      <c r="O261" s="248">
        <f ca="1">I261-M261</f>
        <v>0</v>
      </c>
    </row>
    <row r="262" spans="2:15" s="176" customFormat="1" x14ac:dyDescent="0.25">
      <c r="B262" s="257">
        <v>13</v>
      </c>
      <c r="C262" s="260"/>
      <c r="D262" s="259"/>
      <c r="E262" s="251"/>
      <c r="F262" s="248">
        <f t="shared" si="317"/>
        <v>0</v>
      </c>
      <c r="G262" s="248"/>
      <c r="H262" s="248"/>
      <c r="I262" s="248"/>
      <c r="J262" s="248">
        <f t="shared" si="311"/>
        <v>0</v>
      </c>
      <c r="K262" s="248"/>
      <c r="L262" s="248"/>
      <c r="M262" s="248"/>
      <c r="N262" s="248"/>
      <c r="O262" s="248"/>
    </row>
    <row r="263" spans="2:15" s="176" customFormat="1" x14ac:dyDescent="0.25">
      <c r="B263" s="257"/>
      <c r="C263" s="260" t="s">
        <v>743</v>
      </c>
      <c r="D263" s="259"/>
      <c r="E263" s="251"/>
      <c r="F263" s="248">
        <f ca="1">I218</f>
        <v>17.25</v>
      </c>
      <c r="G263" s="248">
        <f t="shared" ref="G263:L263" ca="1" si="336">G580+G897</f>
        <v>0</v>
      </c>
      <c r="H263" s="248">
        <f t="shared" ca="1" si="336"/>
        <v>0</v>
      </c>
      <c r="I263" s="248">
        <f t="shared" ca="1" si="309"/>
        <v>17.25</v>
      </c>
      <c r="J263" s="248">
        <f t="shared" ca="1" si="311"/>
        <v>13.458035385000001</v>
      </c>
      <c r="K263" s="248">
        <f>'[4]GFA &amp; Dep-MYT 5th Control'!$H$192</f>
        <v>0.40516517099999999</v>
      </c>
      <c r="L263" s="248">
        <f t="shared" ca="1" si="336"/>
        <v>0</v>
      </c>
      <c r="M263" s="248">
        <f t="shared" ref="M263:M273" ca="1" si="337">J263+K263-L263</f>
        <v>13.863200556000001</v>
      </c>
      <c r="N263" s="248">
        <f ca="1">F263-J263</f>
        <v>3.7919646149999995</v>
      </c>
      <c r="O263" s="248">
        <f ca="1">I263-M263</f>
        <v>3.3867994439999993</v>
      </c>
    </row>
    <row r="264" spans="2:15" s="176" customFormat="1" x14ac:dyDescent="0.25">
      <c r="B264" s="257"/>
      <c r="C264" s="260" t="s">
        <v>744</v>
      </c>
      <c r="D264" s="259"/>
      <c r="E264" s="251"/>
      <c r="F264" s="248">
        <f t="shared" ca="1" si="317"/>
        <v>51.9788196397093</v>
      </c>
      <c r="G264" s="248">
        <f>'[4]GFA &amp; Dep-MYT 5th Control'!$P$37</f>
        <v>0.23926848488331537</v>
      </c>
      <c r="H264" s="248">
        <f t="shared" ref="H264:L264" ca="1" si="338">H581+H898</f>
        <v>0</v>
      </c>
      <c r="I264" s="248">
        <f t="shared" ca="1" si="309"/>
        <v>52.218088124592619</v>
      </c>
      <c r="J264" s="248">
        <f t="shared" ca="1" si="311"/>
        <v>39.416193873308359</v>
      </c>
      <c r="K264" s="248">
        <f>'[4]GFA &amp; Dep-MYT 5th Control'!$H$193</f>
        <v>1.3970242793935868</v>
      </c>
      <c r="L264" s="248">
        <f t="shared" ca="1" si="338"/>
        <v>0</v>
      </c>
      <c r="M264" s="248">
        <f t="shared" ca="1" si="337"/>
        <v>40.813218152701943</v>
      </c>
      <c r="N264" s="248">
        <f ca="1">F264-J264</f>
        <v>12.562625766400942</v>
      </c>
      <c r="O264" s="248">
        <f ca="1">I264-M264</f>
        <v>11.404869971890676</v>
      </c>
    </row>
    <row r="265" spans="2:15" s="176" customFormat="1" x14ac:dyDescent="0.25">
      <c r="B265" s="257"/>
      <c r="C265" s="260" t="s">
        <v>745</v>
      </c>
      <c r="D265" s="259"/>
      <c r="E265" s="251"/>
      <c r="F265" s="248">
        <f t="shared" ca="1" si="317"/>
        <v>0</v>
      </c>
      <c r="G265" s="248">
        <f t="shared" ref="G265:L265" ca="1" si="339">G582+G899</f>
        <v>0</v>
      </c>
      <c r="H265" s="248">
        <f t="shared" ca="1" si="339"/>
        <v>0</v>
      </c>
      <c r="I265" s="248">
        <f t="shared" ca="1" si="309"/>
        <v>0</v>
      </c>
      <c r="J265" s="248">
        <f t="shared" ca="1" si="311"/>
        <v>0</v>
      </c>
      <c r="K265" s="248">
        <f t="shared" ca="1" si="339"/>
        <v>0</v>
      </c>
      <c r="L265" s="248">
        <f t="shared" ca="1" si="339"/>
        <v>0</v>
      </c>
      <c r="M265" s="248">
        <f t="shared" ca="1" si="337"/>
        <v>0</v>
      </c>
      <c r="N265" s="248">
        <f ca="1">F265-J265</f>
        <v>0</v>
      </c>
      <c r="O265" s="248">
        <f ca="1">I265-M265</f>
        <v>0</v>
      </c>
    </row>
    <row r="266" spans="2:15" s="176" customFormat="1" x14ac:dyDescent="0.25">
      <c r="B266" s="257"/>
      <c r="C266" s="260" t="s">
        <v>746</v>
      </c>
      <c r="D266" s="259"/>
      <c r="E266" s="251"/>
      <c r="F266" s="248">
        <f t="shared" ca="1" si="317"/>
        <v>0</v>
      </c>
      <c r="G266" s="248">
        <f t="shared" ref="G266:L266" ca="1" si="340">G583+G900</f>
        <v>0</v>
      </c>
      <c r="H266" s="248">
        <f t="shared" ca="1" si="340"/>
        <v>0</v>
      </c>
      <c r="I266" s="248">
        <f t="shared" ca="1" si="309"/>
        <v>0</v>
      </c>
      <c r="J266" s="248">
        <f t="shared" ca="1" si="311"/>
        <v>0</v>
      </c>
      <c r="K266" s="248">
        <f t="shared" ca="1" si="340"/>
        <v>0</v>
      </c>
      <c r="L266" s="248">
        <f t="shared" ca="1" si="340"/>
        <v>0</v>
      </c>
      <c r="M266" s="248">
        <f t="shared" ca="1" si="337"/>
        <v>0</v>
      </c>
      <c r="N266" s="248">
        <f ca="1">F266-J266</f>
        <v>0</v>
      </c>
      <c r="O266" s="248">
        <f ca="1">I266-M266</f>
        <v>0</v>
      </c>
    </row>
    <row r="267" spans="2:15" s="176" customFormat="1" x14ac:dyDescent="0.25">
      <c r="B267" s="257">
        <v>14</v>
      </c>
      <c r="C267" s="258" t="s">
        <v>737</v>
      </c>
      <c r="D267" s="259"/>
      <c r="E267" s="251"/>
      <c r="F267" s="248">
        <f t="shared" si="317"/>
        <v>0</v>
      </c>
      <c r="G267" s="248"/>
      <c r="H267" s="248"/>
      <c r="I267" s="248"/>
      <c r="J267" s="248">
        <f t="shared" si="311"/>
        <v>0</v>
      </c>
      <c r="K267" s="248"/>
      <c r="L267" s="248"/>
      <c r="M267" s="248"/>
      <c r="N267" s="248"/>
      <c r="O267" s="248"/>
    </row>
    <row r="268" spans="2:15" s="176" customFormat="1" x14ac:dyDescent="0.25">
      <c r="B268" s="257"/>
      <c r="C268" s="260" t="s">
        <v>747</v>
      </c>
      <c r="D268" s="259"/>
      <c r="E268" s="251"/>
      <c r="F268" s="248">
        <f t="shared" ca="1" si="317"/>
        <v>0</v>
      </c>
      <c r="G268" s="248">
        <f t="shared" ref="G268:L268" ca="1" si="341">G585+G902</f>
        <v>0</v>
      </c>
      <c r="H268" s="248">
        <f t="shared" ca="1" si="341"/>
        <v>0</v>
      </c>
      <c r="I268" s="248">
        <f t="shared" ca="1" si="309"/>
        <v>0</v>
      </c>
      <c r="J268" s="248">
        <f t="shared" ca="1" si="311"/>
        <v>0</v>
      </c>
      <c r="K268" s="248">
        <f t="shared" ca="1" si="341"/>
        <v>0</v>
      </c>
      <c r="L268" s="248">
        <f t="shared" ca="1" si="341"/>
        <v>0</v>
      </c>
      <c r="M268" s="248">
        <f t="shared" ca="1" si="337"/>
        <v>0</v>
      </c>
      <c r="N268" s="248">
        <f t="shared" ref="N268:N273" ca="1" si="342">F268-J268</f>
        <v>0</v>
      </c>
      <c r="O268" s="248">
        <f t="shared" ref="O268:O273" ca="1" si="343">I268-M268</f>
        <v>0</v>
      </c>
    </row>
    <row r="269" spans="2:15" s="176" customFormat="1" x14ac:dyDescent="0.25">
      <c r="B269" s="257"/>
      <c r="C269" s="260" t="s">
        <v>748</v>
      </c>
      <c r="D269" s="259"/>
      <c r="E269" s="251"/>
      <c r="F269" s="248">
        <f t="shared" ca="1" si="317"/>
        <v>0</v>
      </c>
      <c r="G269" s="248">
        <f t="shared" ref="G269:L269" ca="1" si="344">G586+G903</f>
        <v>0</v>
      </c>
      <c r="H269" s="248">
        <f t="shared" ca="1" si="344"/>
        <v>0</v>
      </c>
      <c r="I269" s="248">
        <f t="shared" ca="1" si="309"/>
        <v>0</v>
      </c>
      <c r="J269" s="248">
        <f t="shared" ca="1" si="311"/>
        <v>0</v>
      </c>
      <c r="K269" s="248">
        <f t="shared" ca="1" si="344"/>
        <v>0</v>
      </c>
      <c r="L269" s="248">
        <f t="shared" ca="1" si="344"/>
        <v>0</v>
      </c>
      <c r="M269" s="248">
        <f t="shared" ca="1" si="337"/>
        <v>0</v>
      </c>
      <c r="N269" s="248">
        <f t="shared" ca="1" si="342"/>
        <v>0</v>
      </c>
      <c r="O269" s="248">
        <f t="shared" ca="1" si="343"/>
        <v>0</v>
      </c>
    </row>
    <row r="270" spans="2:15" s="176" customFormat="1" x14ac:dyDescent="0.25">
      <c r="B270" s="257"/>
      <c r="C270" s="260" t="s">
        <v>749</v>
      </c>
      <c r="D270" s="259"/>
      <c r="E270" s="251"/>
      <c r="F270" s="248">
        <f t="shared" ca="1" si="317"/>
        <v>0</v>
      </c>
      <c r="G270" s="248">
        <f t="shared" ref="G270:L270" ca="1" si="345">G587+G904</f>
        <v>0</v>
      </c>
      <c r="H270" s="248">
        <f t="shared" ca="1" si="345"/>
        <v>0</v>
      </c>
      <c r="I270" s="248">
        <f t="shared" ca="1" si="309"/>
        <v>0</v>
      </c>
      <c r="J270" s="248">
        <f t="shared" ca="1" si="311"/>
        <v>0</v>
      </c>
      <c r="K270" s="248">
        <f t="shared" ca="1" si="345"/>
        <v>0</v>
      </c>
      <c r="L270" s="248">
        <f t="shared" ca="1" si="345"/>
        <v>0</v>
      </c>
      <c r="M270" s="248">
        <f t="shared" ca="1" si="337"/>
        <v>0</v>
      </c>
      <c r="N270" s="248">
        <f t="shared" ca="1" si="342"/>
        <v>0</v>
      </c>
      <c r="O270" s="248">
        <f t="shared" ca="1" si="343"/>
        <v>0</v>
      </c>
    </row>
    <row r="271" spans="2:15" s="176" customFormat="1" x14ac:dyDescent="0.25">
      <c r="B271" s="257">
        <v>15</v>
      </c>
      <c r="C271" s="258" t="s">
        <v>738</v>
      </c>
      <c r="D271" s="259"/>
      <c r="E271" s="251"/>
      <c r="F271" s="248">
        <f ca="1">I226</f>
        <v>233.37343295506844</v>
      </c>
      <c r="G271" s="248">
        <f>'[4]GFA &amp; Dep-MYT 5th Control'!$P$40</f>
        <v>18.790865001811628</v>
      </c>
      <c r="H271" s="248">
        <f t="shared" ref="H271:L271" ca="1" si="346">H588+H905</f>
        <v>0</v>
      </c>
      <c r="I271" s="248">
        <f t="shared" ca="1" si="309"/>
        <v>252.16429795688006</v>
      </c>
      <c r="J271" s="248">
        <f t="shared" ca="1" si="311"/>
        <v>188.5211423947724</v>
      </c>
      <c r="K271" s="248">
        <f>'[4]GFA &amp; Dep-MYT 5th Control'!$H$195</f>
        <v>10.647639523396135</v>
      </c>
      <c r="L271" s="248">
        <f t="shared" ca="1" si="346"/>
        <v>0</v>
      </c>
      <c r="M271" s="248">
        <f t="shared" ca="1" si="337"/>
        <v>199.16878191816852</v>
      </c>
      <c r="N271" s="248">
        <f t="shared" ca="1" si="342"/>
        <v>44.852290560296041</v>
      </c>
      <c r="O271" s="248">
        <f t="shared" ca="1" si="343"/>
        <v>52.995516038711543</v>
      </c>
    </row>
    <row r="272" spans="2:15" s="176" customFormat="1" x14ac:dyDescent="0.25">
      <c r="B272" s="257">
        <v>16</v>
      </c>
      <c r="C272" s="258" t="s">
        <v>739</v>
      </c>
      <c r="D272" s="249"/>
      <c r="E272" s="251"/>
      <c r="F272" s="248">
        <f ca="1">I227</f>
        <v>70.8</v>
      </c>
      <c r="G272" s="248">
        <f t="shared" ref="G272:L272" ca="1" si="347">G589+G906</f>
        <v>0</v>
      </c>
      <c r="H272" s="248">
        <f t="shared" ca="1" si="347"/>
        <v>0</v>
      </c>
      <c r="I272" s="248">
        <f t="shared" ca="1" si="309"/>
        <v>70.8</v>
      </c>
      <c r="J272" s="248">
        <f t="shared" ca="1" si="311"/>
        <v>62.57356052099999</v>
      </c>
      <c r="K272" s="248">
        <f>'[4]GFA &amp; Dep-MYT 5th Control'!$H$174</f>
        <v>3.0464866160000001</v>
      </c>
      <c r="L272" s="248">
        <f t="shared" ca="1" si="347"/>
        <v>0</v>
      </c>
      <c r="M272" s="248">
        <f t="shared" ca="1" si="337"/>
        <v>65.620047136999986</v>
      </c>
      <c r="N272" s="248">
        <f t="shared" ca="1" si="342"/>
        <v>8.2264394790000068</v>
      </c>
      <c r="O272" s="248">
        <f t="shared" ca="1" si="343"/>
        <v>5.1799528630000111</v>
      </c>
    </row>
    <row r="273" spans="2:15" s="176" customFormat="1" x14ac:dyDescent="0.25">
      <c r="B273" s="257">
        <v>17</v>
      </c>
      <c r="C273" s="258" t="s">
        <v>740</v>
      </c>
      <c r="D273" s="249"/>
      <c r="E273" s="64"/>
      <c r="F273" s="248">
        <f t="shared" ca="1" si="317"/>
        <v>0</v>
      </c>
      <c r="G273" s="248">
        <f t="shared" ref="G273:L273" ca="1" si="348">G590+G907</f>
        <v>0</v>
      </c>
      <c r="H273" s="248">
        <f t="shared" ca="1" si="348"/>
        <v>0</v>
      </c>
      <c r="I273" s="248">
        <f ca="1">F273+G273-H273</f>
        <v>0</v>
      </c>
      <c r="J273" s="248">
        <f t="shared" ca="1" si="311"/>
        <v>0</v>
      </c>
      <c r="K273" s="248">
        <f t="shared" ca="1" si="348"/>
        <v>0</v>
      </c>
      <c r="L273" s="248">
        <f t="shared" ca="1" si="348"/>
        <v>0</v>
      </c>
      <c r="M273" s="248">
        <f t="shared" ca="1" si="337"/>
        <v>0</v>
      </c>
      <c r="N273" s="248">
        <f t="shared" ca="1" si="342"/>
        <v>0</v>
      </c>
      <c r="O273" s="248">
        <f t="shared" ca="1" si="343"/>
        <v>0</v>
      </c>
    </row>
    <row r="274" spans="2:15" s="176" customFormat="1" ht="14.5" thickBot="1" x14ac:dyDescent="0.3">
      <c r="B274" s="261"/>
      <c r="C274" s="262" t="s">
        <v>108</v>
      </c>
      <c r="D274" s="262"/>
      <c r="E274" s="263"/>
      <c r="F274" s="266">
        <f ca="1">SUM(F234:F273)</f>
        <v>39284.871071827809</v>
      </c>
      <c r="G274" s="265">
        <f t="shared" ref="G274" ca="1" si="349">SUM(G234:G273)</f>
        <v>7408.9018387430588</v>
      </c>
      <c r="H274" s="265">
        <f t="shared" ref="H274" ca="1" si="350">SUM(H234:H273)</f>
        <v>0</v>
      </c>
      <c r="I274" s="265">
        <f t="shared" ref="I274" ca="1" si="351">SUM(I234:I273)</f>
        <v>46693.772910570871</v>
      </c>
      <c r="J274" s="265">
        <f t="shared" ref="J274" ca="1" si="352">SUM(J234:J273)</f>
        <v>15013.996209952435</v>
      </c>
      <c r="K274" s="265">
        <f t="shared" ref="K274" ca="1" si="353">SUM(K234:K273)</f>
        <v>1902.6512046335868</v>
      </c>
      <c r="L274" s="265">
        <f t="shared" ref="L274" ca="1" si="354">SUM(L234:L273)</f>
        <v>0</v>
      </c>
      <c r="M274" s="265">
        <f t="shared" ref="M274" ca="1" si="355">SUM(M234:M273)</f>
        <v>16916.647414586023</v>
      </c>
      <c r="N274" s="265">
        <f t="shared" ref="N274" ca="1" si="356">SUM(N234:N273)</f>
        <v>24270.874861875374</v>
      </c>
      <c r="O274" s="265">
        <f t="shared" ref="O274" ca="1" si="357">SUM(O234:O273)</f>
        <v>29777.125495984848</v>
      </c>
    </row>
    <row r="275" spans="2:15" s="176" customFormat="1" ht="14.5" thickBot="1" x14ac:dyDescent="0.3"/>
    <row r="276" spans="2:15" s="176" customFormat="1" x14ac:dyDescent="0.25">
      <c r="B276" s="359" t="s">
        <v>186</v>
      </c>
      <c r="C276" s="360"/>
      <c r="D276" s="360"/>
      <c r="E276" s="360"/>
      <c r="F276" s="360"/>
      <c r="G276" s="360"/>
      <c r="H276" s="360"/>
      <c r="I276" s="360"/>
      <c r="J276" s="360"/>
      <c r="K276" s="360"/>
      <c r="L276" s="360"/>
      <c r="M276" s="360"/>
      <c r="N276" s="360"/>
      <c r="O276" s="361"/>
    </row>
    <row r="277" spans="2:15" s="176" customFormat="1" ht="14" customHeight="1" x14ac:dyDescent="0.25">
      <c r="B277" s="362" t="s">
        <v>2</v>
      </c>
      <c r="C277" s="355" t="s">
        <v>205</v>
      </c>
      <c r="D277" s="357" t="s">
        <v>193</v>
      </c>
      <c r="E277" s="357" t="s">
        <v>194</v>
      </c>
      <c r="F277" s="357" t="s">
        <v>195</v>
      </c>
      <c r="G277" s="357"/>
      <c r="H277" s="357"/>
      <c r="I277" s="357"/>
      <c r="J277" s="357" t="s">
        <v>196</v>
      </c>
      <c r="K277" s="357"/>
      <c r="L277" s="357"/>
      <c r="M277" s="357"/>
      <c r="N277" s="357" t="s">
        <v>197</v>
      </c>
      <c r="O277" s="364"/>
    </row>
    <row r="278" spans="2:15" s="176" customFormat="1" ht="56.5" thickBot="1" x14ac:dyDescent="0.3">
      <c r="B278" s="363"/>
      <c r="C278" s="356"/>
      <c r="D278" s="358"/>
      <c r="E278" s="358"/>
      <c r="F278" s="243" t="s">
        <v>198</v>
      </c>
      <c r="G278" s="243" t="s">
        <v>107</v>
      </c>
      <c r="H278" s="243" t="s">
        <v>199</v>
      </c>
      <c r="I278" s="243" t="s">
        <v>200</v>
      </c>
      <c r="J278" s="243" t="s">
        <v>201</v>
      </c>
      <c r="K278" s="243" t="s">
        <v>107</v>
      </c>
      <c r="L278" s="243" t="s">
        <v>202</v>
      </c>
      <c r="M278" s="243" t="s">
        <v>203</v>
      </c>
      <c r="N278" s="243" t="s">
        <v>198</v>
      </c>
      <c r="O278" s="244" t="s">
        <v>200</v>
      </c>
    </row>
    <row r="279" spans="2:15" s="176" customFormat="1" x14ac:dyDescent="0.25">
      <c r="B279" s="245">
        <v>1</v>
      </c>
      <c r="C279" s="241" t="s">
        <v>148</v>
      </c>
      <c r="D279" s="246"/>
      <c r="E279" s="247"/>
      <c r="F279" s="248">
        <f ca="1">I234</f>
        <v>306.7735241879393</v>
      </c>
      <c r="G279" s="248">
        <f>'[4]GFA &amp; Dep-MYT 5th Control'!$Q$39</f>
        <v>89.14185800442668</v>
      </c>
      <c r="H279" s="248">
        <f t="shared" ref="H279:L279" ca="1" si="358">H596+H913</f>
        <v>0</v>
      </c>
      <c r="I279" s="248">
        <f ca="1">F279+G279-H279</f>
        <v>395.915382192366</v>
      </c>
      <c r="J279" s="248">
        <f ca="1">M234</f>
        <v>4.8990620000015639E-3</v>
      </c>
      <c r="K279" s="248">
        <f>'[4]GFA &amp; Dep-MYT 5th Control'!$I$172</f>
        <v>0</v>
      </c>
      <c r="L279" s="248">
        <f t="shared" ca="1" si="358"/>
        <v>0</v>
      </c>
      <c r="M279" s="248">
        <f ca="1">J279+K279-L279</f>
        <v>4.8990620000015639E-3</v>
      </c>
      <c r="N279" s="248">
        <f ca="1">F279-J279</f>
        <v>306.76862512593931</v>
      </c>
      <c r="O279" s="248">
        <f t="shared" ref="O279" ca="1" si="359">I279-M279</f>
        <v>395.910483130366</v>
      </c>
    </row>
    <row r="280" spans="2:15" s="176" customFormat="1" x14ac:dyDescent="0.25">
      <c r="B280" s="245">
        <v>2</v>
      </c>
      <c r="C280" s="241" t="s">
        <v>750</v>
      </c>
      <c r="D280" s="249"/>
      <c r="E280" s="250"/>
      <c r="F280" s="248">
        <f t="shared" ref="F280:F318" ca="1" si="360">I235</f>
        <v>0</v>
      </c>
      <c r="G280" s="248">
        <f t="shared" ref="G280:L280" ca="1" si="361">G597+G914</f>
        <v>0</v>
      </c>
      <c r="H280" s="248">
        <f t="shared" ca="1" si="361"/>
        <v>0</v>
      </c>
      <c r="I280" s="248">
        <f ca="1">F280+G280-H280</f>
        <v>0</v>
      </c>
      <c r="J280" s="248">
        <f t="shared" ref="J280:J318" ca="1" si="362">M235</f>
        <v>0</v>
      </c>
      <c r="K280" s="248">
        <f t="shared" ca="1" si="361"/>
        <v>0</v>
      </c>
      <c r="L280" s="248">
        <f t="shared" ca="1" si="361"/>
        <v>0</v>
      </c>
      <c r="M280" s="248">
        <f ca="1">J280+K280-L280</f>
        <v>0</v>
      </c>
      <c r="N280" s="248">
        <f ca="1">F280-J280</f>
        <v>0</v>
      </c>
      <c r="O280" s="248">
        <f t="shared" ref="O280" ca="1" si="363">I280-M280</f>
        <v>0</v>
      </c>
    </row>
    <row r="281" spans="2:15" s="176" customFormat="1" x14ac:dyDescent="0.25">
      <c r="B281" s="245">
        <v>3</v>
      </c>
      <c r="C281" s="242" t="s">
        <v>716</v>
      </c>
      <c r="D281" s="249"/>
      <c r="E281" s="251"/>
      <c r="F281" s="248">
        <f t="shared" si="360"/>
        <v>0</v>
      </c>
      <c r="G281" s="248"/>
      <c r="H281" s="248"/>
      <c r="I281" s="248"/>
      <c r="J281" s="248">
        <f t="shared" si="362"/>
        <v>0</v>
      </c>
      <c r="K281" s="248"/>
      <c r="L281" s="248"/>
      <c r="M281" s="248"/>
      <c r="N281" s="248"/>
      <c r="O281" s="248"/>
    </row>
    <row r="282" spans="2:15" s="176" customFormat="1" x14ac:dyDescent="0.25">
      <c r="B282" s="245"/>
      <c r="C282" s="252" t="s">
        <v>712</v>
      </c>
      <c r="D282" s="249"/>
      <c r="E282" s="251"/>
      <c r="F282" s="248">
        <f t="shared" ca="1" si="360"/>
        <v>652.04858783167901</v>
      </c>
      <c r="G282" s="248">
        <f>'[4]GFA &amp; Dep-MYT 5th Control'!$Q$38</f>
        <v>83.070686510416266</v>
      </c>
      <c r="H282" s="248">
        <f t="shared" ref="H282:L282" ca="1" si="364">H599+H916</f>
        <v>0</v>
      </c>
      <c r="I282" s="248">
        <f t="shared" ref="I282:I285" ca="1" si="365">F282+G282-H282</f>
        <v>735.11927434209531</v>
      </c>
      <c r="J282" s="248">
        <f t="shared" ca="1" si="362"/>
        <v>221.42732997949037</v>
      </c>
      <c r="K282" s="248">
        <f>'[4]GFA &amp; Dep-MYT 5th Control'!$I$173</f>
        <v>22.697980076929113</v>
      </c>
      <c r="L282" s="248">
        <f t="shared" ca="1" si="364"/>
        <v>0</v>
      </c>
      <c r="M282" s="248">
        <f ca="1">J282+K282-L282</f>
        <v>244.12531005641949</v>
      </c>
      <c r="N282" s="248">
        <f t="shared" ref="N282:N285" ca="1" si="366">F282-J282</f>
        <v>430.62125785218865</v>
      </c>
      <c r="O282" s="248">
        <f t="shared" ref="O282:O285" ca="1" si="367">I282-M282</f>
        <v>490.99396428567582</v>
      </c>
    </row>
    <row r="283" spans="2:15" s="176" customFormat="1" x14ac:dyDescent="0.25">
      <c r="B283" s="245"/>
      <c r="C283" s="252" t="s">
        <v>713</v>
      </c>
      <c r="D283" s="249"/>
      <c r="E283" s="251"/>
      <c r="F283" s="248">
        <f t="shared" ca="1" si="360"/>
        <v>0</v>
      </c>
      <c r="G283" s="248">
        <f t="shared" ref="G283:L283" ca="1" si="368">G600+G917</f>
        <v>0</v>
      </c>
      <c r="H283" s="248">
        <f t="shared" ca="1" si="368"/>
        <v>0</v>
      </c>
      <c r="I283" s="248">
        <f t="shared" ca="1" si="365"/>
        <v>0</v>
      </c>
      <c r="J283" s="248">
        <f t="shared" ca="1" si="362"/>
        <v>0</v>
      </c>
      <c r="K283" s="248">
        <f t="shared" ca="1" si="368"/>
        <v>0</v>
      </c>
      <c r="L283" s="248">
        <f t="shared" ca="1" si="368"/>
        <v>0</v>
      </c>
      <c r="M283" s="248">
        <f ca="1">J283+K283-L283</f>
        <v>0</v>
      </c>
      <c r="N283" s="248">
        <f t="shared" ca="1" si="366"/>
        <v>0</v>
      </c>
      <c r="O283" s="248">
        <f t="shared" ca="1" si="367"/>
        <v>0</v>
      </c>
    </row>
    <row r="284" spans="2:15" s="176" customFormat="1" x14ac:dyDescent="0.25">
      <c r="B284" s="245"/>
      <c r="C284" s="252" t="s">
        <v>714</v>
      </c>
      <c r="D284" s="249"/>
      <c r="E284" s="251"/>
      <c r="F284" s="248">
        <f t="shared" ca="1" si="360"/>
        <v>0</v>
      </c>
      <c r="G284" s="248">
        <f t="shared" ref="G284:L284" ca="1" si="369">G601+G918</f>
        <v>0</v>
      </c>
      <c r="H284" s="248">
        <f t="shared" ca="1" si="369"/>
        <v>0</v>
      </c>
      <c r="I284" s="248">
        <f t="shared" ca="1" si="365"/>
        <v>0</v>
      </c>
      <c r="J284" s="248">
        <f t="shared" ca="1" si="362"/>
        <v>0</v>
      </c>
      <c r="K284" s="248">
        <f t="shared" ca="1" si="369"/>
        <v>0</v>
      </c>
      <c r="L284" s="248">
        <f t="shared" ca="1" si="369"/>
        <v>0</v>
      </c>
      <c r="M284" s="248">
        <f ca="1">J284+K284-L284</f>
        <v>0</v>
      </c>
      <c r="N284" s="248">
        <f t="shared" ca="1" si="366"/>
        <v>0</v>
      </c>
      <c r="O284" s="248">
        <f t="shared" ca="1" si="367"/>
        <v>0</v>
      </c>
    </row>
    <row r="285" spans="2:15" s="176" customFormat="1" x14ac:dyDescent="0.25">
      <c r="B285" s="245"/>
      <c r="C285" s="252" t="s">
        <v>715</v>
      </c>
      <c r="D285" s="249"/>
      <c r="E285" s="251"/>
      <c r="F285" s="248">
        <f t="shared" ca="1" si="360"/>
        <v>221.08</v>
      </c>
      <c r="G285" s="248">
        <f t="shared" ref="G285:L285" ca="1" si="370">G602+G919</f>
        <v>0</v>
      </c>
      <c r="H285" s="248">
        <f t="shared" ca="1" si="370"/>
        <v>0</v>
      </c>
      <c r="I285" s="248">
        <f t="shared" ca="1" si="365"/>
        <v>221.08</v>
      </c>
      <c r="J285" s="248">
        <f t="shared" ca="1" si="362"/>
        <v>44.41344508100002</v>
      </c>
      <c r="K285" s="248">
        <f t="shared" ca="1" si="370"/>
        <v>0</v>
      </c>
      <c r="L285" s="248">
        <f t="shared" ca="1" si="370"/>
        <v>0</v>
      </c>
      <c r="M285" s="248">
        <f ca="1">J285+K285-L285</f>
        <v>44.41344508100002</v>
      </c>
      <c r="N285" s="248">
        <f t="shared" ca="1" si="366"/>
        <v>176.66655491899999</v>
      </c>
      <c r="O285" s="248">
        <f t="shared" ca="1" si="367"/>
        <v>176.66655491899999</v>
      </c>
    </row>
    <row r="286" spans="2:15" s="176" customFormat="1" x14ac:dyDescent="0.25">
      <c r="B286" s="245">
        <v>4</v>
      </c>
      <c r="C286" s="241" t="s">
        <v>717</v>
      </c>
      <c r="D286" s="249"/>
      <c r="E286" s="251"/>
      <c r="F286" s="248">
        <f t="shared" si="360"/>
        <v>0</v>
      </c>
      <c r="G286" s="248"/>
      <c r="H286" s="248"/>
      <c r="I286" s="248"/>
      <c r="J286" s="248">
        <f t="shared" si="362"/>
        <v>0</v>
      </c>
      <c r="K286" s="248"/>
      <c r="L286" s="248"/>
      <c r="M286" s="248"/>
      <c r="N286" s="248"/>
      <c r="O286" s="248"/>
    </row>
    <row r="287" spans="2:15" s="176" customFormat="1" x14ac:dyDescent="0.25">
      <c r="B287" s="245"/>
      <c r="C287" s="253" t="s">
        <v>718</v>
      </c>
      <c r="D287" s="249"/>
      <c r="E287" s="251"/>
      <c r="F287" s="248">
        <f t="shared" ca="1" si="360"/>
        <v>15626.637267689681</v>
      </c>
      <c r="G287" s="248">
        <f>'[4]GFA &amp; Dep-MYT 5th Control'!$Q$34</f>
        <v>1985.2859592104787</v>
      </c>
      <c r="H287" s="248">
        <f t="shared" ref="H287:L287" ca="1" si="371">H604+H921</f>
        <v>0</v>
      </c>
      <c r="I287" s="248">
        <f ca="1">F287+G287-H287</f>
        <v>17611.923226900159</v>
      </c>
      <c r="J287" s="248">
        <f t="shared" ca="1" si="362"/>
        <v>6926.6520372544892</v>
      </c>
      <c r="K287" s="248">
        <f>SUM('[4]GFA &amp; Dep-MYT 5th Control'!$I$178:$I$180)</f>
        <v>612.52330157069855</v>
      </c>
      <c r="L287" s="248">
        <f t="shared" ca="1" si="371"/>
        <v>0</v>
      </c>
      <c r="M287" s="248">
        <f ca="1">J287+K287-L287</f>
        <v>7539.1753388251873</v>
      </c>
      <c r="N287" s="248">
        <f ca="1">F287-J287</f>
        <v>8699.9852304351916</v>
      </c>
      <c r="O287" s="248">
        <f t="shared" ref="O287" ca="1" si="372">I287-M287</f>
        <v>10072.747888074971</v>
      </c>
    </row>
    <row r="288" spans="2:15" s="176" customFormat="1" x14ac:dyDescent="0.25">
      <c r="B288" s="245"/>
      <c r="C288" s="241" t="s">
        <v>719</v>
      </c>
      <c r="D288" s="249"/>
      <c r="E288" s="251"/>
      <c r="F288" s="248">
        <f t="shared" si="360"/>
        <v>0</v>
      </c>
      <c r="G288" s="248"/>
      <c r="H288" s="248"/>
      <c r="I288" s="248"/>
      <c r="J288" s="248">
        <f t="shared" si="362"/>
        <v>0</v>
      </c>
      <c r="K288" s="248"/>
      <c r="L288" s="248"/>
      <c r="M288" s="248"/>
      <c r="N288" s="248"/>
      <c r="O288" s="248"/>
    </row>
    <row r="289" spans="2:15" s="176" customFormat="1" x14ac:dyDescent="0.25">
      <c r="B289" s="245"/>
      <c r="C289" s="253" t="s">
        <v>720</v>
      </c>
      <c r="D289" s="249"/>
      <c r="E289" s="251"/>
      <c r="F289" s="248">
        <f t="shared" ca="1" si="360"/>
        <v>0</v>
      </c>
      <c r="G289" s="248">
        <f t="shared" ref="G289:L289" ca="1" si="373">G606+G923</f>
        <v>0</v>
      </c>
      <c r="H289" s="248">
        <f t="shared" ca="1" si="373"/>
        <v>0</v>
      </c>
      <c r="I289" s="248">
        <f t="shared" ref="I289:I290" ca="1" si="374">F289+G289-H289</f>
        <v>0</v>
      </c>
      <c r="J289" s="248">
        <f t="shared" ca="1" si="362"/>
        <v>0</v>
      </c>
      <c r="K289" s="248">
        <f t="shared" ca="1" si="373"/>
        <v>0</v>
      </c>
      <c r="L289" s="248">
        <f t="shared" ca="1" si="373"/>
        <v>0</v>
      </c>
      <c r="M289" s="248">
        <f t="shared" ref="M289:M318" ca="1" si="375">J289+K289-L289</f>
        <v>0</v>
      </c>
      <c r="N289" s="248">
        <f t="shared" ref="N289:N290" ca="1" si="376">F289-J289</f>
        <v>0</v>
      </c>
      <c r="O289" s="248">
        <f t="shared" ref="O289:O290" ca="1" si="377">I289-M289</f>
        <v>0</v>
      </c>
    </row>
    <row r="290" spans="2:15" s="176" customFormat="1" x14ac:dyDescent="0.25">
      <c r="B290" s="245"/>
      <c r="C290" s="253" t="s">
        <v>721</v>
      </c>
      <c r="D290" s="249"/>
      <c r="E290" s="251"/>
      <c r="F290" s="248">
        <f t="shared" ca="1" si="360"/>
        <v>0</v>
      </c>
      <c r="G290" s="248">
        <f t="shared" ref="G290:L290" ca="1" si="378">G607+G924</f>
        <v>0</v>
      </c>
      <c r="H290" s="248">
        <f t="shared" ca="1" si="378"/>
        <v>0</v>
      </c>
      <c r="I290" s="248">
        <f t="shared" ca="1" si="374"/>
        <v>0</v>
      </c>
      <c r="J290" s="248">
        <f t="shared" ca="1" si="362"/>
        <v>0</v>
      </c>
      <c r="K290" s="248">
        <f t="shared" ca="1" si="378"/>
        <v>0</v>
      </c>
      <c r="L290" s="248">
        <f t="shared" ca="1" si="378"/>
        <v>0</v>
      </c>
      <c r="M290" s="248">
        <f t="shared" ca="1" si="375"/>
        <v>0</v>
      </c>
      <c r="N290" s="248">
        <f t="shared" ca="1" si="376"/>
        <v>0</v>
      </c>
      <c r="O290" s="248">
        <f t="shared" ca="1" si="377"/>
        <v>0</v>
      </c>
    </row>
    <row r="291" spans="2:15" s="176" customFormat="1" x14ac:dyDescent="0.25">
      <c r="B291" s="245">
        <v>5</v>
      </c>
      <c r="C291" s="241" t="s">
        <v>722</v>
      </c>
      <c r="D291" s="249"/>
      <c r="E291" s="251"/>
      <c r="F291" s="248">
        <f t="shared" si="360"/>
        <v>0</v>
      </c>
      <c r="G291" s="254"/>
      <c r="H291" s="254"/>
      <c r="I291" s="254"/>
      <c r="J291" s="248">
        <f t="shared" si="362"/>
        <v>0</v>
      </c>
      <c r="K291" s="254"/>
      <c r="L291" s="254"/>
      <c r="M291" s="254"/>
      <c r="N291" s="254"/>
      <c r="O291" s="254"/>
    </row>
    <row r="292" spans="2:15" s="176" customFormat="1" x14ac:dyDescent="0.25">
      <c r="B292" s="245"/>
      <c r="C292" s="253" t="s">
        <v>723</v>
      </c>
      <c r="D292" s="249"/>
      <c r="E292" s="251"/>
      <c r="F292" s="248">
        <f t="shared" ca="1" si="360"/>
        <v>0</v>
      </c>
      <c r="G292" s="248">
        <f t="shared" ref="G292:L292" ca="1" si="379">G609+G926</f>
        <v>0</v>
      </c>
      <c r="H292" s="248">
        <f t="shared" ca="1" si="379"/>
        <v>0</v>
      </c>
      <c r="I292" s="248">
        <f t="shared" ref="I292:I311" ca="1" si="380">F292+G292-H292</f>
        <v>0</v>
      </c>
      <c r="J292" s="248">
        <f t="shared" ca="1" si="362"/>
        <v>0</v>
      </c>
      <c r="K292" s="248">
        <f t="shared" ca="1" si="379"/>
        <v>0</v>
      </c>
      <c r="L292" s="248">
        <f t="shared" ca="1" si="379"/>
        <v>0</v>
      </c>
      <c r="M292" s="248">
        <f t="shared" ca="1" si="375"/>
        <v>0</v>
      </c>
      <c r="N292" s="248">
        <f t="shared" ref="N292:N297" ca="1" si="381">F292-J292</f>
        <v>0</v>
      </c>
      <c r="O292" s="248">
        <f t="shared" ref="O292:O297" ca="1" si="382">I292-M292</f>
        <v>0</v>
      </c>
    </row>
    <row r="293" spans="2:15" s="176" customFormat="1" x14ac:dyDescent="0.25">
      <c r="B293" s="245"/>
      <c r="C293" s="253" t="s">
        <v>724</v>
      </c>
      <c r="D293" s="249"/>
      <c r="E293" s="251"/>
      <c r="F293" s="248">
        <f t="shared" ca="1" si="360"/>
        <v>0</v>
      </c>
      <c r="G293" s="248">
        <f t="shared" ref="G293:L293" ca="1" si="383">G610+G927</f>
        <v>0</v>
      </c>
      <c r="H293" s="248">
        <f t="shared" ca="1" si="383"/>
        <v>0</v>
      </c>
      <c r="I293" s="248">
        <f t="shared" ca="1" si="380"/>
        <v>0</v>
      </c>
      <c r="J293" s="248">
        <f t="shared" ca="1" si="362"/>
        <v>0</v>
      </c>
      <c r="K293" s="248">
        <f t="shared" ca="1" si="383"/>
        <v>0</v>
      </c>
      <c r="L293" s="248">
        <f t="shared" ca="1" si="383"/>
        <v>0</v>
      </c>
      <c r="M293" s="248">
        <f t="shared" ca="1" si="375"/>
        <v>0</v>
      </c>
      <c r="N293" s="248">
        <f t="shared" ca="1" si="381"/>
        <v>0</v>
      </c>
      <c r="O293" s="248">
        <f t="shared" ca="1" si="382"/>
        <v>0</v>
      </c>
    </row>
    <row r="294" spans="2:15" s="176" customFormat="1" x14ac:dyDescent="0.25">
      <c r="B294" s="245"/>
      <c r="C294" s="253" t="s">
        <v>725</v>
      </c>
      <c r="D294" s="249"/>
      <c r="E294" s="251"/>
      <c r="F294" s="248">
        <f t="shared" ca="1" si="360"/>
        <v>0</v>
      </c>
      <c r="G294" s="248">
        <f t="shared" ref="G294:L294" ca="1" si="384">G611+G928</f>
        <v>0</v>
      </c>
      <c r="H294" s="248">
        <f t="shared" ca="1" si="384"/>
        <v>0</v>
      </c>
      <c r="I294" s="248">
        <f t="shared" ca="1" si="380"/>
        <v>0</v>
      </c>
      <c r="J294" s="248">
        <f t="shared" ca="1" si="362"/>
        <v>0</v>
      </c>
      <c r="K294" s="248">
        <f t="shared" ca="1" si="384"/>
        <v>0</v>
      </c>
      <c r="L294" s="248">
        <f t="shared" ca="1" si="384"/>
        <v>0</v>
      </c>
      <c r="M294" s="248">
        <f t="shared" ca="1" si="375"/>
        <v>0</v>
      </c>
      <c r="N294" s="248">
        <f t="shared" ca="1" si="381"/>
        <v>0</v>
      </c>
      <c r="O294" s="248">
        <f t="shared" ca="1" si="382"/>
        <v>0</v>
      </c>
    </row>
    <row r="295" spans="2:15" s="176" customFormat="1" x14ac:dyDescent="0.25">
      <c r="B295" s="245"/>
      <c r="C295" s="253" t="s">
        <v>726</v>
      </c>
      <c r="D295" s="249"/>
      <c r="E295" s="251"/>
      <c r="F295" s="248">
        <f t="shared" ca="1" si="360"/>
        <v>0</v>
      </c>
      <c r="G295" s="248">
        <f t="shared" ref="G295:L295" ca="1" si="385">G612+G929</f>
        <v>0</v>
      </c>
      <c r="H295" s="248">
        <f t="shared" ca="1" si="385"/>
        <v>0</v>
      </c>
      <c r="I295" s="248">
        <f t="shared" ca="1" si="380"/>
        <v>0</v>
      </c>
      <c r="J295" s="248">
        <f t="shared" ca="1" si="362"/>
        <v>0</v>
      </c>
      <c r="K295" s="248">
        <f t="shared" ca="1" si="385"/>
        <v>0</v>
      </c>
      <c r="L295" s="248">
        <f t="shared" ca="1" si="385"/>
        <v>0</v>
      </c>
      <c r="M295" s="248">
        <f t="shared" ca="1" si="375"/>
        <v>0</v>
      </c>
      <c r="N295" s="248">
        <f t="shared" ca="1" si="381"/>
        <v>0</v>
      </c>
      <c r="O295" s="248">
        <f t="shared" ca="1" si="382"/>
        <v>0</v>
      </c>
    </row>
    <row r="296" spans="2:15" s="176" customFormat="1" x14ac:dyDescent="0.25">
      <c r="B296" s="245">
        <v>6</v>
      </c>
      <c r="C296" s="241" t="s">
        <v>727</v>
      </c>
      <c r="D296" s="249"/>
      <c r="E296" s="251"/>
      <c r="F296" s="248">
        <f t="shared" ca="1" si="360"/>
        <v>0</v>
      </c>
      <c r="G296" s="248">
        <f t="shared" ref="G296:L296" ca="1" si="386">G613+G930</f>
        <v>0</v>
      </c>
      <c r="H296" s="248">
        <f t="shared" ca="1" si="386"/>
        <v>0</v>
      </c>
      <c r="I296" s="248">
        <f t="shared" ca="1" si="380"/>
        <v>0</v>
      </c>
      <c r="J296" s="248">
        <f t="shared" ca="1" si="362"/>
        <v>0</v>
      </c>
      <c r="K296" s="248">
        <f t="shared" ca="1" si="386"/>
        <v>0</v>
      </c>
      <c r="L296" s="248">
        <f t="shared" ca="1" si="386"/>
        <v>0</v>
      </c>
      <c r="M296" s="248">
        <f t="shared" ca="1" si="375"/>
        <v>0</v>
      </c>
      <c r="N296" s="248">
        <f t="shared" ca="1" si="381"/>
        <v>0</v>
      </c>
      <c r="O296" s="248">
        <f t="shared" ca="1" si="382"/>
        <v>0</v>
      </c>
    </row>
    <row r="297" spans="2:15" s="176" customFormat="1" x14ac:dyDescent="0.25">
      <c r="B297" s="245">
        <v>7</v>
      </c>
      <c r="C297" s="241" t="s">
        <v>728</v>
      </c>
      <c r="D297" s="249"/>
      <c r="E297" s="251"/>
      <c r="F297" s="248">
        <f t="shared" ca="1" si="360"/>
        <v>0</v>
      </c>
      <c r="G297" s="248">
        <f t="shared" ref="G297:L297" ca="1" si="387">G614+G931</f>
        <v>0</v>
      </c>
      <c r="H297" s="248">
        <f t="shared" ca="1" si="387"/>
        <v>0</v>
      </c>
      <c r="I297" s="248">
        <f t="shared" ca="1" si="380"/>
        <v>0</v>
      </c>
      <c r="J297" s="248">
        <f t="shared" ca="1" si="362"/>
        <v>0</v>
      </c>
      <c r="K297" s="248">
        <f t="shared" ca="1" si="387"/>
        <v>0</v>
      </c>
      <c r="L297" s="248">
        <f t="shared" ca="1" si="387"/>
        <v>0</v>
      </c>
      <c r="M297" s="248">
        <f t="shared" ca="1" si="375"/>
        <v>0</v>
      </c>
      <c r="N297" s="248">
        <f t="shared" ca="1" si="381"/>
        <v>0</v>
      </c>
      <c r="O297" s="248">
        <f t="shared" ca="1" si="382"/>
        <v>0</v>
      </c>
    </row>
    <row r="298" spans="2:15" s="176" customFormat="1" x14ac:dyDescent="0.25">
      <c r="B298" s="245">
        <v>8</v>
      </c>
      <c r="C298" s="241" t="s">
        <v>729</v>
      </c>
      <c r="D298" s="249"/>
      <c r="E298" s="251"/>
      <c r="F298" s="248">
        <f t="shared" si="360"/>
        <v>0</v>
      </c>
      <c r="G298" s="248"/>
      <c r="H298" s="248"/>
      <c r="I298" s="248"/>
      <c r="J298" s="248">
        <f t="shared" si="362"/>
        <v>0</v>
      </c>
      <c r="K298" s="248"/>
      <c r="L298" s="248"/>
      <c r="M298" s="248"/>
      <c r="N298" s="248"/>
      <c r="O298" s="248"/>
    </row>
    <row r="299" spans="2:15" s="176" customFormat="1" x14ac:dyDescent="0.25">
      <c r="B299" s="245"/>
      <c r="C299" s="253" t="s">
        <v>730</v>
      </c>
      <c r="D299" s="249"/>
      <c r="E299" s="251"/>
      <c r="F299" s="248">
        <f t="shared" ca="1" si="360"/>
        <v>16170.778813742791</v>
      </c>
      <c r="G299" s="248">
        <f>'[4]GFA &amp; Dep-MYT 5th Control'!$Q$35</f>
        <v>2239.7143038804211</v>
      </c>
      <c r="H299" s="248">
        <f t="shared" ref="H299:L299" ca="1" si="388">H616+H933</f>
        <v>0</v>
      </c>
      <c r="I299" s="248">
        <f t="shared" ca="1" si="380"/>
        <v>18410.493117623213</v>
      </c>
      <c r="J299" s="248">
        <f t="shared" ca="1" si="362"/>
        <v>6231.5926040556833</v>
      </c>
      <c r="K299" s="248">
        <f>SUM('[4]GFA &amp; Dep-MYT 5th Control'!$I$187:$I$189)</f>
        <v>563.78289197530728</v>
      </c>
      <c r="L299" s="248">
        <f t="shared" ca="1" si="388"/>
        <v>0</v>
      </c>
      <c r="M299" s="248">
        <f t="shared" ca="1" si="375"/>
        <v>6795.3754960309907</v>
      </c>
      <c r="N299" s="248">
        <f t="shared" ref="N299:N302" ca="1" si="389">F299-J299</f>
        <v>9939.1862096871082</v>
      </c>
      <c r="O299" s="248">
        <f t="shared" ref="O299:O303" ca="1" si="390">I299-M299</f>
        <v>11615.117621592222</v>
      </c>
    </row>
    <row r="300" spans="2:15" s="176" customFormat="1" x14ac:dyDescent="0.25">
      <c r="B300" s="245"/>
      <c r="C300" s="253" t="s">
        <v>731</v>
      </c>
      <c r="D300" s="249"/>
      <c r="E300" s="251"/>
      <c r="F300" s="248">
        <f t="shared" ca="1" si="360"/>
        <v>0</v>
      </c>
      <c r="G300" s="248">
        <f t="shared" ref="G300:L300" ca="1" si="391">G617+G934</f>
        <v>0</v>
      </c>
      <c r="H300" s="248">
        <f t="shared" ca="1" si="391"/>
        <v>0</v>
      </c>
      <c r="I300" s="248">
        <f t="shared" ca="1" si="380"/>
        <v>0</v>
      </c>
      <c r="J300" s="248">
        <f t="shared" ca="1" si="362"/>
        <v>0</v>
      </c>
      <c r="K300" s="248">
        <f t="shared" ca="1" si="391"/>
        <v>0</v>
      </c>
      <c r="L300" s="248">
        <f t="shared" ca="1" si="391"/>
        <v>0</v>
      </c>
      <c r="M300" s="248">
        <f t="shared" ca="1" si="375"/>
        <v>0</v>
      </c>
      <c r="N300" s="248">
        <f t="shared" ca="1" si="389"/>
        <v>0</v>
      </c>
      <c r="O300" s="248">
        <f t="shared" ca="1" si="390"/>
        <v>0</v>
      </c>
    </row>
    <row r="301" spans="2:15" s="176" customFormat="1" ht="28" x14ac:dyDescent="0.25">
      <c r="B301" s="255">
        <v>9</v>
      </c>
      <c r="C301" s="256" t="s">
        <v>732</v>
      </c>
      <c r="D301" s="249"/>
      <c r="E301" s="251"/>
      <c r="F301" s="248">
        <f t="shared" ca="1" si="360"/>
        <v>0</v>
      </c>
      <c r="G301" s="248">
        <f t="shared" ref="G301:L301" ca="1" si="392">G618+G935</f>
        <v>0</v>
      </c>
      <c r="H301" s="248">
        <f t="shared" ca="1" si="392"/>
        <v>0</v>
      </c>
      <c r="I301" s="248">
        <f t="shared" ca="1" si="380"/>
        <v>0</v>
      </c>
      <c r="J301" s="248">
        <f t="shared" ca="1" si="362"/>
        <v>0</v>
      </c>
      <c r="K301" s="248">
        <f t="shared" ca="1" si="392"/>
        <v>0</v>
      </c>
      <c r="L301" s="248">
        <f t="shared" ca="1" si="392"/>
        <v>0</v>
      </c>
      <c r="M301" s="248">
        <f t="shared" ca="1" si="375"/>
        <v>0</v>
      </c>
      <c r="N301" s="248">
        <f t="shared" ca="1" si="389"/>
        <v>0</v>
      </c>
      <c r="O301" s="248">
        <f t="shared" ca="1" si="390"/>
        <v>0</v>
      </c>
    </row>
    <row r="302" spans="2:15" s="176" customFormat="1" x14ac:dyDescent="0.25">
      <c r="B302" s="257">
        <v>10</v>
      </c>
      <c r="C302" s="258" t="s">
        <v>734</v>
      </c>
      <c r="D302" s="259"/>
      <c r="E302" s="251"/>
      <c r="F302" s="248">
        <f t="shared" ca="1" si="360"/>
        <v>13314.342331037302</v>
      </c>
      <c r="G302" s="248">
        <f>'[4]GFA &amp; Dep-MYT 5th Control'!$Q$36</f>
        <v>3434.6171445030313</v>
      </c>
      <c r="H302" s="248">
        <f t="shared" ref="H302:L302" ca="1" si="393">H619+H936</f>
        <v>0</v>
      </c>
      <c r="I302" s="248">
        <f t="shared" ca="1" si="380"/>
        <v>16748.959475540334</v>
      </c>
      <c r="J302" s="248">
        <f t="shared" ca="1" si="362"/>
        <v>3164.5569964064885</v>
      </c>
      <c r="K302" s="248">
        <f>'[4]GFA &amp; Dep-MYT 5th Control'!$I$184</f>
        <v>1095.1374289023227</v>
      </c>
      <c r="L302" s="248">
        <f t="shared" ca="1" si="393"/>
        <v>0</v>
      </c>
      <c r="M302" s="248">
        <f t="shared" ca="1" si="375"/>
        <v>4259.6944253088113</v>
      </c>
      <c r="N302" s="248">
        <f t="shared" ca="1" si="389"/>
        <v>10149.785334630813</v>
      </c>
      <c r="O302" s="248">
        <f t="shared" ca="1" si="390"/>
        <v>12489.265050231523</v>
      </c>
    </row>
    <row r="303" spans="2:15" s="176" customFormat="1" x14ac:dyDescent="0.25">
      <c r="B303" s="257">
        <v>11</v>
      </c>
      <c r="C303" s="258" t="s">
        <v>735</v>
      </c>
      <c r="D303" s="259"/>
      <c r="E303" s="251"/>
      <c r="F303" s="248">
        <f t="shared" ca="1" si="360"/>
        <v>7.08</v>
      </c>
      <c r="G303" s="248">
        <f t="shared" ref="G303:L303" ca="1" si="394">G620+G937</f>
        <v>0</v>
      </c>
      <c r="H303" s="248">
        <f t="shared" ca="1" si="394"/>
        <v>0</v>
      </c>
      <c r="I303" s="248">
        <f t="shared" ca="1" si="380"/>
        <v>7.08</v>
      </c>
      <c r="J303" s="248">
        <f t="shared" ca="1" si="362"/>
        <v>6.8332108509999996</v>
      </c>
      <c r="K303" s="248">
        <f>'[4]GFA &amp; Dep-MYT 5th Control'!$I$191</f>
        <v>0</v>
      </c>
      <c r="L303" s="248">
        <f t="shared" ca="1" si="394"/>
        <v>0</v>
      </c>
      <c r="M303" s="248">
        <f t="shared" ca="1" si="375"/>
        <v>6.8332108509999996</v>
      </c>
      <c r="N303" s="248">
        <f ca="1">F303-J303</f>
        <v>0.24678914900000049</v>
      </c>
      <c r="O303" s="248">
        <f t="shared" ca="1" si="390"/>
        <v>0.24678914900000049</v>
      </c>
    </row>
    <row r="304" spans="2:15" s="176" customFormat="1" x14ac:dyDescent="0.25">
      <c r="B304" s="257">
        <v>12</v>
      </c>
      <c r="C304" s="258" t="s">
        <v>736</v>
      </c>
      <c r="D304" s="259"/>
      <c r="E304" s="251"/>
      <c r="F304" s="248">
        <f t="shared" si="360"/>
        <v>0</v>
      </c>
      <c r="G304" s="248"/>
      <c r="H304" s="248"/>
      <c r="I304" s="248"/>
      <c r="J304" s="248">
        <f t="shared" si="362"/>
        <v>0</v>
      </c>
      <c r="K304" s="248"/>
      <c r="L304" s="248"/>
      <c r="M304" s="248"/>
      <c r="N304" s="248"/>
      <c r="O304" s="248"/>
    </row>
    <row r="305" spans="2:15" s="176" customFormat="1" x14ac:dyDescent="0.25">
      <c r="B305" s="257"/>
      <c r="C305" s="260" t="s">
        <v>741</v>
      </c>
      <c r="D305" s="259"/>
      <c r="E305" s="251"/>
      <c r="F305" s="248">
        <f t="shared" ca="1" si="360"/>
        <v>2.6</v>
      </c>
      <c r="G305" s="248">
        <f t="shared" ref="G305:L305" ca="1" si="395">G622+G939</f>
        <v>0</v>
      </c>
      <c r="H305" s="248">
        <f t="shared" ca="1" si="395"/>
        <v>0</v>
      </c>
      <c r="I305" s="248">
        <f t="shared" ca="1" si="380"/>
        <v>2.6</v>
      </c>
      <c r="J305" s="248">
        <f t="shared" ca="1" si="362"/>
        <v>1.7016441320000002</v>
      </c>
      <c r="K305" s="248">
        <f t="shared" ca="1" si="395"/>
        <v>0</v>
      </c>
      <c r="L305" s="248">
        <f t="shared" ca="1" si="395"/>
        <v>0</v>
      </c>
      <c r="M305" s="248">
        <f t="shared" ca="1" si="375"/>
        <v>1.7016441320000002</v>
      </c>
      <c r="N305" s="248">
        <f t="shared" ref="N305:N306" ca="1" si="396">F305-J305</f>
        <v>0.89835586799999989</v>
      </c>
      <c r="O305" s="248">
        <f t="shared" ref="O305:O306" ca="1" si="397">I305-M305</f>
        <v>0.89835586799999989</v>
      </c>
    </row>
    <row r="306" spans="2:15" s="176" customFormat="1" x14ac:dyDescent="0.25">
      <c r="B306" s="257"/>
      <c r="C306" s="260" t="s">
        <v>742</v>
      </c>
      <c r="D306" s="259"/>
      <c r="E306" s="251"/>
      <c r="F306" s="248">
        <f t="shared" ca="1" si="360"/>
        <v>0</v>
      </c>
      <c r="G306" s="248">
        <f t="shared" ref="G306:L306" ca="1" si="398">G623+G940</f>
        <v>0</v>
      </c>
      <c r="H306" s="248">
        <f t="shared" ca="1" si="398"/>
        <v>0</v>
      </c>
      <c r="I306" s="248">
        <f t="shared" ca="1" si="380"/>
        <v>0</v>
      </c>
      <c r="J306" s="248">
        <f t="shared" ca="1" si="362"/>
        <v>0</v>
      </c>
      <c r="K306" s="248">
        <f t="shared" ca="1" si="398"/>
        <v>0</v>
      </c>
      <c r="L306" s="248">
        <f t="shared" ca="1" si="398"/>
        <v>0</v>
      </c>
      <c r="M306" s="248">
        <f t="shared" ca="1" si="375"/>
        <v>0</v>
      </c>
      <c r="N306" s="248">
        <f t="shared" ca="1" si="396"/>
        <v>0</v>
      </c>
      <c r="O306" s="248">
        <f t="shared" ca="1" si="397"/>
        <v>0</v>
      </c>
    </row>
    <row r="307" spans="2:15" s="176" customFormat="1" x14ac:dyDescent="0.25">
      <c r="B307" s="257">
        <v>13</v>
      </c>
      <c r="C307" s="260"/>
      <c r="D307" s="259"/>
      <c r="E307" s="251"/>
      <c r="F307" s="248">
        <f t="shared" si="360"/>
        <v>0</v>
      </c>
      <c r="G307" s="248"/>
      <c r="H307" s="248"/>
      <c r="I307" s="248"/>
      <c r="J307" s="248">
        <f t="shared" si="362"/>
        <v>0</v>
      </c>
      <c r="K307" s="248"/>
      <c r="L307" s="248"/>
      <c r="M307" s="248"/>
      <c r="N307" s="248"/>
      <c r="O307" s="248"/>
    </row>
    <row r="308" spans="2:15" s="176" customFormat="1" x14ac:dyDescent="0.25">
      <c r="B308" s="257"/>
      <c r="C308" s="260" t="s">
        <v>743</v>
      </c>
      <c r="D308" s="259"/>
      <c r="E308" s="251"/>
      <c r="F308" s="248">
        <f t="shared" ca="1" si="360"/>
        <v>17.25</v>
      </c>
      <c r="G308" s="248">
        <f t="shared" ref="G308:L308" ca="1" si="399">G625+G942</f>
        <v>0</v>
      </c>
      <c r="H308" s="248">
        <f t="shared" ca="1" si="399"/>
        <v>0</v>
      </c>
      <c r="I308" s="248">
        <f t="shared" ca="1" si="380"/>
        <v>17.25</v>
      </c>
      <c r="J308" s="248">
        <f t="shared" ca="1" si="362"/>
        <v>13.863200556000001</v>
      </c>
      <c r="K308" s="248">
        <f>'[4]GFA &amp; Dep-MYT 5th Control'!$I$192</f>
        <v>0.332381284</v>
      </c>
      <c r="L308" s="248">
        <f t="shared" ca="1" si="399"/>
        <v>0</v>
      </c>
      <c r="M308" s="248">
        <f t="shared" ca="1" si="375"/>
        <v>14.195581840000001</v>
      </c>
      <c r="N308" s="248">
        <f t="shared" ref="N308:N311" ca="1" si="400">F308-J308</f>
        <v>3.3867994439999993</v>
      </c>
      <c r="O308" s="248">
        <f t="shared" ref="O308:O311" ca="1" si="401">I308-M308</f>
        <v>3.0544181599999991</v>
      </c>
    </row>
    <row r="309" spans="2:15" s="176" customFormat="1" x14ac:dyDescent="0.25">
      <c r="B309" s="257"/>
      <c r="C309" s="260" t="s">
        <v>744</v>
      </c>
      <c r="D309" s="259"/>
      <c r="E309" s="251"/>
      <c r="F309" s="248">
        <f t="shared" ca="1" si="360"/>
        <v>52.218088124592619</v>
      </c>
      <c r="G309" s="248">
        <f>'[4]GFA &amp; Dep-MYT 5th Control'!$Q$37</f>
        <v>0.25357816228012942</v>
      </c>
      <c r="H309" s="248">
        <f t="shared" ref="H309:L309" ca="1" si="402">H626+H943</f>
        <v>0</v>
      </c>
      <c r="I309" s="248">
        <f t="shared" ca="1" si="380"/>
        <v>52.471666286872747</v>
      </c>
      <c r="J309" s="248">
        <f t="shared" ca="1" si="362"/>
        <v>40.813218152701943</v>
      </c>
      <c r="K309" s="248">
        <f>'[4]GFA &amp; Dep-MYT 5th Control'!$I$193</f>
        <v>1.3526574865159418</v>
      </c>
      <c r="L309" s="248">
        <f t="shared" ca="1" si="402"/>
        <v>0</v>
      </c>
      <c r="M309" s="248">
        <f t="shared" ca="1" si="375"/>
        <v>42.165875639217887</v>
      </c>
      <c r="N309" s="248">
        <f t="shared" ca="1" si="400"/>
        <v>11.404869971890676</v>
      </c>
      <c r="O309" s="248">
        <f t="shared" ca="1" si="401"/>
        <v>10.30579064765486</v>
      </c>
    </row>
    <row r="310" spans="2:15" s="176" customFormat="1" x14ac:dyDescent="0.25">
      <c r="B310" s="257"/>
      <c r="C310" s="260" t="s">
        <v>745</v>
      </c>
      <c r="D310" s="259"/>
      <c r="E310" s="251"/>
      <c r="F310" s="248">
        <f t="shared" ca="1" si="360"/>
        <v>0</v>
      </c>
      <c r="G310" s="248">
        <f t="shared" ref="G310:L310" ca="1" si="403">G627+G944</f>
        <v>0</v>
      </c>
      <c r="H310" s="248">
        <f t="shared" ca="1" si="403"/>
        <v>0</v>
      </c>
      <c r="I310" s="248">
        <f t="shared" ca="1" si="380"/>
        <v>0</v>
      </c>
      <c r="J310" s="248">
        <f t="shared" ca="1" si="362"/>
        <v>0</v>
      </c>
      <c r="K310" s="248">
        <f t="shared" ca="1" si="403"/>
        <v>0</v>
      </c>
      <c r="L310" s="248">
        <f t="shared" ca="1" si="403"/>
        <v>0</v>
      </c>
      <c r="M310" s="248">
        <f t="shared" ca="1" si="375"/>
        <v>0</v>
      </c>
      <c r="N310" s="248">
        <f t="shared" ca="1" si="400"/>
        <v>0</v>
      </c>
      <c r="O310" s="248">
        <f t="shared" ca="1" si="401"/>
        <v>0</v>
      </c>
    </row>
    <row r="311" spans="2:15" s="176" customFormat="1" x14ac:dyDescent="0.25">
      <c r="B311" s="257"/>
      <c r="C311" s="260" t="s">
        <v>746</v>
      </c>
      <c r="D311" s="259"/>
      <c r="E311" s="251"/>
      <c r="F311" s="248">
        <f t="shared" ca="1" si="360"/>
        <v>0</v>
      </c>
      <c r="G311" s="248">
        <f t="shared" ref="G311:L311" ca="1" si="404">G628+G945</f>
        <v>0</v>
      </c>
      <c r="H311" s="248">
        <f t="shared" ca="1" si="404"/>
        <v>0</v>
      </c>
      <c r="I311" s="248">
        <f t="shared" ca="1" si="380"/>
        <v>0</v>
      </c>
      <c r="J311" s="248">
        <f t="shared" ca="1" si="362"/>
        <v>0</v>
      </c>
      <c r="K311" s="248">
        <f t="shared" ca="1" si="404"/>
        <v>0</v>
      </c>
      <c r="L311" s="248">
        <f t="shared" ca="1" si="404"/>
        <v>0</v>
      </c>
      <c r="M311" s="248">
        <f t="shared" ca="1" si="375"/>
        <v>0</v>
      </c>
      <c r="N311" s="248">
        <f t="shared" ca="1" si="400"/>
        <v>0</v>
      </c>
      <c r="O311" s="248">
        <f t="shared" ca="1" si="401"/>
        <v>0</v>
      </c>
    </row>
    <row r="312" spans="2:15" s="176" customFormat="1" x14ac:dyDescent="0.25">
      <c r="B312" s="257">
        <v>14</v>
      </c>
      <c r="C312" s="258" t="s">
        <v>737</v>
      </c>
      <c r="D312" s="259"/>
      <c r="E312" s="251"/>
      <c r="F312" s="248">
        <f t="shared" si="360"/>
        <v>0</v>
      </c>
      <c r="G312" s="248"/>
      <c r="H312" s="248"/>
      <c r="I312" s="248"/>
      <c r="J312" s="248">
        <f t="shared" si="362"/>
        <v>0</v>
      </c>
      <c r="K312" s="248"/>
      <c r="L312" s="248"/>
      <c r="M312" s="248"/>
      <c r="N312" s="248"/>
      <c r="O312" s="248"/>
    </row>
    <row r="313" spans="2:15" s="176" customFormat="1" x14ac:dyDescent="0.25">
      <c r="B313" s="257"/>
      <c r="C313" s="260" t="s">
        <v>747</v>
      </c>
      <c r="D313" s="259"/>
      <c r="E313" s="251"/>
      <c r="F313" s="248">
        <f t="shared" ca="1" si="360"/>
        <v>0</v>
      </c>
      <c r="G313" s="248">
        <f t="shared" ref="G313:L313" ca="1" si="405">G630+G947</f>
        <v>0</v>
      </c>
      <c r="H313" s="248">
        <f t="shared" ca="1" si="405"/>
        <v>0</v>
      </c>
      <c r="I313" s="248">
        <f t="shared" ref="I313:I318" ca="1" si="406">F313+G313-H313</f>
        <v>0</v>
      </c>
      <c r="J313" s="248">
        <f t="shared" ca="1" si="362"/>
        <v>0</v>
      </c>
      <c r="K313" s="248">
        <f t="shared" ca="1" si="405"/>
        <v>0</v>
      </c>
      <c r="L313" s="248">
        <f t="shared" ca="1" si="405"/>
        <v>0</v>
      </c>
      <c r="M313" s="248">
        <f t="shared" ca="1" si="375"/>
        <v>0</v>
      </c>
      <c r="N313" s="248">
        <f ca="1">F313-J313</f>
        <v>0</v>
      </c>
      <c r="O313" s="248">
        <f ca="1">I313-M313</f>
        <v>0</v>
      </c>
    </row>
    <row r="314" spans="2:15" s="176" customFormat="1" x14ac:dyDescent="0.25">
      <c r="B314" s="257"/>
      <c r="C314" s="260" t="s">
        <v>748</v>
      </c>
      <c r="D314" s="259"/>
      <c r="E314" s="251"/>
      <c r="F314" s="248">
        <f t="shared" ca="1" si="360"/>
        <v>0</v>
      </c>
      <c r="G314" s="248">
        <f t="shared" ref="G314:L314" ca="1" si="407">G631+G948</f>
        <v>0</v>
      </c>
      <c r="H314" s="248">
        <f t="shared" ca="1" si="407"/>
        <v>0</v>
      </c>
      <c r="I314" s="248">
        <f t="shared" ca="1" si="406"/>
        <v>0</v>
      </c>
      <c r="J314" s="248">
        <f t="shared" ca="1" si="362"/>
        <v>0</v>
      </c>
      <c r="K314" s="248">
        <f t="shared" ca="1" si="407"/>
        <v>0</v>
      </c>
      <c r="L314" s="248">
        <f t="shared" ca="1" si="407"/>
        <v>0</v>
      </c>
      <c r="M314" s="248">
        <f t="shared" ca="1" si="375"/>
        <v>0</v>
      </c>
      <c r="N314" s="248">
        <f ca="1">F314-J314</f>
        <v>0</v>
      </c>
      <c r="O314" s="248">
        <f ca="1">I314-M314</f>
        <v>0</v>
      </c>
    </row>
    <row r="315" spans="2:15" s="176" customFormat="1" x14ac:dyDescent="0.25">
      <c r="B315" s="257"/>
      <c r="C315" s="260" t="s">
        <v>749</v>
      </c>
      <c r="D315" s="259"/>
      <c r="E315" s="251"/>
      <c r="F315" s="248">
        <f t="shared" ca="1" si="360"/>
        <v>0</v>
      </c>
      <c r="G315" s="248">
        <f t="shared" ref="G315:L315" ca="1" si="408">G632+G949</f>
        <v>0</v>
      </c>
      <c r="H315" s="248">
        <f t="shared" ca="1" si="408"/>
        <v>0</v>
      </c>
      <c r="I315" s="248">
        <f t="shared" ca="1" si="406"/>
        <v>0</v>
      </c>
      <c r="J315" s="248">
        <f t="shared" ca="1" si="362"/>
        <v>0</v>
      </c>
      <c r="K315" s="248">
        <f t="shared" ca="1" si="408"/>
        <v>0</v>
      </c>
      <c r="L315" s="248">
        <f t="shared" ca="1" si="408"/>
        <v>0</v>
      </c>
      <c r="M315" s="248">
        <f t="shared" ca="1" si="375"/>
        <v>0</v>
      </c>
      <c r="N315" s="248">
        <f t="shared" ref="N315:N318" ca="1" si="409">F315-J315</f>
        <v>0</v>
      </c>
      <c r="O315" s="248">
        <f t="shared" ref="O315:O318" ca="1" si="410">I315-M315</f>
        <v>0</v>
      </c>
    </row>
    <row r="316" spans="2:15" s="176" customFormat="1" x14ac:dyDescent="0.25">
      <c r="B316" s="257">
        <v>15</v>
      </c>
      <c r="C316" s="258" t="s">
        <v>738</v>
      </c>
      <c r="D316" s="259"/>
      <c r="E316" s="251"/>
      <c r="F316" s="248">
        <f t="shared" ca="1" si="360"/>
        <v>252.16429795688006</v>
      </c>
      <c r="G316" s="248">
        <f>'[4]GFA &amp; Dep-MYT 5th Control'!$Q$40</f>
        <v>19.914670405244255</v>
      </c>
      <c r="H316" s="248">
        <f t="shared" ref="H316:L316" ca="1" si="411">H633+H950</f>
        <v>0</v>
      </c>
      <c r="I316" s="248">
        <f t="shared" ca="1" si="406"/>
        <v>272.07896836212433</v>
      </c>
      <c r="J316" s="248">
        <f t="shared" ca="1" si="362"/>
        <v>199.16878191816852</v>
      </c>
      <c r="K316" s="248">
        <f>'[4]GFA &amp; Dep-MYT 5th Control'!$I$195</f>
        <v>13.203131548318646</v>
      </c>
      <c r="L316" s="248">
        <f t="shared" ca="1" si="411"/>
        <v>0</v>
      </c>
      <c r="M316" s="248">
        <f t="shared" ca="1" si="375"/>
        <v>212.37191346648717</v>
      </c>
      <c r="N316" s="248">
        <f t="shared" ca="1" si="409"/>
        <v>52.995516038711543</v>
      </c>
      <c r="O316" s="248">
        <f t="shared" ca="1" si="410"/>
        <v>59.707054895637157</v>
      </c>
    </row>
    <row r="317" spans="2:15" s="176" customFormat="1" x14ac:dyDescent="0.25">
      <c r="B317" s="257">
        <v>16</v>
      </c>
      <c r="C317" s="258" t="s">
        <v>739</v>
      </c>
      <c r="D317" s="249"/>
      <c r="E317" s="251"/>
      <c r="F317" s="248">
        <f t="shared" ca="1" si="360"/>
        <v>70.8</v>
      </c>
      <c r="G317" s="248">
        <f t="shared" ref="G317:L317" ca="1" si="412">G634+G951</f>
        <v>0</v>
      </c>
      <c r="H317" s="248">
        <f t="shared" ca="1" si="412"/>
        <v>0</v>
      </c>
      <c r="I317" s="248">
        <f t="shared" ca="1" si="406"/>
        <v>70.8</v>
      </c>
      <c r="J317" s="248">
        <f t="shared" ca="1" si="362"/>
        <v>65.620047136999986</v>
      </c>
      <c r="K317" s="248">
        <f t="shared" ca="1" si="412"/>
        <v>0</v>
      </c>
      <c r="L317" s="248">
        <f t="shared" ca="1" si="412"/>
        <v>0</v>
      </c>
      <c r="M317" s="248">
        <f t="shared" ca="1" si="375"/>
        <v>65.620047136999986</v>
      </c>
      <c r="N317" s="248">
        <f t="shared" ca="1" si="409"/>
        <v>5.1799528630000111</v>
      </c>
      <c r="O317" s="248">
        <f t="shared" ca="1" si="410"/>
        <v>5.1799528630000111</v>
      </c>
    </row>
    <row r="318" spans="2:15" s="176" customFormat="1" x14ac:dyDescent="0.25">
      <c r="B318" s="257">
        <v>17</v>
      </c>
      <c r="C318" s="258" t="s">
        <v>740</v>
      </c>
      <c r="D318" s="249"/>
      <c r="E318" s="64"/>
      <c r="F318" s="248">
        <f t="shared" ca="1" si="360"/>
        <v>0</v>
      </c>
      <c r="G318" s="248">
        <f t="shared" ref="G318:L318" ca="1" si="413">G635+G952</f>
        <v>0</v>
      </c>
      <c r="H318" s="248">
        <f t="shared" ca="1" si="413"/>
        <v>0</v>
      </c>
      <c r="I318" s="248">
        <f t="shared" ca="1" si="406"/>
        <v>0</v>
      </c>
      <c r="J318" s="248">
        <f t="shared" ca="1" si="362"/>
        <v>0</v>
      </c>
      <c r="K318" s="248">
        <f t="shared" ca="1" si="413"/>
        <v>0</v>
      </c>
      <c r="L318" s="248">
        <f t="shared" ca="1" si="413"/>
        <v>0</v>
      </c>
      <c r="M318" s="248">
        <f t="shared" ca="1" si="375"/>
        <v>0</v>
      </c>
      <c r="N318" s="248">
        <f t="shared" ca="1" si="409"/>
        <v>0</v>
      </c>
      <c r="O318" s="248">
        <f t="shared" ca="1" si="410"/>
        <v>0</v>
      </c>
    </row>
    <row r="319" spans="2:15" s="176" customFormat="1" ht="14.5" thickBot="1" x14ac:dyDescent="0.3">
      <c r="B319" s="261"/>
      <c r="C319" s="262" t="s">
        <v>108</v>
      </c>
      <c r="D319" s="262"/>
      <c r="E319" s="263"/>
      <c r="F319" s="265">
        <f ca="1">SUM(F279:F318)</f>
        <v>46693.772910570871</v>
      </c>
      <c r="G319" s="265">
        <f t="shared" ref="G319" ca="1" si="414">SUM(G279:G318)</f>
        <v>7851.9982006762993</v>
      </c>
      <c r="H319" s="265">
        <f t="shared" ref="H319" ca="1" si="415">SUM(H279:H318)</f>
        <v>0</v>
      </c>
      <c r="I319" s="265">
        <f t="shared" ref="I319" ca="1" si="416">SUM(I279:I318)</f>
        <v>54545.771111247166</v>
      </c>
      <c r="J319" s="265">
        <f t="shared" ref="J319" ca="1" si="417">SUM(J279:J318)</f>
        <v>16916.647414586023</v>
      </c>
      <c r="K319" s="265">
        <f t="shared" ref="K319" ca="1" si="418">SUM(K279:K318)</f>
        <v>2309.0297728440919</v>
      </c>
      <c r="L319" s="265">
        <f t="shared" ref="L319" ca="1" si="419">SUM(L279:L318)</f>
        <v>0</v>
      </c>
      <c r="M319" s="265">
        <f t="shared" ref="M319" ca="1" si="420">SUM(M279:M318)</f>
        <v>19225.677187430112</v>
      </c>
      <c r="N319" s="265">
        <f t="shared" ref="N319" ca="1" si="421">SUM(N279:N318)</f>
        <v>29777.125495984848</v>
      </c>
      <c r="O319" s="265">
        <f t="shared" ref="O319" ca="1" si="422">SUM(O279:O318)</f>
        <v>35320.093923817047</v>
      </c>
    </row>
    <row r="321" spans="2:15" s="176" customFormat="1" x14ac:dyDescent="0.25">
      <c r="B321" s="181" t="s">
        <v>600</v>
      </c>
      <c r="H321" s="182"/>
      <c r="I321" s="182"/>
    </row>
    <row r="322" spans="2:15" ht="14.5" hidden="1" thickBot="1" x14ac:dyDescent="0.3">
      <c r="K322" s="27"/>
      <c r="O322" s="24" t="s">
        <v>4</v>
      </c>
    </row>
    <row r="323" spans="2:15" hidden="1" x14ac:dyDescent="0.25">
      <c r="B323" s="370" t="s">
        <v>160</v>
      </c>
      <c r="C323" s="371"/>
      <c r="D323" s="371"/>
      <c r="E323" s="371"/>
      <c r="F323" s="371"/>
      <c r="G323" s="371"/>
      <c r="H323" s="371"/>
      <c r="I323" s="371"/>
      <c r="J323" s="371"/>
      <c r="K323" s="371"/>
      <c r="L323" s="371"/>
      <c r="M323" s="371"/>
      <c r="N323" s="371"/>
      <c r="O323" s="372"/>
    </row>
    <row r="324" spans="2:15" ht="14.25" hidden="1" customHeight="1" x14ac:dyDescent="0.25">
      <c r="B324" s="373" t="s">
        <v>2</v>
      </c>
      <c r="C324" s="365" t="s">
        <v>205</v>
      </c>
      <c r="D324" s="367" t="s">
        <v>193</v>
      </c>
      <c r="E324" s="367" t="s">
        <v>194</v>
      </c>
      <c r="F324" s="367" t="s">
        <v>195</v>
      </c>
      <c r="G324" s="367"/>
      <c r="H324" s="367"/>
      <c r="I324" s="367"/>
      <c r="J324" s="367" t="s">
        <v>196</v>
      </c>
      <c r="K324" s="367"/>
      <c r="L324" s="367"/>
      <c r="M324" s="367"/>
      <c r="N324" s="367" t="s">
        <v>197</v>
      </c>
      <c r="O324" s="369"/>
    </row>
    <row r="325" spans="2:15" ht="56.5" hidden="1" thickBot="1" x14ac:dyDescent="0.3">
      <c r="B325" s="374"/>
      <c r="C325" s="366"/>
      <c r="D325" s="368"/>
      <c r="E325" s="368"/>
      <c r="F325" s="54" t="s">
        <v>198</v>
      </c>
      <c r="G325" s="54" t="s">
        <v>107</v>
      </c>
      <c r="H325" s="54" t="s">
        <v>199</v>
      </c>
      <c r="I325" s="54" t="s">
        <v>200</v>
      </c>
      <c r="J325" s="54" t="s">
        <v>201</v>
      </c>
      <c r="K325" s="54" t="s">
        <v>107</v>
      </c>
      <c r="L325" s="54" t="s">
        <v>202</v>
      </c>
      <c r="M325" s="54" t="s">
        <v>203</v>
      </c>
      <c r="N325" s="54" t="s">
        <v>198</v>
      </c>
      <c r="O325" s="55" t="s">
        <v>200</v>
      </c>
    </row>
    <row r="326" spans="2:15" hidden="1" x14ac:dyDescent="0.25">
      <c r="B326" s="58">
        <v>1</v>
      </c>
      <c r="C326" s="188" t="s">
        <v>148</v>
      </c>
      <c r="D326" s="56"/>
      <c r="E326" s="57"/>
      <c r="F326" s="62">
        <f ca="1">90%*F9</f>
        <v>0</v>
      </c>
      <c r="G326" s="62">
        <f t="shared" ref="G326:M326" ca="1" si="423">90%*G9</f>
        <v>0</v>
      </c>
      <c r="H326" s="62">
        <f t="shared" ca="1" si="423"/>
        <v>0</v>
      </c>
      <c r="I326" s="62">
        <f t="shared" ca="1" si="423"/>
        <v>0</v>
      </c>
      <c r="J326" s="62">
        <f t="shared" ca="1" si="423"/>
        <v>0</v>
      </c>
      <c r="K326" s="62">
        <f t="shared" ca="1" si="423"/>
        <v>0</v>
      </c>
      <c r="L326" s="62">
        <f t="shared" ca="1" si="423"/>
        <v>0</v>
      </c>
      <c r="M326" s="62">
        <f t="shared" ca="1" si="423"/>
        <v>0</v>
      </c>
      <c r="N326" s="62">
        <f ca="1">F326-J326</f>
        <v>0</v>
      </c>
      <c r="O326" s="62">
        <f ca="1">I326-M326</f>
        <v>0</v>
      </c>
    </row>
    <row r="327" spans="2:15" hidden="1" x14ac:dyDescent="0.25">
      <c r="B327" s="58">
        <v>2</v>
      </c>
      <c r="C327" s="188" t="s">
        <v>750</v>
      </c>
      <c r="D327" s="192"/>
      <c r="E327" s="193"/>
      <c r="F327" s="62">
        <f t="shared" ref="F327:M327" ca="1" si="424">90%*F10</f>
        <v>0</v>
      </c>
      <c r="G327" s="62">
        <f t="shared" ca="1" si="424"/>
        <v>0</v>
      </c>
      <c r="H327" s="62">
        <f t="shared" ca="1" si="424"/>
        <v>0</v>
      </c>
      <c r="I327" s="62">
        <f t="shared" ca="1" si="424"/>
        <v>0</v>
      </c>
      <c r="J327" s="62">
        <f t="shared" ca="1" si="424"/>
        <v>0</v>
      </c>
      <c r="K327" s="62">
        <f t="shared" ca="1" si="424"/>
        <v>0</v>
      </c>
      <c r="L327" s="62">
        <f t="shared" ca="1" si="424"/>
        <v>0</v>
      </c>
      <c r="M327" s="62">
        <f t="shared" ca="1" si="424"/>
        <v>0</v>
      </c>
      <c r="N327" s="62">
        <f ca="1">F327-J327</f>
        <v>0</v>
      </c>
      <c r="O327" s="62">
        <f ca="1">I327-M327</f>
        <v>0</v>
      </c>
    </row>
    <row r="328" spans="2:15" hidden="1" x14ac:dyDescent="0.25">
      <c r="B328" s="58">
        <v>3</v>
      </c>
      <c r="C328" s="187" t="s">
        <v>716</v>
      </c>
      <c r="D328" s="60"/>
      <c r="E328" s="61"/>
      <c r="F328" s="62">
        <f t="shared" ref="F328:M328" si="425">90%*F11</f>
        <v>0</v>
      </c>
      <c r="G328" s="62">
        <f t="shared" si="425"/>
        <v>0</v>
      </c>
      <c r="H328" s="62">
        <f t="shared" si="425"/>
        <v>0</v>
      </c>
      <c r="I328" s="62">
        <f t="shared" si="425"/>
        <v>0</v>
      </c>
      <c r="J328" s="62">
        <f t="shared" si="425"/>
        <v>0</v>
      </c>
      <c r="K328" s="62">
        <f t="shared" si="425"/>
        <v>0</v>
      </c>
      <c r="L328" s="62">
        <f t="shared" si="425"/>
        <v>0</v>
      </c>
      <c r="M328" s="62">
        <f t="shared" si="425"/>
        <v>0</v>
      </c>
      <c r="N328" s="62"/>
      <c r="O328" s="62"/>
    </row>
    <row r="329" spans="2:15" hidden="1" x14ac:dyDescent="0.25">
      <c r="B329" s="58"/>
      <c r="C329" s="59" t="s">
        <v>712</v>
      </c>
      <c r="D329" s="60"/>
      <c r="E329" s="61"/>
      <c r="F329" s="62">
        <f t="shared" ref="F329:M329" ca="1" si="426">90%*F12</f>
        <v>0</v>
      </c>
      <c r="G329" s="62">
        <f t="shared" ca="1" si="426"/>
        <v>0</v>
      </c>
      <c r="H329" s="62">
        <f t="shared" ca="1" si="426"/>
        <v>0</v>
      </c>
      <c r="I329" s="62">
        <f t="shared" ca="1" si="426"/>
        <v>0</v>
      </c>
      <c r="J329" s="62">
        <f t="shared" ca="1" si="426"/>
        <v>0</v>
      </c>
      <c r="K329" s="62">
        <f t="shared" ca="1" si="426"/>
        <v>0</v>
      </c>
      <c r="L329" s="62">
        <f t="shared" ca="1" si="426"/>
        <v>0</v>
      </c>
      <c r="M329" s="62">
        <f t="shared" ca="1" si="426"/>
        <v>0</v>
      </c>
      <c r="N329" s="62">
        <f t="shared" ref="N329:O365" ca="1" si="427">F329-J329</f>
        <v>0</v>
      </c>
      <c r="O329" s="62">
        <f t="shared" ref="O329:O348" ca="1" si="428">I329-M329</f>
        <v>0</v>
      </c>
    </row>
    <row r="330" spans="2:15" hidden="1" x14ac:dyDescent="0.25">
      <c r="B330" s="58"/>
      <c r="C330" s="59" t="s">
        <v>713</v>
      </c>
      <c r="D330" s="60"/>
      <c r="E330" s="61"/>
      <c r="F330" s="62">
        <f t="shared" ref="F330:M330" ca="1" si="429">90%*F13</f>
        <v>0</v>
      </c>
      <c r="G330" s="62">
        <f t="shared" ca="1" si="429"/>
        <v>0</v>
      </c>
      <c r="H330" s="62">
        <f t="shared" ca="1" si="429"/>
        <v>0</v>
      </c>
      <c r="I330" s="62">
        <f t="shared" ca="1" si="429"/>
        <v>0</v>
      </c>
      <c r="J330" s="62">
        <f t="shared" ca="1" si="429"/>
        <v>0</v>
      </c>
      <c r="K330" s="62">
        <f t="shared" ca="1" si="429"/>
        <v>0</v>
      </c>
      <c r="L330" s="62">
        <f t="shared" ca="1" si="429"/>
        <v>0</v>
      </c>
      <c r="M330" s="62">
        <f t="shared" ca="1" si="429"/>
        <v>0</v>
      </c>
      <c r="N330" s="62">
        <f t="shared" ca="1" si="427"/>
        <v>0</v>
      </c>
      <c r="O330" s="62">
        <f t="shared" ca="1" si="428"/>
        <v>0</v>
      </c>
    </row>
    <row r="331" spans="2:15" hidden="1" x14ac:dyDescent="0.25">
      <c r="B331" s="58"/>
      <c r="C331" s="59" t="s">
        <v>714</v>
      </c>
      <c r="D331" s="60"/>
      <c r="E331" s="61"/>
      <c r="F331" s="62">
        <f t="shared" ref="F331:M331" ca="1" si="430">90%*F14</f>
        <v>0</v>
      </c>
      <c r="G331" s="62">
        <f t="shared" ca="1" si="430"/>
        <v>0</v>
      </c>
      <c r="H331" s="62">
        <f t="shared" ca="1" si="430"/>
        <v>0</v>
      </c>
      <c r="I331" s="62">
        <f t="shared" ca="1" si="430"/>
        <v>0</v>
      </c>
      <c r="J331" s="62">
        <f t="shared" ca="1" si="430"/>
        <v>0</v>
      </c>
      <c r="K331" s="62">
        <f t="shared" ca="1" si="430"/>
        <v>0</v>
      </c>
      <c r="L331" s="62">
        <f t="shared" ca="1" si="430"/>
        <v>0</v>
      </c>
      <c r="M331" s="62">
        <f t="shared" ca="1" si="430"/>
        <v>0</v>
      </c>
      <c r="N331" s="62">
        <f t="shared" ca="1" si="427"/>
        <v>0</v>
      </c>
      <c r="O331" s="62">
        <f t="shared" ca="1" si="428"/>
        <v>0</v>
      </c>
    </row>
    <row r="332" spans="2:15" hidden="1" x14ac:dyDescent="0.25">
      <c r="B332" s="58"/>
      <c r="C332" s="59" t="s">
        <v>715</v>
      </c>
      <c r="D332" s="60"/>
      <c r="E332" s="61"/>
      <c r="F332" s="62">
        <f t="shared" ref="F332:M332" ca="1" si="431">90%*F15</f>
        <v>0</v>
      </c>
      <c r="G332" s="62">
        <f t="shared" ca="1" si="431"/>
        <v>0</v>
      </c>
      <c r="H332" s="62">
        <f t="shared" ca="1" si="431"/>
        <v>0</v>
      </c>
      <c r="I332" s="62">
        <f t="shared" ca="1" si="431"/>
        <v>0</v>
      </c>
      <c r="J332" s="62">
        <f t="shared" ca="1" si="431"/>
        <v>0</v>
      </c>
      <c r="K332" s="62">
        <f t="shared" ca="1" si="431"/>
        <v>0</v>
      </c>
      <c r="L332" s="62">
        <f t="shared" ca="1" si="431"/>
        <v>0</v>
      </c>
      <c r="M332" s="62">
        <f t="shared" ca="1" si="431"/>
        <v>0</v>
      </c>
      <c r="N332" s="62">
        <f t="shared" ca="1" si="427"/>
        <v>0</v>
      </c>
      <c r="O332" s="62">
        <f t="shared" ca="1" si="428"/>
        <v>0</v>
      </c>
    </row>
    <row r="333" spans="2:15" hidden="1" x14ac:dyDescent="0.25">
      <c r="B333" s="58">
        <v>4</v>
      </c>
      <c r="C333" s="188" t="s">
        <v>717</v>
      </c>
      <c r="D333" s="60"/>
      <c r="E333" s="61"/>
      <c r="F333" s="62">
        <f t="shared" ref="F333:M333" si="432">90%*F16</f>
        <v>0</v>
      </c>
      <c r="G333" s="62">
        <f t="shared" si="432"/>
        <v>0</v>
      </c>
      <c r="H333" s="62">
        <f t="shared" si="432"/>
        <v>0</v>
      </c>
      <c r="I333" s="62">
        <f t="shared" si="432"/>
        <v>0</v>
      </c>
      <c r="J333" s="62">
        <f t="shared" si="432"/>
        <v>0</v>
      </c>
      <c r="K333" s="62">
        <f t="shared" si="432"/>
        <v>0</v>
      </c>
      <c r="L333" s="62">
        <f t="shared" si="432"/>
        <v>0</v>
      </c>
      <c r="M333" s="62">
        <f t="shared" si="432"/>
        <v>0</v>
      </c>
      <c r="N333" s="62"/>
      <c r="O333" s="62"/>
    </row>
    <row r="334" spans="2:15" hidden="1" x14ac:dyDescent="0.25">
      <c r="B334" s="58"/>
      <c r="C334" s="63" t="s">
        <v>718</v>
      </c>
      <c r="D334" s="60"/>
      <c r="E334" s="61"/>
      <c r="F334" s="62">
        <f t="shared" ref="F334:M334" ca="1" si="433">90%*F17</f>
        <v>0</v>
      </c>
      <c r="G334" s="62">
        <f t="shared" ca="1" si="433"/>
        <v>0</v>
      </c>
      <c r="H334" s="62">
        <f t="shared" ca="1" si="433"/>
        <v>0</v>
      </c>
      <c r="I334" s="62">
        <f t="shared" ca="1" si="433"/>
        <v>0</v>
      </c>
      <c r="J334" s="62">
        <f t="shared" ca="1" si="433"/>
        <v>0</v>
      </c>
      <c r="K334" s="62">
        <f t="shared" ca="1" si="433"/>
        <v>0</v>
      </c>
      <c r="L334" s="62">
        <f t="shared" ca="1" si="433"/>
        <v>0</v>
      </c>
      <c r="M334" s="62">
        <f t="shared" ca="1" si="433"/>
        <v>0</v>
      </c>
      <c r="N334" s="62">
        <f t="shared" ca="1" si="427"/>
        <v>0</v>
      </c>
      <c r="O334" s="62">
        <f t="shared" ca="1" si="428"/>
        <v>0</v>
      </c>
    </row>
    <row r="335" spans="2:15" hidden="1" x14ac:dyDescent="0.25">
      <c r="B335" s="58"/>
      <c r="C335" s="188" t="s">
        <v>719</v>
      </c>
      <c r="D335" s="60"/>
      <c r="E335" s="61"/>
      <c r="F335" s="62">
        <f t="shared" ref="F335:M335" si="434">90%*F18</f>
        <v>0</v>
      </c>
      <c r="G335" s="62">
        <f t="shared" si="434"/>
        <v>0</v>
      </c>
      <c r="H335" s="62">
        <f t="shared" si="434"/>
        <v>0</v>
      </c>
      <c r="I335" s="62">
        <f t="shared" si="434"/>
        <v>0</v>
      </c>
      <c r="J335" s="62">
        <f t="shared" si="434"/>
        <v>0</v>
      </c>
      <c r="K335" s="62">
        <f t="shared" si="434"/>
        <v>0</v>
      </c>
      <c r="L335" s="62">
        <f t="shared" si="434"/>
        <v>0</v>
      </c>
      <c r="M335" s="62">
        <f t="shared" si="434"/>
        <v>0</v>
      </c>
      <c r="N335" s="62"/>
      <c r="O335" s="62"/>
    </row>
    <row r="336" spans="2:15" hidden="1" x14ac:dyDescent="0.25">
      <c r="B336" s="58"/>
      <c r="C336" s="63" t="s">
        <v>720</v>
      </c>
      <c r="D336" s="60"/>
      <c r="E336" s="61"/>
      <c r="F336" s="62">
        <f t="shared" ref="F336:M336" ca="1" si="435">90%*F19</f>
        <v>0</v>
      </c>
      <c r="G336" s="62">
        <f t="shared" ca="1" si="435"/>
        <v>0</v>
      </c>
      <c r="H336" s="62">
        <f t="shared" ca="1" si="435"/>
        <v>0</v>
      </c>
      <c r="I336" s="62">
        <f t="shared" ca="1" si="435"/>
        <v>0</v>
      </c>
      <c r="J336" s="62">
        <f t="shared" ca="1" si="435"/>
        <v>0</v>
      </c>
      <c r="K336" s="62">
        <f t="shared" ca="1" si="435"/>
        <v>0</v>
      </c>
      <c r="L336" s="62">
        <f t="shared" ca="1" si="435"/>
        <v>0</v>
      </c>
      <c r="M336" s="62">
        <f t="shared" ca="1" si="435"/>
        <v>0</v>
      </c>
      <c r="N336" s="62">
        <f t="shared" ca="1" si="427"/>
        <v>0</v>
      </c>
      <c r="O336" s="62">
        <f t="shared" ca="1" si="428"/>
        <v>0</v>
      </c>
    </row>
    <row r="337" spans="2:15" hidden="1" x14ac:dyDescent="0.25">
      <c r="B337" s="58"/>
      <c r="C337" s="63" t="s">
        <v>721</v>
      </c>
      <c r="D337" s="60"/>
      <c r="E337" s="61"/>
      <c r="F337" s="62">
        <f t="shared" ref="F337:M337" ca="1" si="436">90%*F20</f>
        <v>0</v>
      </c>
      <c r="G337" s="62">
        <f t="shared" ca="1" si="436"/>
        <v>0</v>
      </c>
      <c r="H337" s="62">
        <f t="shared" ca="1" si="436"/>
        <v>0</v>
      </c>
      <c r="I337" s="62">
        <f t="shared" ca="1" si="436"/>
        <v>0</v>
      </c>
      <c r="J337" s="62">
        <f t="shared" ca="1" si="436"/>
        <v>0</v>
      </c>
      <c r="K337" s="62">
        <f t="shared" ca="1" si="436"/>
        <v>0</v>
      </c>
      <c r="L337" s="62">
        <f t="shared" ca="1" si="436"/>
        <v>0</v>
      </c>
      <c r="M337" s="62">
        <f t="shared" ca="1" si="436"/>
        <v>0</v>
      </c>
      <c r="N337" s="62">
        <f t="shared" ca="1" si="427"/>
        <v>0</v>
      </c>
      <c r="O337" s="62">
        <f t="shared" ca="1" si="428"/>
        <v>0</v>
      </c>
    </row>
    <row r="338" spans="2:15" hidden="1" x14ac:dyDescent="0.25">
      <c r="B338" s="58">
        <v>5</v>
      </c>
      <c r="C338" s="188" t="s">
        <v>722</v>
      </c>
      <c r="D338" s="60"/>
      <c r="E338" s="61"/>
      <c r="F338" s="62">
        <f t="shared" ref="F338:M338" si="437">90%*F21</f>
        <v>0</v>
      </c>
      <c r="G338" s="62">
        <f t="shared" si="437"/>
        <v>0</v>
      </c>
      <c r="H338" s="62">
        <f t="shared" si="437"/>
        <v>0</v>
      </c>
      <c r="I338" s="62">
        <f t="shared" si="437"/>
        <v>0</v>
      </c>
      <c r="J338" s="62">
        <f t="shared" si="437"/>
        <v>0</v>
      </c>
      <c r="K338" s="62">
        <f t="shared" si="437"/>
        <v>0</v>
      </c>
      <c r="L338" s="62">
        <f t="shared" si="437"/>
        <v>0</v>
      </c>
      <c r="M338" s="62">
        <f t="shared" si="437"/>
        <v>0</v>
      </c>
      <c r="N338" s="62"/>
      <c r="O338" s="62"/>
    </row>
    <row r="339" spans="2:15" hidden="1" x14ac:dyDescent="0.25">
      <c r="B339" s="58"/>
      <c r="C339" s="63" t="s">
        <v>723</v>
      </c>
      <c r="D339" s="60"/>
      <c r="E339" s="61"/>
      <c r="F339" s="62">
        <f t="shared" ref="F339:M339" ca="1" si="438">90%*F22</f>
        <v>0</v>
      </c>
      <c r="G339" s="62">
        <f t="shared" ca="1" si="438"/>
        <v>0</v>
      </c>
      <c r="H339" s="62">
        <f t="shared" ca="1" si="438"/>
        <v>0</v>
      </c>
      <c r="I339" s="62">
        <f t="shared" ca="1" si="438"/>
        <v>0</v>
      </c>
      <c r="J339" s="62">
        <f t="shared" ca="1" si="438"/>
        <v>0</v>
      </c>
      <c r="K339" s="62">
        <f t="shared" ca="1" si="438"/>
        <v>0</v>
      </c>
      <c r="L339" s="62">
        <f t="shared" ca="1" si="438"/>
        <v>0</v>
      </c>
      <c r="M339" s="62">
        <f t="shared" ca="1" si="438"/>
        <v>0</v>
      </c>
      <c r="N339" s="62">
        <f t="shared" ca="1" si="427"/>
        <v>0</v>
      </c>
      <c r="O339" s="62">
        <f t="shared" ca="1" si="428"/>
        <v>0</v>
      </c>
    </row>
    <row r="340" spans="2:15" hidden="1" x14ac:dyDescent="0.25">
      <c r="B340" s="58"/>
      <c r="C340" s="63" t="s">
        <v>724</v>
      </c>
      <c r="D340" s="60"/>
      <c r="E340" s="61"/>
      <c r="F340" s="62">
        <f t="shared" ref="F340:M340" ca="1" si="439">90%*F23</f>
        <v>0</v>
      </c>
      <c r="G340" s="62">
        <f t="shared" ca="1" si="439"/>
        <v>0</v>
      </c>
      <c r="H340" s="62">
        <f t="shared" ca="1" si="439"/>
        <v>0</v>
      </c>
      <c r="I340" s="62">
        <f t="shared" ca="1" si="439"/>
        <v>0</v>
      </c>
      <c r="J340" s="62">
        <f t="shared" ca="1" si="439"/>
        <v>0</v>
      </c>
      <c r="K340" s="62">
        <f t="shared" ca="1" si="439"/>
        <v>0</v>
      </c>
      <c r="L340" s="62">
        <f t="shared" ca="1" si="439"/>
        <v>0</v>
      </c>
      <c r="M340" s="62">
        <f t="shared" ca="1" si="439"/>
        <v>0</v>
      </c>
      <c r="N340" s="62">
        <f t="shared" ca="1" si="427"/>
        <v>0</v>
      </c>
      <c r="O340" s="62">
        <f t="shared" ca="1" si="428"/>
        <v>0</v>
      </c>
    </row>
    <row r="341" spans="2:15" hidden="1" x14ac:dyDescent="0.25">
      <c r="B341" s="58"/>
      <c r="C341" s="63" t="s">
        <v>725</v>
      </c>
      <c r="D341" s="60"/>
      <c r="E341" s="61"/>
      <c r="F341" s="62">
        <f t="shared" ref="F341:M341" ca="1" si="440">90%*F24</f>
        <v>0</v>
      </c>
      <c r="G341" s="62">
        <f t="shared" ca="1" si="440"/>
        <v>0</v>
      </c>
      <c r="H341" s="62">
        <f t="shared" ca="1" si="440"/>
        <v>0</v>
      </c>
      <c r="I341" s="62">
        <f t="shared" ca="1" si="440"/>
        <v>0</v>
      </c>
      <c r="J341" s="62">
        <f t="shared" ca="1" si="440"/>
        <v>0</v>
      </c>
      <c r="K341" s="62">
        <f t="shared" ca="1" si="440"/>
        <v>0</v>
      </c>
      <c r="L341" s="62">
        <f t="shared" ca="1" si="440"/>
        <v>0</v>
      </c>
      <c r="M341" s="62">
        <f t="shared" ca="1" si="440"/>
        <v>0</v>
      </c>
      <c r="N341" s="62">
        <f t="shared" ca="1" si="427"/>
        <v>0</v>
      </c>
      <c r="O341" s="62">
        <f t="shared" ca="1" si="428"/>
        <v>0</v>
      </c>
    </row>
    <row r="342" spans="2:15" hidden="1" x14ac:dyDescent="0.25">
      <c r="B342" s="58"/>
      <c r="C342" s="63" t="s">
        <v>726</v>
      </c>
      <c r="D342" s="60"/>
      <c r="E342" s="61"/>
      <c r="F342" s="62">
        <f t="shared" ref="F342:M342" ca="1" si="441">90%*F25</f>
        <v>0</v>
      </c>
      <c r="G342" s="62">
        <f t="shared" ca="1" si="441"/>
        <v>0</v>
      </c>
      <c r="H342" s="62">
        <f t="shared" ca="1" si="441"/>
        <v>0</v>
      </c>
      <c r="I342" s="62">
        <f t="shared" ca="1" si="441"/>
        <v>0</v>
      </c>
      <c r="J342" s="62">
        <f t="shared" ca="1" si="441"/>
        <v>0</v>
      </c>
      <c r="K342" s="62">
        <f t="shared" ca="1" si="441"/>
        <v>0</v>
      </c>
      <c r="L342" s="62">
        <f t="shared" ca="1" si="441"/>
        <v>0</v>
      </c>
      <c r="M342" s="62">
        <f t="shared" ca="1" si="441"/>
        <v>0</v>
      </c>
      <c r="N342" s="62">
        <f t="shared" ca="1" si="427"/>
        <v>0</v>
      </c>
      <c r="O342" s="62">
        <f t="shared" ca="1" si="428"/>
        <v>0</v>
      </c>
    </row>
    <row r="343" spans="2:15" hidden="1" x14ac:dyDescent="0.25">
      <c r="B343" s="58">
        <v>6</v>
      </c>
      <c r="C343" s="188" t="s">
        <v>727</v>
      </c>
      <c r="D343" s="60"/>
      <c r="E343" s="61"/>
      <c r="F343" s="62">
        <f t="shared" ref="F343:M343" ca="1" si="442">90%*F26</f>
        <v>0</v>
      </c>
      <c r="G343" s="62">
        <f t="shared" ca="1" si="442"/>
        <v>0</v>
      </c>
      <c r="H343" s="62">
        <f t="shared" ca="1" si="442"/>
        <v>0</v>
      </c>
      <c r="I343" s="62">
        <f t="shared" ca="1" si="442"/>
        <v>0</v>
      </c>
      <c r="J343" s="62">
        <f t="shared" ca="1" si="442"/>
        <v>0</v>
      </c>
      <c r="K343" s="62">
        <f t="shared" ca="1" si="442"/>
        <v>0</v>
      </c>
      <c r="L343" s="62">
        <f t="shared" ca="1" si="442"/>
        <v>0</v>
      </c>
      <c r="M343" s="62">
        <f t="shared" ca="1" si="442"/>
        <v>0</v>
      </c>
      <c r="N343" s="62">
        <f t="shared" ca="1" si="427"/>
        <v>0</v>
      </c>
      <c r="O343" s="62">
        <f t="shared" ca="1" si="428"/>
        <v>0</v>
      </c>
    </row>
    <row r="344" spans="2:15" hidden="1" x14ac:dyDescent="0.25">
      <c r="B344" s="58">
        <v>7</v>
      </c>
      <c r="C344" s="188" t="s">
        <v>728</v>
      </c>
      <c r="D344" s="60"/>
      <c r="E344" s="61"/>
      <c r="F344" s="62">
        <f t="shared" ref="F344:M344" ca="1" si="443">90%*F27</f>
        <v>0</v>
      </c>
      <c r="G344" s="62">
        <f t="shared" ca="1" si="443"/>
        <v>0</v>
      </c>
      <c r="H344" s="62">
        <f t="shared" ca="1" si="443"/>
        <v>0</v>
      </c>
      <c r="I344" s="62">
        <f t="shared" ca="1" si="443"/>
        <v>0</v>
      </c>
      <c r="J344" s="62">
        <f t="shared" ca="1" si="443"/>
        <v>0</v>
      </c>
      <c r="K344" s="62">
        <f t="shared" ca="1" si="443"/>
        <v>0</v>
      </c>
      <c r="L344" s="62">
        <f t="shared" ca="1" si="443"/>
        <v>0</v>
      </c>
      <c r="M344" s="62">
        <f t="shared" ca="1" si="443"/>
        <v>0</v>
      </c>
      <c r="N344" s="62">
        <f t="shared" ca="1" si="427"/>
        <v>0</v>
      </c>
      <c r="O344" s="62">
        <f t="shared" ca="1" si="428"/>
        <v>0</v>
      </c>
    </row>
    <row r="345" spans="2:15" hidden="1" x14ac:dyDescent="0.25">
      <c r="B345" s="58">
        <v>8</v>
      </c>
      <c r="C345" s="188" t="s">
        <v>729</v>
      </c>
      <c r="D345" s="60"/>
      <c r="E345" s="61"/>
      <c r="F345" s="62">
        <f t="shared" ref="F345:M345" si="444">90%*F28</f>
        <v>0</v>
      </c>
      <c r="G345" s="62">
        <f t="shared" si="444"/>
        <v>0</v>
      </c>
      <c r="H345" s="62">
        <f t="shared" si="444"/>
        <v>0</v>
      </c>
      <c r="I345" s="62">
        <f t="shared" si="444"/>
        <v>0</v>
      </c>
      <c r="J345" s="62">
        <f t="shared" si="444"/>
        <v>0</v>
      </c>
      <c r="K345" s="62">
        <f t="shared" si="444"/>
        <v>0</v>
      </c>
      <c r="L345" s="62">
        <f t="shared" si="444"/>
        <v>0</v>
      </c>
      <c r="M345" s="62">
        <f t="shared" si="444"/>
        <v>0</v>
      </c>
      <c r="N345" s="62"/>
      <c r="O345" s="62"/>
    </row>
    <row r="346" spans="2:15" hidden="1" x14ac:dyDescent="0.25">
      <c r="B346" s="58"/>
      <c r="C346" s="63" t="s">
        <v>730</v>
      </c>
      <c r="D346" s="60"/>
      <c r="E346" s="61"/>
      <c r="F346" s="62">
        <f t="shared" ref="F346:M346" ca="1" si="445">90%*F29</f>
        <v>0</v>
      </c>
      <c r="G346" s="62">
        <f t="shared" ca="1" si="445"/>
        <v>0</v>
      </c>
      <c r="H346" s="62">
        <f t="shared" ca="1" si="445"/>
        <v>0</v>
      </c>
      <c r="I346" s="62">
        <f t="shared" ca="1" si="445"/>
        <v>0</v>
      </c>
      <c r="J346" s="62">
        <f t="shared" ca="1" si="445"/>
        <v>0</v>
      </c>
      <c r="K346" s="62">
        <f t="shared" ca="1" si="445"/>
        <v>0</v>
      </c>
      <c r="L346" s="62">
        <f t="shared" ca="1" si="445"/>
        <v>0</v>
      </c>
      <c r="M346" s="62">
        <f t="shared" ca="1" si="445"/>
        <v>0</v>
      </c>
      <c r="N346" s="62">
        <f t="shared" ca="1" si="427"/>
        <v>0</v>
      </c>
      <c r="O346" s="62">
        <f t="shared" ca="1" si="428"/>
        <v>0</v>
      </c>
    </row>
    <row r="347" spans="2:15" hidden="1" x14ac:dyDescent="0.25">
      <c r="B347" s="58"/>
      <c r="C347" s="63" t="s">
        <v>731</v>
      </c>
      <c r="D347" s="60"/>
      <c r="E347" s="61"/>
      <c r="F347" s="62">
        <f t="shared" ref="F347:M347" ca="1" si="446">90%*F30</f>
        <v>0</v>
      </c>
      <c r="G347" s="62">
        <f t="shared" ca="1" si="446"/>
        <v>0</v>
      </c>
      <c r="H347" s="62">
        <f t="shared" ca="1" si="446"/>
        <v>0</v>
      </c>
      <c r="I347" s="62">
        <f t="shared" ca="1" si="446"/>
        <v>0</v>
      </c>
      <c r="J347" s="62">
        <f t="shared" ca="1" si="446"/>
        <v>0</v>
      </c>
      <c r="K347" s="62">
        <f t="shared" ca="1" si="446"/>
        <v>0</v>
      </c>
      <c r="L347" s="62">
        <f t="shared" ca="1" si="446"/>
        <v>0</v>
      </c>
      <c r="M347" s="62">
        <f t="shared" ca="1" si="446"/>
        <v>0</v>
      </c>
      <c r="N347" s="62">
        <f t="shared" ca="1" si="427"/>
        <v>0</v>
      </c>
      <c r="O347" s="62">
        <f t="shared" ca="1" si="428"/>
        <v>0</v>
      </c>
    </row>
    <row r="348" spans="2:15" ht="28" hidden="1" x14ac:dyDescent="0.25">
      <c r="B348" s="186">
        <v>9</v>
      </c>
      <c r="C348" s="190" t="s">
        <v>732</v>
      </c>
      <c r="D348" s="60"/>
      <c r="E348" s="61"/>
      <c r="F348" s="62">
        <f t="shared" ref="F348:M348" ca="1" si="447">90%*F31</f>
        <v>0</v>
      </c>
      <c r="G348" s="62">
        <f t="shared" ca="1" si="447"/>
        <v>0</v>
      </c>
      <c r="H348" s="62">
        <f t="shared" ca="1" si="447"/>
        <v>0</v>
      </c>
      <c r="I348" s="62">
        <f t="shared" ca="1" si="447"/>
        <v>0</v>
      </c>
      <c r="J348" s="62">
        <f t="shared" ca="1" si="447"/>
        <v>0</v>
      </c>
      <c r="K348" s="62">
        <f t="shared" ca="1" si="447"/>
        <v>0</v>
      </c>
      <c r="L348" s="62">
        <f t="shared" ca="1" si="447"/>
        <v>0</v>
      </c>
      <c r="M348" s="62">
        <f t="shared" ca="1" si="447"/>
        <v>0</v>
      </c>
      <c r="N348" s="62">
        <f t="shared" ca="1" si="427"/>
        <v>0</v>
      </c>
      <c r="O348" s="62">
        <f t="shared" ca="1" si="428"/>
        <v>0</v>
      </c>
    </row>
    <row r="349" spans="2:15" hidden="1" x14ac:dyDescent="0.25">
      <c r="B349" s="183">
        <v>10</v>
      </c>
      <c r="C349" s="191" t="s">
        <v>734</v>
      </c>
      <c r="D349" s="184"/>
      <c r="E349" s="61"/>
      <c r="F349" s="62">
        <f t="shared" ref="F349:M349" ca="1" si="448">90%*F32</f>
        <v>0</v>
      </c>
      <c r="G349" s="62">
        <f t="shared" ca="1" si="448"/>
        <v>0</v>
      </c>
      <c r="H349" s="62">
        <f t="shared" ca="1" si="448"/>
        <v>0</v>
      </c>
      <c r="I349" s="62">
        <f t="shared" ca="1" si="448"/>
        <v>0</v>
      </c>
      <c r="J349" s="62">
        <f t="shared" ca="1" si="448"/>
        <v>0</v>
      </c>
      <c r="K349" s="62">
        <f t="shared" ca="1" si="448"/>
        <v>0</v>
      </c>
      <c r="L349" s="62">
        <f t="shared" ca="1" si="448"/>
        <v>0</v>
      </c>
      <c r="M349" s="62">
        <f t="shared" ca="1" si="448"/>
        <v>0</v>
      </c>
      <c r="N349" s="62">
        <f t="shared" ca="1" si="427"/>
        <v>0</v>
      </c>
      <c r="O349" s="62">
        <f t="shared" ca="1" si="427"/>
        <v>0</v>
      </c>
    </row>
    <row r="350" spans="2:15" hidden="1" x14ac:dyDescent="0.25">
      <c r="B350" s="183">
        <v>11</v>
      </c>
      <c r="C350" s="191" t="s">
        <v>735</v>
      </c>
      <c r="D350" s="184"/>
      <c r="E350" s="61"/>
      <c r="F350" s="62">
        <f t="shared" ref="F350:M350" ca="1" si="449">90%*F33</f>
        <v>0</v>
      </c>
      <c r="G350" s="62">
        <f t="shared" ca="1" si="449"/>
        <v>0</v>
      </c>
      <c r="H350" s="62">
        <f t="shared" ca="1" si="449"/>
        <v>0</v>
      </c>
      <c r="I350" s="62">
        <f t="shared" ca="1" si="449"/>
        <v>0</v>
      </c>
      <c r="J350" s="62">
        <f t="shared" ca="1" si="449"/>
        <v>0</v>
      </c>
      <c r="K350" s="62">
        <f t="shared" ca="1" si="449"/>
        <v>0</v>
      </c>
      <c r="L350" s="62">
        <f t="shared" ca="1" si="449"/>
        <v>0</v>
      </c>
      <c r="M350" s="62">
        <f t="shared" ca="1" si="449"/>
        <v>0</v>
      </c>
      <c r="N350" s="62">
        <f t="shared" ca="1" si="427"/>
        <v>0</v>
      </c>
      <c r="O350" s="62">
        <f t="shared" ca="1" si="427"/>
        <v>0</v>
      </c>
    </row>
    <row r="351" spans="2:15" hidden="1" x14ac:dyDescent="0.25">
      <c r="B351" s="183">
        <v>12</v>
      </c>
      <c r="C351" s="191" t="s">
        <v>736</v>
      </c>
      <c r="D351" s="184"/>
      <c r="E351" s="61"/>
      <c r="F351" s="62">
        <f t="shared" ref="F351:M351" si="450">90%*F34</f>
        <v>0</v>
      </c>
      <c r="G351" s="62">
        <f t="shared" si="450"/>
        <v>0</v>
      </c>
      <c r="H351" s="62">
        <f t="shared" si="450"/>
        <v>0</v>
      </c>
      <c r="I351" s="62">
        <f t="shared" si="450"/>
        <v>0</v>
      </c>
      <c r="J351" s="62">
        <f t="shared" si="450"/>
        <v>0</v>
      </c>
      <c r="K351" s="62">
        <f t="shared" si="450"/>
        <v>0</v>
      </c>
      <c r="L351" s="62">
        <f t="shared" si="450"/>
        <v>0</v>
      </c>
      <c r="M351" s="62">
        <f t="shared" si="450"/>
        <v>0</v>
      </c>
      <c r="N351" s="62"/>
      <c r="O351" s="62"/>
    </row>
    <row r="352" spans="2:15" hidden="1" x14ac:dyDescent="0.25">
      <c r="B352" s="183"/>
      <c r="C352" s="185" t="s">
        <v>741</v>
      </c>
      <c r="D352" s="184"/>
      <c r="E352" s="61"/>
      <c r="F352" s="62">
        <f t="shared" ref="F352:M352" ca="1" si="451">90%*F35</f>
        <v>0</v>
      </c>
      <c r="G352" s="62">
        <f t="shared" ca="1" si="451"/>
        <v>0</v>
      </c>
      <c r="H352" s="62">
        <f t="shared" ca="1" si="451"/>
        <v>0</v>
      </c>
      <c r="I352" s="62">
        <f t="shared" ca="1" si="451"/>
        <v>0</v>
      </c>
      <c r="J352" s="62">
        <f t="shared" ca="1" si="451"/>
        <v>0</v>
      </c>
      <c r="K352" s="62">
        <f t="shared" ca="1" si="451"/>
        <v>0</v>
      </c>
      <c r="L352" s="62">
        <f t="shared" ca="1" si="451"/>
        <v>0</v>
      </c>
      <c r="M352" s="62">
        <f t="shared" ca="1" si="451"/>
        <v>0</v>
      </c>
      <c r="N352" s="62">
        <f t="shared" ca="1" si="427"/>
        <v>0</v>
      </c>
      <c r="O352" s="62">
        <f t="shared" ca="1" si="427"/>
        <v>0</v>
      </c>
    </row>
    <row r="353" spans="2:15" hidden="1" x14ac:dyDescent="0.25">
      <c r="B353" s="183"/>
      <c r="C353" s="185" t="s">
        <v>742</v>
      </c>
      <c r="D353" s="184"/>
      <c r="E353" s="61"/>
      <c r="F353" s="62">
        <f t="shared" ref="F353:M353" ca="1" si="452">90%*F36</f>
        <v>0</v>
      </c>
      <c r="G353" s="62">
        <f t="shared" ca="1" si="452"/>
        <v>0</v>
      </c>
      <c r="H353" s="62">
        <f t="shared" ca="1" si="452"/>
        <v>0</v>
      </c>
      <c r="I353" s="62">
        <f t="shared" ca="1" si="452"/>
        <v>0</v>
      </c>
      <c r="J353" s="62">
        <f t="shared" ca="1" si="452"/>
        <v>0</v>
      </c>
      <c r="K353" s="62">
        <f t="shared" ca="1" si="452"/>
        <v>0</v>
      </c>
      <c r="L353" s="62">
        <f t="shared" ca="1" si="452"/>
        <v>0</v>
      </c>
      <c r="M353" s="62">
        <f t="shared" ca="1" si="452"/>
        <v>0</v>
      </c>
      <c r="N353" s="62">
        <f t="shared" ca="1" si="427"/>
        <v>0</v>
      </c>
      <c r="O353" s="62">
        <f t="shared" ca="1" si="427"/>
        <v>0</v>
      </c>
    </row>
    <row r="354" spans="2:15" hidden="1" x14ac:dyDescent="0.25">
      <c r="B354" s="183">
        <v>13</v>
      </c>
      <c r="C354" s="185"/>
      <c r="D354" s="184"/>
      <c r="E354" s="61"/>
      <c r="F354" s="62">
        <f t="shared" ref="F354:M354" si="453">90%*F37</f>
        <v>0</v>
      </c>
      <c r="G354" s="62">
        <f t="shared" si="453"/>
        <v>0</v>
      </c>
      <c r="H354" s="62">
        <f t="shared" si="453"/>
        <v>0</v>
      </c>
      <c r="I354" s="62">
        <f t="shared" si="453"/>
        <v>0</v>
      </c>
      <c r="J354" s="62">
        <f t="shared" si="453"/>
        <v>0</v>
      </c>
      <c r="K354" s="62">
        <f t="shared" si="453"/>
        <v>0</v>
      </c>
      <c r="L354" s="62">
        <f t="shared" si="453"/>
        <v>0</v>
      </c>
      <c r="M354" s="62">
        <f t="shared" si="453"/>
        <v>0</v>
      </c>
      <c r="N354" s="62"/>
      <c r="O354" s="62"/>
    </row>
    <row r="355" spans="2:15" hidden="1" x14ac:dyDescent="0.25">
      <c r="B355" s="183"/>
      <c r="C355" s="185" t="s">
        <v>743</v>
      </c>
      <c r="D355" s="184"/>
      <c r="E355" s="61"/>
      <c r="F355" s="62">
        <f t="shared" ref="F355:M355" ca="1" si="454">90%*F38</f>
        <v>0</v>
      </c>
      <c r="G355" s="62">
        <f t="shared" ca="1" si="454"/>
        <v>0</v>
      </c>
      <c r="H355" s="62">
        <f t="shared" ca="1" si="454"/>
        <v>0</v>
      </c>
      <c r="I355" s="62">
        <f t="shared" ca="1" si="454"/>
        <v>0</v>
      </c>
      <c r="J355" s="62">
        <f t="shared" ca="1" si="454"/>
        <v>0</v>
      </c>
      <c r="K355" s="62">
        <f t="shared" ca="1" si="454"/>
        <v>0</v>
      </c>
      <c r="L355" s="62">
        <f t="shared" ca="1" si="454"/>
        <v>0</v>
      </c>
      <c r="M355" s="62">
        <f t="shared" ca="1" si="454"/>
        <v>0</v>
      </c>
      <c r="N355" s="62">
        <f t="shared" ca="1" si="427"/>
        <v>0</v>
      </c>
      <c r="O355" s="62">
        <f t="shared" ca="1" si="427"/>
        <v>0</v>
      </c>
    </row>
    <row r="356" spans="2:15" hidden="1" x14ac:dyDescent="0.25">
      <c r="B356" s="183"/>
      <c r="C356" s="185" t="s">
        <v>744</v>
      </c>
      <c r="D356" s="184"/>
      <c r="E356" s="61"/>
      <c r="F356" s="62">
        <f t="shared" ref="F356:M356" ca="1" si="455">90%*F39</f>
        <v>0</v>
      </c>
      <c r="G356" s="62">
        <f t="shared" ca="1" si="455"/>
        <v>0</v>
      </c>
      <c r="H356" s="62">
        <f t="shared" ca="1" si="455"/>
        <v>0</v>
      </c>
      <c r="I356" s="62">
        <f t="shared" ca="1" si="455"/>
        <v>0</v>
      </c>
      <c r="J356" s="62">
        <f t="shared" ca="1" si="455"/>
        <v>0</v>
      </c>
      <c r="K356" s="62">
        <f t="shared" ca="1" si="455"/>
        <v>0</v>
      </c>
      <c r="L356" s="62">
        <f t="shared" ca="1" si="455"/>
        <v>0</v>
      </c>
      <c r="M356" s="62">
        <f t="shared" ca="1" si="455"/>
        <v>0</v>
      </c>
      <c r="N356" s="62">
        <f t="shared" ca="1" si="427"/>
        <v>0</v>
      </c>
      <c r="O356" s="62">
        <f t="shared" ca="1" si="427"/>
        <v>0</v>
      </c>
    </row>
    <row r="357" spans="2:15" hidden="1" x14ac:dyDescent="0.25">
      <c r="B357" s="183"/>
      <c r="C357" s="185" t="s">
        <v>745</v>
      </c>
      <c r="D357" s="184"/>
      <c r="E357" s="61"/>
      <c r="F357" s="62">
        <f t="shared" ref="F357:M357" ca="1" si="456">90%*F40</f>
        <v>0</v>
      </c>
      <c r="G357" s="62">
        <f t="shared" ca="1" si="456"/>
        <v>0</v>
      </c>
      <c r="H357" s="62">
        <f t="shared" ca="1" si="456"/>
        <v>0</v>
      </c>
      <c r="I357" s="62">
        <f t="shared" ca="1" si="456"/>
        <v>0</v>
      </c>
      <c r="J357" s="62">
        <f t="shared" ca="1" si="456"/>
        <v>0</v>
      </c>
      <c r="K357" s="62">
        <f t="shared" ca="1" si="456"/>
        <v>0</v>
      </c>
      <c r="L357" s="62">
        <f t="shared" ca="1" si="456"/>
        <v>0</v>
      </c>
      <c r="M357" s="62">
        <f t="shared" ca="1" si="456"/>
        <v>0</v>
      </c>
      <c r="N357" s="62">
        <f t="shared" ca="1" si="427"/>
        <v>0</v>
      </c>
      <c r="O357" s="62">
        <f t="shared" ca="1" si="427"/>
        <v>0</v>
      </c>
    </row>
    <row r="358" spans="2:15" hidden="1" x14ac:dyDescent="0.25">
      <c r="B358" s="183"/>
      <c r="C358" s="185" t="s">
        <v>746</v>
      </c>
      <c r="D358" s="184"/>
      <c r="E358" s="61"/>
      <c r="F358" s="62">
        <f t="shared" ref="F358:M358" ca="1" si="457">90%*F41</f>
        <v>0</v>
      </c>
      <c r="G358" s="62">
        <f t="shared" ca="1" si="457"/>
        <v>0</v>
      </c>
      <c r="H358" s="62">
        <f t="shared" ca="1" si="457"/>
        <v>0</v>
      </c>
      <c r="I358" s="62">
        <f t="shared" ca="1" si="457"/>
        <v>0</v>
      </c>
      <c r="J358" s="62">
        <f t="shared" ca="1" si="457"/>
        <v>0</v>
      </c>
      <c r="K358" s="62">
        <f t="shared" ca="1" si="457"/>
        <v>0</v>
      </c>
      <c r="L358" s="62">
        <f t="shared" ca="1" si="457"/>
        <v>0</v>
      </c>
      <c r="M358" s="62">
        <f t="shared" ca="1" si="457"/>
        <v>0</v>
      </c>
      <c r="N358" s="62">
        <f t="shared" ca="1" si="427"/>
        <v>0</v>
      </c>
      <c r="O358" s="62">
        <f t="shared" ca="1" si="427"/>
        <v>0</v>
      </c>
    </row>
    <row r="359" spans="2:15" hidden="1" x14ac:dyDescent="0.25">
      <c r="B359" s="183">
        <v>14</v>
      </c>
      <c r="C359" s="191" t="s">
        <v>737</v>
      </c>
      <c r="D359" s="184"/>
      <c r="E359" s="61"/>
      <c r="F359" s="62">
        <f t="shared" ref="F359:M359" si="458">90%*F42</f>
        <v>0</v>
      </c>
      <c r="G359" s="62">
        <f t="shared" si="458"/>
        <v>0</v>
      </c>
      <c r="H359" s="62">
        <f t="shared" si="458"/>
        <v>0</v>
      </c>
      <c r="I359" s="62">
        <f t="shared" si="458"/>
        <v>0</v>
      </c>
      <c r="J359" s="62">
        <f t="shared" si="458"/>
        <v>0</v>
      </c>
      <c r="K359" s="62">
        <f t="shared" si="458"/>
        <v>0</v>
      </c>
      <c r="L359" s="62">
        <f t="shared" si="458"/>
        <v>0</v>
      </c>
      <c r="M359" s="62">
        <f t="shared" si="458"/>
        <v>0</v>
      </c>
      <c r="N359" s="62"/>
      <c r="O359" s="62"/>
    </row>
    <row r="360" spans="2:15" hidden="1" x14ac:dyDescent="0.25">
      <c r="B360" s="183"/>
      <c r="C360" s="185" t="s">
        <v>747</v>
      </c>
      <c r="D360" s="184"/>
      <c r="E360" s="61"/>
      <c r="F360" s="62">
        <f t="shared" ref="F360:M360" ca="1" si="459">90%*F43</f>
        <v>0</v>
      </c>
      <c r="G360" s="62">
        <f t="shared" ca="1" si="459"/>
        <v>0</v>
      </c>
      <c r="H360" s="62">
        <f t="shared" ca="1" si="459"/>
        <v>0</v>
      </c>
      <c r="I360" s="62">
        <f t="shared" ca="1" si="459"/>
        <v>0</v>
      </c>
      <c r="J360" s="62">
        <f t="shared" ca="1" si="459"/>
        <v>0</v>
      </c>
      <c r="K360" s="62">
        <f t="shared" ca="1" si="459"/>
        <v>0</v>
      </c>
      <c r="L360" s="62">
        <f t="shared" ca="1" si="459"/>
        <v>0</v>
      </c>
      <c r="M360" s="62">
        <f t="shared" ca="1" si="459"/>
        <v>0</v>
      </c>
      <c r="N360" s="62">
        <f t="shared" ca="1" si="427"/>
        <v>0</v>
      </c>
      <c r="O360" s="62">
        <f t="shared" ca="1" si="427"/>
        <v>0</v>
      </c>
    </row>
    <row r="361" spans="2:15" hidden="1" x14ac:dyDescent="0.25">
      <c r="B361" s="183"/>
      <c r="C361" s="185" t="s">
        <v>748</v>
      </c>
      <c r="D361" s="184"/>
      <c r="E361" s="61"/>
      <c r="F361" s="62">
        <f t="shared" ref="F361:M361" ca="1" si="460">90%*F44</f>
        <v>0</v>
      </c>
      <c r="G361" s="62">
        <f t="shared" ca="1" si="460"/>
        <v>0</v>
      </c>
      <c r="H361" s="62">
        <f t="shared" ca="1" si="460"/>
        <v>0</v>
      </c>
      <c r="I361" s="62">
        <f t="shared" ca="1" si="460"/>
        <v>0</v>
      </c>
      <c r="J361" s="62">
        <f t="shared" ca="1" si="460"/>
        <v>0</v>
      </c>
      <c r="K361" s="62">
        <f t="shared" ca="1" si="460"/>
        <v>0</v>
      </c>
      <c r="L361" s="62">
        <f t="shared" ca="1" si="460"/>
        <v>0</v>
      </c>
      <c r="M361" s="62">
        <f t="shared" ca="1" si="460"/>
        <v>0</v>
      </c>
      <c r="N361" s="62">
        <f t="shared" ca="1" si="427"/>
        <v>0</v>
      </c>
      <c r="O361" s="62">
        <f t="shared" ca="1" si="427"/>
        <v>0</v>
      </c>
    </row>
    <row r="362" spans="2:15" hidden="1" x14ac:dyDescent="0.25">
      <c r="B362" s="183"/>
      <c r="C362" s="185" t="s">
        <v>749</v>
      </c>
      <c r="D362" s="184"/>
      <c r="E362" s="61"/>
      <c r="F362" s="62">
        <f t="shared" ref="F362:M362" ca="1" si="461">90%*F45</f>
        <v>0</v>
      </c>
      <c r="G362" s="62">
        <f t="shared" ca="1" si="461"/>
        <v>0</v>
      </c>
      <c r="H362" s="62">
        <f t="shared" ca="1" si="461"/>
        <v>0</v>
      </c>
      <c r="I362" s="62">
        <f t="shared" ca="1" si="461"/>
        <v>0</v>
      </c>
      <c r="J362" s="62">
        <f t="shared" ca="1" si="461"/>
        <v>0</v>
      </c>
      <c r="K362" s="62">
        <f t="shared" ca="1" si="461"/>
        <v>0</v>
      </c>
      <c r="L362" s="62">
        <f t="shared" ca="1" si="461"/>
        <v>0</v>
      </c>
      <c r="M362" s="62">
        <f t="shared" ca="1" si="461"/>
        <v>0</v>
      </c>
      <c r="N362" s="62">
        <f t="shared" ca="1" si="427"/>
        <v>0</v>
      </c>
      <c r="O362" s="62">
        <f t="shared" ca="1" si="427"/>
        <v>0</v>
      </c>
    </row>
    <row r="363" spans="2:15" hidden="1" x14ac:dyDescent="0.25">
      <c r="B363" s="183">
        <v>15</v>
      </c>
      <c r="C363" s="191" t="s">
        <v>738</v>
      </c>
      <c r="D363" s="184"/>
      <c r="E363" s="61"/>
      <c r="F363" s="62">
        <f t="shared" ref="F363:M363" ca="1" si="462">90%*F46</f>
        <v>0</v>
      </c>
      <c r="G363" s="62">
        <f t="shared" ca="1" si="462"/>
        <v>0</v>
      </c>
      <c r="H363" s="62">
        <f t="shared" ca="1" si="462"/>
        <v>0</v>
      </c>
      <c r="I363" s="62">
        <f t="shared" ca="1" si="462"/>
        <v>0</v>
      </c>
      <c r="J363" s="62">
        <f t="shared" ca="1" si="462"/>
        <v>0</v>
      </c>
      <c r="K363" s="62">
        <f t="shared" ca="1" si="462"/>
        <v>0</v>
      </c>
      <c r="L363" s="62">
        <f t="shared" ca="1" si="462"/>
        <v>0</v>
      </c>
      <c r="M363" s="62">
        <f t="shared" ca="1" si="462"/>
        <v>0</v>
      </c>
      <c r="N363" s="62">
        <f t="shared" ca="1" si="427"/>
        <v>0</v>
      </c>
      <c r="O363" s="62">
        <f t="shared" ca="1" si="427"/>
        <v>0</v>
      </c>
    </row>
    <row r="364" spans="2:15" hidden="1" x14ac:dyDescent="0.25">
      <c r="B364" s="183">
        <v>16</v>
      </c>
      <c r="C364" s="191" t="s">
        <v>739</v>
      </c>
      <c r="D364" s="60"/>
      <c r="E364" s="61"/>
      <c r="F364" s="62">
        <f t="shared" ref="F364:M364" ca="1" si="463">90%*F47</f>
        <v>0</v>
      </c>
      <c r="G364" s="62">
        <f t="shared" ca="1" si="463"/>
        <v>0</v>
      </c>
      <c r="H364" s="62">
        <f t="shared" ca="1" si="463"/>
        <v>0</v>
      </c>
      <c r="I364" s="62">
        <f t="shared" ca="1" si="463"/>
        <v>0</v>
      </c>
      <c r="J364" s="62">
        <f t="shared" ca="1" si="463"/>
        <v>0</v>
      </c>
      <c r="K364" s="62">
        <f t="shared" ca="1" si="463"/>
        <v>0</v>
      </c>
      <c r="L364" s="62">
        <f t="shared" ca="1" si="463"/>
        <v>0</v>
      </c>
      <c r="M364" s="62">
        <f t="shared" ca="1" si="463"/>
        <v>0</v>
      </c>
      <c r="N364" s="62">
        <f t="shared" ca="1" si="427"/>
        <v>0</v>
      </c>
      <c r="O364" s="62">
        <f t="shared" ca="1" si="427"/>
        <v>0</v>
      </c>
    </row>
    <row r="365" spans="2:15" hidden="1" x14ac:dyDescent="0.25">
      <c r="B365" s="183">
        <v>17</v>
      </c>
      <c r="C365" s="191" t="s">
        <v>740</v>
      </c>
      <c r="D365" s="60"/>
      <c r="E365" s="64"/>
      <c r="F365" s="62">
        <f t="shared" ref="F365:M365" ca="1" si="464">90%*F48</f>
        <v>0</v>
      </c>
      <c r="G365" s="62">
        <f t="shared" ca="1" si="464"/>
        <v>0</v>
      </c>
      <c r="H365" s="62">
        <f t="shared" ca="1" si="464"/>
        <v>0</v>
      </c>
      <c r="I365" s="62">
        <f t="shared" ca="1" si="464"/>
        <v>0</v>
      </c>
      <c r="J365" s="62">
        <f t="shared" ca="1" si="464"/>
        <v>0</v>
      </c>
      <c r="K365" s="62">
        <f t="shared" ca="1" si="464"/>
        <v>0</v>
      </c>
      <c r="L365" s="62">
        <f t="shared" ca="1" si="464"/>
        <v>0</v>
      </c>
      <c r="M365" s="62">
        <f t="shared" ca="1" si="464"/>
        <v>0</v>
      </c>
      <c r="N365" s="62">
        <f t="shared" ca="1" si="427"/>
        <v>0</v>
      </c>
      <c r="O365" s="62">
        <f t="shared" ca="1" si="427"/>
        <v>0</v>
      </c>
    </row>
    <row r="366" spans="2:15" ht="14.5" hidden="1" thickBot="1" x14ac:dyDescent="0.3">
      <c r="B366" s="65"/>
      <c r="C366" s="66" t="s">
        <v>108</v>
      </c>
      <c r="D366" s="66"/>
      <c r="E366" s="67"/>
      <c r="F366" s="147">
        <f ca="1">SUM(F326:F365)</f>
        <v>0</v>
      </c>
      <c r="G366" s="147">
        <f t="shared" ref="G366:O366" ca="1" si="465">SUM(G326:G365)</f>
        <v>0</v>
      </c>
      <c r="H366" s="147">
        <f t="shared" ca="1" si="465"/>
        <v>0</v>
      </c>
      <c r="I366" s="147">
        <f t="shared" ca="1" si="465"/>
        <v>0</v>
      </c>
      <c r="J366" s="147">
        <f t="shared" ca="1" si="465"/>
        <v>0</v>
      </c>
      <c r="K366" s="147">
        <f t="shared" ca="1" si="465"/>
        <v>0</v>
      </c>
      <c r="L366" s="147">
        <f t="shared" ca="1" si="465"/>
        <v>0</v>
      </c>
      <c r="M366" s="147">
        <f ca="1">SUM(M326:M365)</f>
        <v>0</v>
      </c>
      <c r="N366" s="147">
        <f t="shared" ca="1" si="465"/>
        <v>0</v>
      </c>
      <c r="O366" s="147">
        <f t="shared" ca="1" si="465"/>
        <v>0</v>
      </c>
    </row>
    <row r="367" spans="2:15" ht="14.5" thickBot="1" x14ac:dyDescent="0.3"/>
    <row r="368" spans="2:15" x14ac:dyDescent="0.25">
      <c r="B368" s="370" t="s">
        <v>642</v>
      </c>
      <c r="C368" s="371"/>
      <c r="D368" s="371"/>
      <c r="E368" s="371"/>
      <c r="F368" s="371"/>
      <c r="G368" s="371"/>
      <c r="H368" s="371"/>
      <c r="I368" s="371"/>
      <c r="J368" s="371"/>
      <c r="K368" s="371"/>
      <c r="L368" s="371"/>
      <c r="M368" s="371"/>
      <c r="N368" s="371"/>
      <c r="O368" s="372"/>
    </row>
    <row r="369" spans="2:15" ht="14.25" customHeight="1" x14ac:dyDescent="0.25">
      <c r="B369" s="373" t="s">
        <v>2</v>
      </c>
      <c r="C369" s="365" t="s">
        <v>205</v>
      </c>
      <c r="D369" s="367" t="s">
        <v>193</v>
      </c>
      <c r="E369" s="367" t="s">
        <v>194</v>
      </c>
      <c r="F369" s="367" t="s">
        <v>195</v>
      </c>
      <c r="G369" s="367"/>
      <c r="H369" s="367"/>
      <c r="I369" s="367"/>
      <c r="J369" s="367" t="s">
        <v>196</v>
      </c>
      <c r="K369" s="367"/>
      <c r="L369" s="367"/>
      <c r="M369" s="367"/>
      <c r="N369" s="367" t="s">
        <v>197</v>
      </c>
      <c r="O369" s="369"/>
    </row>
    <row r="370" spans="2:15" ht="56.5" thickBot="1" x14ac:dyDescent="0.3">
      <c r="B370" s="374"/>
      <c r="C370" s="366"/>
      <c r="D370" s="368"/>
      <c r="E370" s="368"/>
      <c r="F370" s="54" t="s">
        <v>198</v>
      </c>
      <c r="G370" s="54" t="s">
        <v>107</v>
      </c>
      <c r="H370" s="54" t="s">
        <v>199</v>
      </c>
      <c r="I370" s="54" t="s">
        <v>200</v>
      </c>
      <c r="J370" s="54" t="s">
        <v>201</v>
      </c>
      <c r="K370" s="54" t="s">
        <v>107</v>
      </c>
      <c r="L370" s="54" t="s">
        <v>202</v>
      </c>
      <c r="M370" s="54" t="s">
        <v>203</v>
      </c>
      <c r="N370" s="54" t="s">
        <v>198</v>
      </c>
      <c r="O370" s="55" t="s">
        <v>200</v>
      </c>
    </row>
    <row r="371" spans="2:15" x14ac:dyDescent="0.25">
      <c r="B371" s="58">
        <v>1</v>
      </c>
      <c r="C371" s="188" t="s">
        <v>148</v>
      </c>
      <c r="D371" s="56"/>
      <c r="E371" s="57"/>
      <c r="F371" s="62">
        <f>90%*F54</f>
        <v>7.7760000000000007</v>
      </c>
      <c r="G371" s="62">
        <f t="shared" ref="G371:M371" si="466">90%*G54</f>
        <v>25.789026749460429</v>
      </c>
      <c r="H371" s="62">
        <f t="shared" ca="1" si="466"/>
        <v>0</v>
      </c>
      <c r="I371" s="62">
        <f t="shared" ca="1" si="466"/>
        <v>33.565026749460436</v>
      </c>
      <c r="J371" s="62">
        <f t="shared" si="466"/>
        <v>4.4091558000014077E-3</v>
      </c>
      <c r="K371" s="62">
        <f t="shared" si="466"/>
        <v>0</v>
      </c>
      <c r="L371" s="62">
        <f t="shared" ca="1" si="466"/>
        <v>0</v>
      </c>
      <c r="M371" s="62">
        <f t="shared" ca="1" si="466"/>
        <v>4.4091558000014077E-3</v>
      </c>
      <c r="N371" s="62">
        <f>F371-J371</f>
        <v>7.7715908441999995</v>
      </c>
      <c r="O371" s="62">
        <f ca="1">I371-M371</f>
        <v>33.560617593660432</v>
      </c>
    </row>
    <row r="372" spans="2:15" x14ac:dyDescent="0.25">
      <c r="B372" s="58">
        <v>2</v>
      </c>
      <c r="C372" s="188" t="s">
        <v>750</v>
      </c>
      <c r="D372" s="192"/>
      <c r="E372" s="193"/>
      <c r="F372" s="62">
        <f t="shared" ref="F372:M372" si="467">90%*F55</f>
        <v>0</v>
      </c>
      <c r="G372" s="62">
        <f t="shared" si="467"/>
        <v>0</v>
      </c>
      <c r="H372" s="62">
        <f t="shared" ca="1" si="467"/>
        <v>0</v>
      </c>
      <c r="I372" s="62">
        <f t="shared" ca="1" si="467"/>
        <v>0</v>
      </c>
      <c r="J372" s="62">
        <f t="shared" ca="1" si="467"/>
        <v>0</v>
      </c>
      <c r="K372" s="62">
        <f t="shared" ca="1" si="467"/>
        <v>0</v>
      </c>
      <c r="L372" s="62">
        <f t="shared" ca="1" si="467"/>
        <v>0</v>
      </c>
      <c r="M372" s="62">
        <f t="shared" ca="1" si="467"/>
        <v>0</v>
      </c>
      <c r="N372" s="62">
        <f ca="1">F372-J372</f>
        <v>0</v>
      </c>
      <c r="O372" s="62">
        <f ca="1">I372-M372</f>
        <v>0</v>
      </c>
    </row>
    <row r="373" spans="2:15" x14ac:dyDescent="0.25">
      <c r="B373" s="58">
        <v>3</v>
      </c>
      <c r="C373" s="187" t="s">
        <v>716</v>
      </c>
      <c r="D373" s="60"/>
      <c r="E373" s="61"/>
      <c r="F373" s="62">
        <f t="shared" ref="F373:M373" si="468">90%*F56</f>
        <v>0</v>
      </c>
      <c r="G373" s="62">
        <f t="shared" si="468"/>
        <v>0</v>
      </c>
      <c r="H373" s="62">
        <f t="shared" si="468"/>
        <v>0</v>
      </c>
      <c r="I373" s="62">
        <f t="shared" si="468"/>
        <v>0</v>
      </c>
      <c r="J373" s="62">
        <f t="shared" si="468"/>
        <v>0</v>
      </c>
      <c r="K373" s="62">
        <f t="shared" si="468"/>
        <v>0</v>
      </c>
      <c r="L373" s="62">
        <f t="shared" si="468"/>
        <v>0</v>
      </c>
      <c r="M373" s="62">
        <f t="shared" si="468"/>
        <v>0</v>
      </c>
      <c r="N373" s="62"/>
      <c r="O373" s="62"/>
    </row>
    <row r="374" spans="2:15" x14ac:dyDescent="0.25">
      <c r="B374" s="58"/>
      <c r="C374" s="59" t="s">
        <v>712</v>
      </c>
      <c r="D374" s="60"/>
      <c r="E374" s="61"/>
      <c r="F374" s="62">
        <f t="shared" ref="F374:M374" si="469">90%*F57</f>
        <v>336.79800000000006</v>
      </c>
      <c r="G374" s="62">
        <f t="shared" si="469"/>
        <v>24.032617273994692</v>
      </c>
      <c r="H374" s="62">
        <f t="shared" ca="1" si="469"/>
        <v>0</v>
      </c>
      <c r="I374" s="62">
        <f t="shared" ca="1" si="469"/>
        <v>360.83061727399473</v>
      </c>
      <c r="J374" s="62">
        <f t="shared" si="469"/>
        <v>107.01236717730001</v>
      </c>
      <c r="K374" s="62">
        <f t="shared" si="469"/>
        <v>18.315244629554961</v>
      </c>
      <c r="L374" s="62">
        <f t="shared" ca="1" si="469"/>
        <v>0</v>
      </c>
      <c r="M374" s="62">
        <f t="shared" ca="1" si="469"/>
        <v>125.32761180685496</v>
      </c>
      <c r="N374" s="62">
        <f t="shared" ref="N374:N377" si="470">F374-J374</f>
        <v>229.78563282270005</v>
      </c>
      <c r="O374" s="62">
        <f t="shared" ref="O374:O377" ca="1" si="471">I374-M374</f>
        <v>235.50300546713976</v>
      </c>
    </row>
    <row r="375" spans="2:15" x14ac:dyDescent="0.25">
      <c r="B375" s="58"/>
      <c r="C375" s="59" t="s">
        <v>713</v>
      </c>
      <c r="D375" s="60"/>
      <c r="E375" s="61"/>
      <c r="F375" s="62">
        <f t="shared" ref="F375:M375" ca="1" si="472">90%*F58</f>
        <v>0</v>
      </c>
      <c r="G375" s="62">
        <f t="shared" ca="1" si="472"/>
        <v>0</v>
      </c>
      <c r="H375" s="62">
        <f t="shared" ca="1" si="472"/>
        <v>0</v>
      </c>
      <c r="I375" s="62">
        <f t="shared" ca="1" si="472"/>
        <v>0</v>
      </c>
      <c r="J375" s="62">
        <f t="shared" ca="1" si="472"/>
        <v>0</v>
      </c>
      <c r="K375" s="62">
        <f t="shared" ca="1" si="472"/>
        <v>0</v>
      </c>
      <c r="L375" s="62">
        <f t="shared" ca="1" si="472"/>
        <v>0</v>
      </c>
      <c r="M375" s="62">
        <f t="shared" ca="1" si="472"/>
        <v>0</v>
      </c>
      <c r="N375" s="62">
        <f t="shared" ca="1" si="470"/>
        <v>0</v>
      </c>
      <c r="O375" s="62">
        <f t="shared" ca="1" si="471"/>
        <v>0</v>
      </c>
    </row>
    <row r="376" spans="2:15" x14ac:dyDescent="0.25">
      <c r="B376" s="58"/>
      <c r="C376" s="59" t="s">
        <v>714</v>
      </c>
      <c r="D376" s="60"/>
      <c r="E376" s="61"/>
      <c r="F376" s="62">
        <f t="shared" ref="F376:M376" ca="1" si="473">90%*F59</f>
        <v>0</v>
      </c>
      <c r="G376" s="62">
        <f t="shared" ca="1" si="473"/>
        <v>0</v>
      </c>
      <c r="H376" s="62">
        <f t="shared" ca="1" si="473"/>
        <v>0</v>
      </c>
      <c r="I376" s="62">
        <f t="shared" ca="1" si="473"/>
        <v>0</v>
      </c>
      <c r="J376" s="62">
        <f t="shared" ca="1" si="473"/>
        <v>0</v>
      </c>
      <c r="K376" s="62">
        <f t="shared" ca="1" si="473"/>
        <v>0</v>
      </c>
      <c r="L376" s="62">
        <f t="shared" ca="1" si="473"/>
        <v>0</v>
      </c>
      <c r="M376" s="62">
        <f t="shared" ca="1" si="473"/>
        <v>0</v>
      </c>
      <c r="N376" s="62">
        <f t="shared" ca="1" si="470"/>
        <v>0</v>
      </c>
      <c r="O376" s="62">
        <f t="shared" ca="1" si="471"/>
        <v>0</v>
      </c>
    </row>
    <row r="377" spans="2:15" x14ac:dyDescent="0.25">
      <c r="B377" s="58"/>
      <c r="C377" s="59" t="s">
        <v>715</v>
      </c>
      <c r="D377" s="60"/>
      <c r="E377" s="61"/>
      <c r="F377" s="62">
        <f t="shared" ref="F377:M377" si="474">90%*F60</f>
        <v>198.97200000000001</v>
      </c>
      <c r="G377" s="62">
        <f t="shared" si="474"/>
        <v>0</v>
      </c>
      <c r="H377" s="62">
        <f t="shared" ca="1" si="474"/>
        <v>0</v>
      </c>
      <c r="I377" s="62">
        <f t="shared" ca="1" si="474"/>
        <v>198.97200000000001</v>
      </c>
      <c r="J377" s="62">
        <f t="shared" si="474"/>
        <v>39.972100572900018</v>
      </c>
      <c r="K377" s="62">
        <f t="shared" si="474"/>
        <v>0</v>
      </c>
      <c r="L377" s="62">
        <f t="shared" ca="1" si="474"/>
        <v>0</v>
      </c>
      <c r="M377" s="62">
        <f t="shared" ca="1" si="474"/>
        <v>39.972100572900018</v>
      </c>
      <c r="N377" s="62">
        <f t="shared" si="470"/>
        <v>158.99989942709999</v>
      </c>
      <c r="O377" s="62">
        <f t="shared" ca="1" si="471"/>
        <v>158.99989942709999</v>
      </c>
    </row>
    <row r="378" spans="2:15" x14ac:dyDescent="0.25">
      <c r="B378" s="58">
        <v>4</v>
      </c>
      <c r="C378" s="188" t="s">
        <v>717</v>
      </c>
      <c r="D378" s="60"/>
      <c r="E378" s="61"/>
      <c r="F378" s="62">
        <f t="shared" ref="F378:M378" si="475">90%*F61</f>
        <v>0</v>
      </c>
      <c r="G378" s="62">
        <f t="shared" si="475"/>
        <v>0</v>
      </c>
      <c r="H378" s="62">
        <f t="shared" si="475"/>
        <v>0</v>
      </c>
      <c r="I378" s="62">
        <f t="shared" si="475"/>
        <v>0</v>
      </c>
      <c r="J378" s="62">
        <f t="shared" si="475"/>
        <v>0</v>
      </c>
      <c r="K378" s="62">
        <f t="shared" si="475"/>
        <v>0</v>
      </c>
      <c r="L378" s="62">
        <f t="shared" si="475"/>
        <v>0</v>
      </c>
      <c r="M378" s="62">
        <f t="shared" si="475"/>
        <v>0</v>
      </c>
      <c r="N378" s="62"/>
      <c r="O378" s="62"/>
    </row>
    <row r="379" spans="2:15" x14ac:dyDescent="0.25">
      <c r="B379" s="58"/>
      <c r="C379" s="63" t="s">
        <v>718</v>
      </c>
      <c r="D379" s="60"/>
      <c r="E379" s="61"/>
      <c r="F379" s="62">
        <f t="shared" ref="F379:M379" si="476">90%*F62</f>
        <v>8088.1919999999991</v>
      </c>
      <c r="G379" s="62">
        <f t="shared" si="476"/>
        <v>574.34962489636212</v>
      </c>
      <c r="H379" s="62">
        <f t="shared" ca="1" si="476"/>
        <v>0</v>
      </c>
      <c r="I379" s="62">
        <f t="shared" ca="1" si="476"/>
        <v>8662.5416248963629</v>
      </c>
      <c r="J379" s="62">
        <f t="shared" si="476"/>
        <v>4261.7991902948997</v>
      </c>
      <c r="K379" s="62">
        <f t="shared" si="476"/>
        <v>341.40089420489284</v>
      </c>
      <c r="L379" s="62">
        <f t="shared" ca="1" si="476"/>
        <v>0</v>
      </c>
      <c r="M379" s="62">
        <f t="shared" ca="1" si="476"/>
        <v>4603.2000844997929</v>
      </c>
      <c r="N379" s="62">
        <f t="shared" ref="N379:N382" si="477">F379-J379</f>
        <v>3826.3928097050994</v>
      </c>
      <c r="O379" s="62">
        <f t="shared" ref="O379:O382" ca="1" si="478">I379-M379</f>
        <v>4059.3415403965701</v>
      </c>
    </row>
    <row r="380" spans="2:15" x14ac:dyDescent="0.25">
      <c r="B380" s="58"/>
      <c r="C380" s="188" t="s">
        <v>719</v>
      </c>
      <c r="D380" s="60"/>
      <c r="E380" s="61"/>
      <c r="F380" s="62">
        <f t="shared" ref="F380:M380" si="479">90%*F63</f>
        <v>0</v>
      </c>
      <c r="G380" s="62">
        <f t="shared" si="479"/>
        <v>0</v>
      </c>
      <c r="H380" s="62">
        <f t="shared" si="479"/>
        <v>0</v>
      </c>
      <c r="I380" s="62">
        <f t="shared" si="479"/>
        <v>0</v>
      </c>
      <c r="J380" s="62">
        <f t="shared" si="479"/>
        <v>0</v>
      </c>
      <c r="K380" s="62">
        <f t="shared" si="479"/>
        <v>0</v>
      </c>
      <c r="L380" s="62">
        <f t="shared" si="479"/>
        <v>0</v>
      </c>
      <c r="M380" s="62">
        <f t="shared" si="479"/>
        <v>0</v>
      </c>
      <c r="N380" s="62"/>
      <c r="O380" s="62"/>
    </row>
    <row r="381" spans="2:15" x14ac:dyDescent="0.25">
      <c r="B381" s="58"/>
      <c r="C381" s="63" t="s">
        <v>720</v>
      </c>
      <c r="D381" s="60"/>
      <c r="E381" s="61"/>
      <c r="F381" s="62">
        <f t="shared" ref="F381:M381" ca="1" si="480">90%*F64</f>
        <v>0</v>
      </c>
      <c r="G381" s="62">
        <f t="shared" ca="1" si="480"/>
        <v>0</v>
      </c>
      <c r="H381" s="62">
        <f t="shared" ca="1" si="480"/>
        <v>0</v>
      </c>
      <c r="I381" s="62">
        <f t="shared" ca="1" si="480"/>
        <v>0</v>
      </c>
      <c r="J381" s="62">
        <f t="shared" ca="1" si="480"/>
        <v>0</v>
      </c>
      <c r="K381" s="62">
        <f t="shared" ca="1" si="480"/>
        <v>0</v>
      </c>
      <c r="L381" s="62">
        <f t="shared" ca="1" si="480"/>
        <v>0</v>
      </c>
      <c r="M381" s="62">
        <f t="shared" ca="1" si="480"/>
        <v>0</v>
      </c>
      <c r="N381" s="62">
        <f t="shared" ca="1" si="477"/>
        <v>0</v>
      </c>
      <c r="O381" s="62">
        <f t="shared" ca="1" si="478"/>
        <v>0</v>
      </c>
    </row>
    <row r="382" spans="2:15" x14ac:dyDescent="0.25">
      <c r="B382" s="58"/>
      <c r="C382" s="63" t="s">
        <v>721</v>
      </c>
      <c r="D382" s="60"/>
      <c r="E382" s="61"/>
      <c r="F382" s="62">
        <f t="shared" ref="F382:M382" ca="1" si="481">90%*F65</f>
        <v>0</v>
      </c>
      <c r="G382" s="62">
        <f t="shared" ca="1" si="481"/>
        <v>0</v>
      </c>
      <c r="H382" s="62">
        <f t="shared" ca="1" si="481"/>
        <v>0</v>
      </c>
      <c r="I382" s="62">
        <f t="shared" ca="1" si="481"/>
        <v>0</v>
      </c>
      <c r="J382" s="62">
        <f t="shared" ca="1" si="481"/>
        <v>0</v>
      </c>
      <c r="K382" s="62">
        <f t="shared" ca="1" si="481"/>
        <v>0</v>
      </c>
      <c r="L382" s="62">
        <f t="shared" ca="1" si="481"/>
        <v>0</v>
      </c>
      <c r="M382" s="62">
        <f t="shared" ca="1" si="481"/>
        <v>0</v>
      </c>
      <c r="N382" s="62">
        <f t="shared" ca="1" si="477"/>
        <v>0</v>
      </c>
      <c r="O382" s="62">
        <f t="shared" ca="1" si="478"/>
        <v>0</v>
      </c>
    </row>
    <row r="383" spans="2:15" x14ac:dyDescent="0.25">
      <c r="B383" s="58">
        <v>5</v>
      </c>
      <c r="C383" s="188" t="s">
        <v>722</v>
      </c>
      <c r="D383" s="60"/>
      <c r="E383" s="61"/>
      <c r="F383" s="62">
        <f t="shared" ref="F383:M383" si="482">90%*F66</f>
        <v>0</v>
      </c>
      <c r="G383" s="62">
        <f t="shared" si="482"/>
        <v>0</v>
      </c>
      <c r="H383" s="62">
        <f t="shared" si="482"/>
        <v>0</v>
      </c>
      <c r="I383" s="62">
        <f t="shared" si="482"/>
        <v>0</v>
      </c>
      <c r="J383" s="62">
        <f t="shared" si="482"/>
        <v>0</v>
      </c>
      <c r="K383" s="62">
        <f t="shared" si="482"/>
        <v>0</v>
      </c>
      <c r="L383" s="62">
        <f t="shared" si="482"/>
        <v>0</v>
      </c>
      <c r="M383" s="62">
        <f t="shared" si="482"/>
        <v>0</v>
      </c>
      <c r="N383" s="62"/>
      <c r="O383" s="62"/>
    </row>
    <row r="384" spans="2:15" x14ac:dyDescent="0.25">
      <c r="B384" s="58"/>
      <c r="C384" s="63" t="s">
        <v>723</v>
      </c>
      <c r="D384" s="60"/>
      <c r="E384" s="61"/>
      <c r="F384" s="62">
        <f t="shared" ref="F384:M384" ca="1" si="483">90%*F67</f>
        <v>0</v>
      </c>
      <c r="G384" s="62">
        <f t="shared" ca="1" si="483"/>
        <v>0</v>
      </c>
      <c r="H384" s="62">
        <f t="shared" ca="1" si="483"/>
        <v>0</v>
      </c>
      <c r="I384" s="62">
        <f t="shared" ca="1" si="483"/>
        <v>0</v>
      </c>
      <c r="J384" s="62">
        <f t="shared" ca="1" si="483"/>
        <v>0</v>
      </c>
      <c r="K384" s="62">
        <f t="shared" ca="1" si="483"/>
        <v>0</v>
      </c>
      <c r="L384" s="62">
        <f t="shared" ca="1" si="483"/>
        <v>0</v>
      </c>
      <c r="M384" s="62">
        <f t="shared" ca="1" si="483"/>
        <v>0</v>
      </c>
      <c r="N384" s="62">
        <f t="shared" ref="N384:N389" ca="1" si="484">F384-J384</f>
        <v>0</v>
      </c>
      <c r="O384" s="62">
        <f t="shared" ref="O384:O389" ca="1" si="485">I384-M384</f>
        <v>0</v>
      </c>
    </row>
    <row r="385" spans="2:15" x14ac:dyDescent="0.25">
      <c r="B385" s="58"/>
      <c r="C385" s="63" t="s">
        <v>724</v>
      </c>
      <c r="D385" s="60"/>
      <c r="E385" s="61"/>
      <c r="F385" s="62">
        <f t="shared" ref="F385:M385" ca="1" si="486">90%*F68</f>
        <v>0</v>
      </c>
      <c r="G385" s="62">
        <f t="shared" ca="1" si="486"/>
        <v>0</v>
      </c>
      <c r="H385" s="62">
        <f t="shared" ca="1" si="486"/>
        <v>0</v>
      </c>
      <c r="I385" s="62">
        <f t="shared" ca="1" si="486"/>
        <v>0</v>
      </c>
      <c r="J385" s="62">
        <f t="shared" ca="1" si="486"/>
        <v>0</v>
      </c>
      <c r="K385" s="62">
        <f t="shared" ca="1" si="486"/>
        <v>0</v>
      </c>
      <c r="L385" s="62">
        <f t="shared" ca="1" si="486"/>
        <v>0</v>
      </c>
      <c r="M385" s="62">
        <f t="shared" ca="1" si="486"/>
        <v>0</v>
      </c>
      <c r="N385" s="62">
        <f t="shared" ca="1" si="484"/>
        <v>0</v>
      </c>
      <c r="O385" s="62">
        <f t="shared" ca="1" si="485"/>
        <v>0</v>
      </c>
    </row>
    <row r="386" spans="2:15" x14ac:dyDescent="0.25">
      <c r="B386" s="58"/>
      <c r="C386" s="63" t="s">
        <v>725</v>
      </c>
      <c r="D386" s="60"/>
      <c r="E386" s="61"/>
      <c r="F386" s="62">
        <f t="shared" ref="F386:M386" ca="1" si="487">90%*F69</f>
        <v>0</v>
      </c>
      <c r="G386" s="62">
        <f t="shared" ca="1" si="487"/>
        <v>0</v>
      </c>
      <c r="H386" s="62">
        <f t="shared" ca="1" si="487"/>
        <v>0</v>
      </c>
      <c r="I386" s="62">
        <f t="shared" ca="1" si="487"/>
        <v>0</v>
      </c>
      <c r="J386" s="62">
        <f t="shared" ca="1" si="487"/>
        <v>0</v>
      </c>
      <c r="K386" s="62">
        <f t="shared" ca="1" si="487"/>
        <v>0</v>
      </c>
      <c r="L386" s="62">
        <f t="shared" ca="1" si="487"/>
        <v>0</v>
      </c>
      <c r="M386" s="62">
        <f t="shared" ca="1" si="487"/>
        <v>0</v>
      </c>
      <c r="N386" s="62">
        <f t="shared" ca="1" si="484"/>
        <v>0</v>
      </c>
      <c r="O386" s="62">
        <f t="shared" ca="1" si="485"/>
        <v>0</v>
      </c>
    </row>
    <row r="387" spans="2:15" x14ac:dyDescent="0.25">
      <c r="B387" s="58"/>
      <c r="C387" s="63" t="s">
        <v>726</v>
      </c>
      <c r="D387" s="60"/>
      <c r="E387" s="61"/>
      <c r="F387" s="62">
        <f t="shared" ref="F387:M387" ca="1" si="488">90%*F70</f>
        <v>0</v>
      </c>
      <c r="G387" s="62">
        <f t="shared" ca="1" si="488"/>
        <v>0</v>
      </c>
      <c r="H387" s="62">
        <f t="shared" ca="1" si="488"/>
        <v>0</v>
      </c>
      <c r="I387" s="62">
        <f t="shared" ca="1" si="488"/>
        <v>0</v>
      </c>
      <c r="J387" s="62">
        <f t="shared" ca="1" si="488"/>
        <v>0</v>
      </c>
      <c r="K387" s="62">
        <f t="shared" ca="1" si="488"/>
        <v>0</v>
      </c>
      <c r="L387" s="62">
        <f t="shared" ca="1" si="488"/>
        <v>0</v>
      </c>
      <c r="M387" s="62">
        <f t="shared" ca="1" si="488"/>
        <v>0</v>
      </c>
      <c r="N387" s="62">
        <f t="shared" ca="1" si="484"/>
        <v>0</v>
      </c>
      <c r="O387" s="62">
        <f t="shared" ca="1" si="485"/>
        <v>0</v>
      </c>
    </row>
    <row r="388" spans="2:15" x14ac:dyDescent="0.25">
      <c r="B388" s="58">
        <v>6</v>
      </c>
      <c r="C388" s="188" t="s">
        <v>727</v>
      </c>
      <c r="D388" s="60"/>
      <c r="E388" s="61"/>
      <c r="F388" s="62">
        <f t="shared" ref="F388:M388" ca="1" si="489">90%*F71</f>
        <v>0</v>
      </c>
      <c r="G388" s="62">
        <f t="shared" ca="1" si="489"/>
        <v>0</v>
      </c>
      <c r="H388" s="62">
        <f t="shared" ca="1" si="489"/>
        <v>0</v>
      </c>
      <c r="I388" s="62">
        <f t="shared" ca="1" si="489"/>
        <v>0</v>
      </c>
      <c r="J388" s="62">
        <f t="shared" ca="1" si="489"/>
        <v>0</v>
      </c>
      <c r="K388" s="62">
        <f t="shared" ca="1" si="489"/>
        <v>0</v>
      </c>
      <c r="L388" s="62">
        <f t="shared" ca="1" si="489"/>
        <v>0</v>
      </c>
      <c r="M388" s="62">
        <f t="shared" ca="1" si="489"/>
        <v>0</v>
      </c>
      <c r="N388" s="62">
        <f t="shared" ca="1" si="484"/>
        <v>0</v>
      </c>
      <c r="O388" s="62">
        <f t="shared" ca="1" si="485"/>
        <v>0</v>
      </c>
    </row>
    <row r="389" spans="2:15" x14ac:dyDescent="0.25">
      <c r="B389" s="58">
        <v>7</v>
      </c>
      <c r="C389" s="188" t="s">
        <v>728</v>
      </c>
      <c r="D389" s="60"/>
      <c r="E389" s="61"/>
      <c r="F389" s="62">
        <f t="shared" ref="F389:M389" ca="1" si="490">90%*F72</f>
        <v>0</v>
      </c>
      <c r="G389" s="62">
        <f t="shared" ca="1" si="490"/>
        <v>0</v>
      </c>
      <c r="H389" s="62">
        <f t="shared" ca="1" si="490"/>
        <v>0</v>
      </c>
      <c r="I389" s="62">
        <f t="shared" ca="1" si="490"/>
        <v>0</v>
      </c>
      <c r="J389" s="62">
        <f t="shared" ca="1" si="490"/>
        <v>0</v>
      </c>
      <c r="K389" s="62">
        <f t="shared" ca="1" si="490"/>
        <v>0</v>
      </c>
      <c r="L389" s="62">
        <f t="shared" ca="1" si="490"/>
        <v>0</v>
      </c>
      <c r="M389" s="62">
        <f t="shared" ca="1" si="490"/>
        <v>0</v>
      </c>
      <c r="N389" s="62">
        <f t="shared" ca="1" si="484"/>
        <v>0</v>
      </c>
      <c r="O389" s="62">
        <f t="shared" ca="1" si="485"/>
        <v>0</v>
      </c>
    </row>
    <row r="390" spans="2:15" x14ac:dyDescent="0.25">
      <c r="B390" s="58">
        <v>8</v>
      </c>
      <c r="C390" s="188" t="s">
        <v>729</v>
      </c>
      <c r="D390" s="60"/>
      <c r="E390" s="61"/>
      <c r="F390" s="62">
        <f t="shared" ref="F390:M390" si="491">90%*F73</f>
        <v>0</v>
      </c>
      <c r="G390" s="62">
        <f t="shared" si="491"/>
        <v>0</v>
      </c>
      <c r="H390" s="62">
        <f t="shared" si="491"/>
        <v>0</v>
      </c>
      <c r="I390" s="62">
        <f t="shared" si="491"/>
        <v>0</v>
      </c>
      <c r="J390" s="62">
        <f t="shared" si="491"/>
        <v>0</v>
      </c>
      <c r="K390" s="62">
        <f t="shared" si="491"/>
        <v>0</v>
      </c>
      <c r="L390" s="62">
        <f t="shared" si="491"/>
        <v>0</v>
      </c>
      <c r="M390" s="62">
        <f t="shared" si="491"/>
        <v>0</v>
      </c>
      <c r="N390" s="62"/>
      <c r="O390" s="62"/>
    </row>
    <row r="391" spans="2:15" x14ac:dyDescent="0.25">
      <c r="B391" s="58"/>
      <c r="C391" s="63" t="s">
        <v>730</v>
      </c>
      <c r="D391" s="60"/>
      <c r="E391" s="61"/>
      <c r="F391" s="62">
        <f t="shared" ref="F391:M391" si="492">90%*F74</f>
        <v>7812.0810000000001</v>
      </c>
      <c r="G391" s="62">
        <f t="shared" si="492"/>
        <v>647.95656481664332</v>
      </c>
      <c r="H391" s="62">
        <f t="shared" ca="1" si="492"/>
        <v>0</v>
      </c>
      <c r="I391" s="62">
        <f t="shared" ca="1" si="492"/>
        <v>8460.0375648166428</v>
      </c>
      <c r="J391" s="62">
        <f t="shared" si="492"/>
        <v>3713.603472801</v>
      </c>
      <c r="K391" s="62">
        <f t="shared" si="492"/>
        <v>340.15700831008422</v>
      </c>
      <c r="L391" s="62">
        <f t="shared" ca="1" si="492"/>
        <v>0</v>
      </c>
      <c r="M391" s="62">
        <f t="shared" ca="1" si="492"/>
        <v>4053.7604811110841</v>
      </c>
      <c r="N391" s="62">
        <f t="shared" ref="N391:N395" si="493">F391-J391</f>
        <v>4098.4775271990002</v>
      </c>
      <c r="O391" s="62">
        <f t="shared" ref="O391:O393" ca="1" si="494">I391-M391</f>
        <v>4406.2770837055587</v>
      </c>
    </row>
    <row r="392" spans="2:15" x14ac:dyDescent="0.25">
      <c r="B392" s="58"/>
      <c r="C392" s="63" t="s">
        <v>731</v>
      </c>
      <c r="D392" s="60"/>
      <c r="E392" s="61"/>
      <c r="F392" s="62">
        <f t="shared" ref="F392:M392" ca="1" si="495">90%*F75</f>
        <v>0</v>
      </c>
      <c r="G392" s="62">
        <f t="shared" ca="1" si="495"/>
        <v>0</v>
      </c>
      <c r="H392" s="62">
        <f t="shared" ca="1" si="495"/>
        <v>0</v>
      </c>
      <c r="I392" s="62">
        <f t="shared" ca="1" si="495"/>
        <v>0</v>
      </c>
      <c r="J392" s="62">
        <f t="shared" ca="1" si="495"/>
        <v>0</v>
      </c>
      <c r="K392" s="62">
        <f t="shared" ca="1" si="495"/>
        <v>0</v>
      </c>
      <c r="L392" s="62">
        <f t="shared" ca="1" si="495"/>
        <v>0</v>
      </c>
      <c r="M392" s="62">
        <f t="shared" ca="1" si="495"/>
        <v>0</v>
      </c>
      <c r="N392" s="62">
        <f t="shared" ca="1" si="493"/>
        <v>0</v>
      </c>
      <c r="O392" s="62">
        <f t="shared" ca="1" si="494"/>
        <v>0</v>
      </c>
    </row>
    <row r="393" spans="2:15" ht="28" x14ac:dyDescent="0.25">
      <c r="B393" s="186">
        <v>9</v>
      </c>
      <c r="C393" s="190" t="s">
        <v>732</v>
      </c>
      <c r="D393" s="60"/>
      <c r="E393" s="61"/>
      <c r="F393" s="62">
        <f t="shared" ref="F393:M393" ca="1" si="496">90%*F76</f>
        <v>0</v>
      </c>
      <c r="G393" s="62">
        <f t="shared" ca="1" si="496"/>
        <v>0</v>
      </c>
      <c r="H393" s="62">
        <f t="shared" ca="1" si="496"/>
        <v>0</v>
      </c>
      <c r="I393" s="62">
        <f t="shared" ca="1" si="496"/>
        <v>0</v>
      </c>
      <c r="J393" s="62">
        <f t="shared" ca="1" si="496"/>
        <v>0</v>
      </c>
      <c r="K393" s="62">
        <f t="shared" ca="1" si="496"/>
        <v>0</v>
      </c>
      <c r="L393" s="62">
        <f t="shared" ca="1" si="496"/>
        <v>0</v>
      </c>
      <c r="M393" s="62">
        <f t="shared" ca="1" si="496"/>
        <v>0</v>
      </c>
      <c r="N393" s="62">
        <f t="shared" ca="1" si="493"/>
        <v>0</v>
      </c>
      <c r="O393" s="62">
        <f t="shared" ca="1" si="494"/>
        <v>0</v>
      </c>
    </row>
    <row r="394" spans="2:15" x14ac:dyDescent="0.25">
      <c r="B394" s="183">
        <v>10</v>
      </c>
      <c r="C394" s="191" t="s">
        <v>734</v>
      </c>
      <c r="D394" s="184"/>
      <c r="E394" s="61"/>
      <c r="F394" s="62">
        <f t="shared" ref="F394:M394" si="497">90%*F77</f>
        <v>1644.588</v>
      </c>
      <c r="G394" s="62">
        <f t="shared" si="497"/>
        <v>993.6458067695371</v>
      </c>
      <c r="H394" s="62">
        <f t="shared" ca="1" si="497"/>
        <v>0</v>
      </c>
      <c r="I394" s="62">
        <f t="shared" ca="1" si="497"/>
        <v>2638.2338067695373</v>
      </c>
      <c r="J394" s="62">
        <f t="shared" si="497"/>
        <v>1036.8189363977999</v>
      </c>
      <c r="K394" s="62">
        <f t="shared" si="497"/>
        <v>79.285763581256447</v>
      </c>
      <c r="L394" s="62">
        <f t="shared" ca="1" si="497"/>
        <v>0</v>
      </c>
      <c r="M394" s="62">
        <f t="shared" ca="1" si="497"/>
        <v>1116.1046999790565</v>
      </c>
      <c r="N394" s="62">
        <f t="shared" si="493"/>
        <v>607.76906360220005</v>
      </c>
      <c r="O394" s="62">
        <f t="shared" ref="O394:O395" si="498">G394-K394</f>
        <v>914.36004318828066</v>
      </c>
    </row>
    <row r="395" spans="2:15" x14ac:dyDescent="0.25">
      <c r="B395" s="183">
        <v>11</v>
      </c>
      <c r="C395" s="191" t="s">
        <v>735</v>
      </c>
      <c r="D395" s="184"/>
      <c r="E395" s="61"/>
      <c r="F395" s="62">
        <f t="shared" ref="F395:M395" si="499">90%*F78</f>
        <v>6.3719999999999999</v>
      </c>
      <c r="G395" s="62">
        <f t="shared" ca="1" si="499"/>
        <v>0</v>
      </c>
      <c r="H395" s="62">
        <f t="shared" ca="1" si="499"/>
        <v>0</v>
      </c>
      <c r="I395" s="62">
        <f t="shared" ca="1" si="499"/>
        <v>6.3719999999999999</v>
      </c>
      <c r="J395" s="62">
        <f t="shared" si="499"/>
        <v>5.7349799388000005</v>
      </c>
      <c r="K395" s="62">
        <f t="shared" si="499"/>
        <v>1.8000000000000002E-2</v>
      </c>
      <c r="L395" s="62">
        <f t="shared" ca="1" si="499"/>
        <v>0</v>
      </c>
      <c r="M395" s="62">
        <f t="shared" ca="1" si="499"/>
        <v>5.7529799387999994</v>
      </c>
      <c r="N395" s="62">
        <f t="shared" si="493"/>
        <v>0.63702006119999943</v>
      </c>
      <c r="O395" s="62">
        <f t="shared" ca="1" si="498"/>
        <v>-1.8000000000000002E-2</v>
      </c>
    </row>
    <row r="396" spans="2:15" x14ac:dyDescent="0.25">
      <c r="B396" s="183">
        <v>12</v>
      </c>
      <c r="C396" s="191" t="s">
        <v>736</v>
      </c>
      <c r="D396" s="184"/>
      <c r="E396" s="61"/>
      <c r="F396" s="62">
        <f t="shared" ref="F396:M396" si="500">90%*F79</f>
        <v>0</v>
      </c>
      <c r="G396" s="62">
        <f t="shared" si="500"/>
        <v>0</v>
      </c>
      <c r="H396" s="62">
        <f t="shared" si="500"/>
        <v>0</v>
      </c>
      <c r="I396" s="62">
        <f t="shared" si="500"/>
        <v>0</v>
      </c>
      <c r="J396" s="62">
        <f t="shared" si="500"/>
        <v>0</v>
      </c>
      <c r="K396" s="62">
        <f t="shared" si="500"/>
        <v>0</v>
      </c>
      <c r="L396" s="62">
        <f t="shared" si="500"/>
        <v>0</v>
      </c>
      <c r="M396" s="62">
        <f t="shared" si="500"/>
        <v>0</v>
      </c>
      <c r="N396" s="62"/>
      <c r="O396" s="62"/>
    </row>
    <row r="397" spans="2:15" x14ac:dyDescent="0.25">
      <c r="B397" s="183"/>
      <c r="C397" s="185" t="s">
        <v>741</v>
      </c>
      <c r="D397" s="184"/>
      <c r="E397" s="61"/>
      <c r="F397" s="62">
        <f t="shared" ref="F397:M397" si="501">90%*F80</f>
        <v>2.3400000000000003</v>
      </c>
      <c r="G397" s="62">
        <f t="shared" ca="1" si="501"/>
        <v>0</v>
      </c>
      <c r="H397" s="62">
        <f t="shared" ca="1" si="501"/>
        <v>0</v>
      </c>
      <c r="I397" s="62">
        <f t="shared" ca="1" si="501"/>
        <v>2.3400000000000003</v>
      </c>
      <c r="J397" s="62">
        <f t="shared" si="501"/>
        <v>1.5314797188000002</v>
      </c>
      <c r="K397" s="62">
        <f t="shared" ca="1" si="501"/>
        <v>0</v>
      </c>
      <c r="L397" s="62">
        <f t="shared" ca="1" si="501"/>
        <v>0</v>
      </c>
      <c r="M397" s="62">
        <f t="shared" ca="1" si="501"/>
        <v>1.5314797188000002</v>
      </c>
      <c r="N397" s="62">
        <f t="shared" ref="N397:N398" si="502">F397-J397</f>
        <v>0.80852028120000008</v>
      </c>
      <c r="O397" s="62">
        <f t="shared" ref="O397:O398" ca="1" si="503">G397-K397</f>
        <v>0</v>
      </c>
    </row>
    <row r="398" spans="2:15" x14ac:dyDescent="0.25">
      <c r="B398" s="183"/>
      <c r="C398" s="185" t="s">
        <v>742</v>
      </c>
      <c r="D398" s="184"/>
      <c r="E398" s="61"/>
      <c r="F398" s="62">
        <f t="shared" ref="F398:M398" ca="1" si="504">90%*F81</f>
        <v>0</v>
      </c>
      <c r="G398" s="62">
        <f t="shared" ca="1" si="504"/>
        <v>0</v>
      </c>
      <c r="H398" s="62">
        <f t="shared" ca="1" si="504"/>
        <v>0</v>
      </c>
      <c r="I398" s="62">
        <f t="shared" ca="1" si="504"/>
        <v>0</v>
      </c>
      <c r="J398" s="62">
        <f t="shared" ca="1" si="504"/>
        <v>0</v>
      </c>
      <c r="K398" s="62">
        <f t="shared" ca="1" si="504"/>
        <v>0</v>
      </c>
      <c r="L398" s="62">
        <f t="shared" ca="1" si="504"/>
        <v>0</v>
      </c>
      <c r="M398" s="62">
        <f t="shared" ca="1" si="504"/>
        <v>0</v>
      </c>
      <c r="N398" s="62">
        <f t="shared" ca="1" si="502"/>
        <v>0</v>
      </c>
      <c r="O398" s="62">
        <f t="shared" ca="1" si="503"/>
        <v>0</v>
      </c>
    </row>
    <row r="399" spans="2:15" x14ac:dyDescent="0.25">
      <c r="B399" s="183">
        <v>13</v>
      </c>
      <c r="C399" s="185"/>
      <c r="D399" s="184"/>
      <c r="E399" s="61"/>
      <c r="F399" s="62">
        <f t="shared" ref="F399:M399" si="505">90%*F82</f>
        <v>0</v>
      </c>
      <c r="G399" s="62">
        <f t="shared" si="505"/>
        <v>0</v>
      </c>
      <c r="H399" s="62">
        <f t="shared" si="505"/>
        <v>0</v>
      </c>
      <c r="I399" s="62">
        <f t="shared" si="505"/>
        <v>0</v>
      </c>
      <c r="J399" s="62">
        <f t="shared" si="505"/>
        <v>0</v>
      </c>
      <c r="K399" s="62">
        <f t="shared" si="505"/>
        <v>0</v>
      </c>
      <c r="L399" s="62">
        <f t="shared" si="505"/>
        <v>0</v>
      </c>
      <c r="M399" s="62">
        <f t="shared" si="505"/>
        <v>0</v>
      </c>
      <c r="N399" s="62"/>
      <c r="O399" s="62"/>
    </row>
    <row r="400" spans="2:15" x14ac:dyDescent="0.25">
      <c r="B400" s="183"/>
      <c r="C400" s="185" t="s">
        <v>743</v>
      </c>
      <c r="D400" s="184"/>
      <c r="E400" s="61"/>
      <c r="F400" s="62">
        <f t="shared" ref="F400:M400" si="506">90%*F83</f>
        <v>15.525</v>
      </c>
      <c r="G400" s="62">
        <f t="shared" ca="1" si="506"/>
        <v>0</v>
      </c>
      <c r="H400" s="62">
        <f t="shared" ca="1" si="506"/>
        <v>0</v>
      </c>
      <c r="I400" s="62">
        <f t="shared" ca="1" si="506"/>
        <v>15.525</v>
      </c>
      <c r="J400" s="62">
        <f t="shared" si="506"/>
        <v>10.323176438699999</v>
      </c>
      <c r="K400" s="62">
        <f t="shared" si="506"/>
        <v>0.52200000000000002</v>
      </c>
      <c r="L400" s="62">
        <f t="shared" ca="1" si="506"/>
        <v>0</v>
      </c>
      <c r="M400" s="62">
        <f t="shared" ca="1" si="506"/>
        <v>10.845176438699999</v>
      </c>
      <c r="N400" s="62">
        <f t="shared" ref="N400:N403" si="507">F400-J400</f>
        <v>5.2018235613000012</v>
      </c>
      <c r="O400" s="62">
        <f t="shared" ref="O400:O403" ca="1" si="508">G400-K400</f>
        <v>-0.52200000000000002</v>
      </c>
    </row>
    <row r="401" spans="2:15" x14ac:dyDescent="0.25">
      <c r="B401" s="183"/>
      <c r="C401" s="185" t="s">
        <v>744</v>
      </c>
      <c r="D401" s="184"/>
      <c r="E401" s="61"/>
      <c r="F401" s="62">
        <f t="shared" ref="F401:M401" si="509">90%*F84</f>
        <v>46.232999999999997</v>
      </c>
      <c r="G401" s="62">
        <f t="shared" si="509"/>
        <v>7.3360979415489955E-2</v>
      </c>
      <c r="H401" s="62">
        <f t="shared" ca="1" si="509"/>
        <v>0</v>
      </c>
      <c r="I401" s="62">
        <f t="shared" ca="1" si="509"/>
        <v>46.306360979415487</v>
      </c>
      <c r="J401" s="62">
        <f t="shared" si="509"/>
        <v>29.307198024000002</v>
      </c>
      <c r="K401" s="62">
        <f t="shared" si="509"/>
        <v>1.9113012440736969</v>
      </c>
      <c r="L401" s="62">
        <f t="shared" ca="1" si="509"/>
        <v>0</v>
      </c>
      <c r="M401" s="62">
        <f t="shared" ca="1" si="509"/>
        <v>31.218499268073696</v>
      </c>
      <c r="N401" s="62">
        <f t="shared" si="507"/>
        <v>16.925801975999995</v>
      </c>
      <c r="O401" s="62">
        <f t="shared" si="508"/>
        <v>-1.837940264658207</v>
      </c>
    </row>
    <row r="402" spans="2:15" x14ac:dyDescent="0.25">
      <c r="B402" s="183"/>
      <c r="C402" s="185" t="s">
        <v>745</v>
      </c>
      <c r="D402" s="184"/>
      <c r="E402" s="61"/>
      <c r="F402" s="62">
        <f t="shared" ref="F402:M402" ca="1" si="510">90%*F85</f>
        <v>0</v>
      </c>
      <c r="G402" s="62">
        <f t="shared" ca="1" si="510"/>
        <v>0</v>
      </c>
      <c r="H402" s="62">
        <f t="shared" ca="1" si="510"/>
        <v>0</v>
      </c>
      <c r="I402" s="62">
        <f t="shared" ca="1" si="510"/>
        <v>0</v>
      </c>
      <c r="J402" s="62">
        <f t="shared" ca="1" si="510"/>
        <v>0</v>
      </c>
      <c r="K402" s="62">
        <f t="shared" ca="1" si="510"/>
        <v>0</v>
      </c>
      <c r="L402" s="62">
        <f t="shared" ca="1" si="510"/>
        <v>0</v>
      </c>
      <c r="M402" s="62">
        <f t="shared" ca="1" si="510"/>
        <v>0</v>
      </c>
      <c r="N402" s="62">
        <f t="shared" ca="1" si="507"/>
        <v>0</v>
      </c>
      <c r="O402" s="62">
        <f t="shared" ca="1" si="508"/>
        <v>0</v>
      </c>
    </row>
    <row r="403" spans="2:15" x14ac:dyDescent="0.25">
      <c r="B403" s="183"/>
      <c r="C403" s="185" t="s">
        <v>746</v>
      </c>
      <c r="D403" s="184"/>
      <c r="E403" s="61"/>
      <c r="F403" s="62">
        <f t="shared" ref="F403:M403" ca="1" si="511">90%*F86</f>
        <v>0</v>
      </c>
      <c r="G403" s="62">
        <f t="shared" ca="1" si="511"/>
        <v>0</v>
      </c>
      <c r="H403" s="62">
        <f t="shared" ca="1" si="511"/>
        <v>0</v>
      </c>
      <c r="I403" s="62">
        <f t="shared" ca="1" si="511"/>
        <v>0</v>
      </c>
      <c r="J403" s="62">
        <f t="shared" ca="1" si="511"/>
        <v>0</v>
      </c>
      <c r="K403" s="62">
        <f t="shared" ca="1" si="511"/>
        <v>0</v>
      </c>
      <c r="L403" s="62">
        <f t="shared" ca="1" si="511"/>
        <v>0</v>
      </c>
      <c r="M403" s="62">
        <f t="shared" ca="1" si="511"/>
        <v>0</v>
      </c>
      <c r="N403" s="62">
        <f t="shared" ca="1" si="507"/>
        <v>0</v>
      </c>
      <c r="O403" s="62">
        <f t="shared" ca="1" si="508"/>
        <v>0</v>
      </c>
    </row>
    <row r="404" spans="2:15" x14ac:dyDescent="0.25">
      <c r="B404" s="183">
        <v>14</v>
      </c>
      <c r="C404" s="191" t="s">
        <v>737</v>
      </c>
      <c r="D404" s="184"/>
      <c r="E404" s="61"/>
      <c r="F404" s="62">
        <f t="shared" ref="F404:M404" si="512">90%*F87</f>
        <v>0</v>
      </c>
      <c r="G404" s="62">
        <f t="shared" si="512"/>
        <v>0</v>
      </c>
      <c r="H404" s="62">
        <f t="shared" si="512"/>
        <v>0</v>
      </c>
      <c r="I404" s="62">
        <f t="shared" si="512"/>
        <v>0</v>
      </c>
      <c r="J404" s="62">
        <f t="shared" si="512"/>
        <v>0</v>
      </c>
      <c r="K404" s="62">
        <f t="shared" si="512"/>
        <v>0</v>
      </c>
      <c r="L404" s="62">
        <f t="shared" si="512"/>
        <v>0</v>
      </c>
      <c r="M404" s="62">
        <f t="shared" si="512"/>
        <v>0</v>
      </c>
      <c r="N404" s="62"/>
      <c r="O404" s="62"/>
    </row>
    <row r="405" spans="2:15" x14ac:dyDescent="0.25">
      <c r="B405" s="183"/>
      <c r="C405" s="185" t="s">
        <v>747</v>
      </c>
      <c r="D405" s="184"/>
      <c r="E405" s="61"/>
      <c r="F405" s="62">
        <f t="shared" ref="F405:M405" ca="1" si="513">90%*F88</f>
        <v>0</v>
      </c>
      <c r="G405" s="62">
        <f t="shared" ca="1" si="513"/>
        <v>0</v>
      </c>
      <c r="H405" s="62">
        <f t="shared" ca="1" si="513"/>
        <v>0</v>
      </c>
      <c r="I405" s="62">
        <f t="shared" ca="1" si="513"/>
        <v>0</v>
      </c>
      <c r="J405" s="62">
        <f t="shared" ca="1" si="513"/>
        <v>0</v>
      </c>
      <c r="K405" s="62">
        <f t="shared" ca="1" si="513"/>
        <v>0</v>
      </c>
      <c r="L405" s="62">
        <f t="shared" ca="1" si="513"/>
        <v>0</v>
      </c>
      <c r="M405" s="62">
        <f t="shared" ca="1" si="513"/>
        <v>0</v>
      </c>
      <c r="N405" s="62">
        <f t="shared" ref="N405:N410" ca="1" si="514">F405-J405</f>
        <v>0</v>
      </c>
      <c r="O405" s="62">
        <f t="shared" ref="O405:O410" ca="1" si="515">G405-K405</f>
        <v>0</v>
      </c>
    </row>
    <row r="406" spans="2:15" x14ac:dyDescent="0.25">
      <c r="B406" s="183"/>
      <c r="C406" s="185" t="s">
        <v>748</v>
      </c>
      <c r="D406" s="184"/>
      <c r="E406" s="61"/>
      <c r="F406" s="62">
        <f t="shared" ref="F406:M406" ca="1" si="516">90%*F89</f>
        <v>0</v>
      </c>
      <c r="G406" s="62">
        <f t="shared" ca="1" si="516"/>
        <v>0</v>
      </c>
      <c r="H406" s="62">
        <f t="shared" ca="1" si="516"/>
        <v>0</v>
      </c>
      <c r="I406" s="62">
        <f t="shared" ca="1" si="516"/>
        <v>0</v>
      </c>
      <c r="J406" s="62">
        <f t="shared" ca="1" si="516"/>
        <v>0</v>
      </c>
      <c r="K406" s="62">
        <f t="shared" ca="1" si="516"/>
        <v>0</v>
      </c>
      <c r="L406" s="62">
        <f t="shared" ca="1" si="516"/>
        <v>0</v>
      </c>
      <c r="M406" s="62">
        <f t="shared" ca="1" si="516"/>
        <v>0</v>
      </c>
      <c r="N406" s="62">
        <f t="shared" ca="1" si="514"/>
        <v>0</v>
      </c>
      <c r="O406" s="62">
        <f t="shared" ca="1" si="515"/>
        <v>0</v>
      </c>
    </row>
    <row r="407" spans="2:15" x14ac:dyDescent="0.25">
      <c r="B407" s="183"/>
      <c r="C407" s="185" t="s">
        <v>749</v>
      </c>
      <c r="D407" s="184"/>
      <c r="E407" s="61"/>
      <c r="F407" s="62">
        <f t="shared" ref="F407:M407" ca="1" si="517">90%*F90</f>
        <v>0</v>
      </c>
      <c r="G407" s="62">
        <f t="shared" ca="1" si="517"/>
        <v>0</v>
      </c>
      <c r="H407" s="62">
        <f t="shared" ca="1" si="517"/>
        <v>0</v>
      </c>
      <c r="I407" s="62">
        <f t="shared" ca="1" si="517"/>
        <v>0</v>
      </c>
      <c r="J407" s="62">
        <f t="shared" ca="1" si="517"/>
        <v>0</v>
      </c>
      <c r="K407" s="62">
        <f t="shared" ca="1" si="517"/>
        <v>0</v>
      </c>
      <c r="L407" s="62">
        <f t="shared" ca="1" si="517"/>
        <v>0</v>
      </c>
      <c r="M407" s="62">
        <f t="shared" ca="1" si="517"/>
        <v>0</v>
      </c>
      <c r="N407" s="62">
        <f t="shared" ca="1" si="514"/>
        <v>0</v>
      </c>
      <c r="O407" s="62">
        <f t="shared" ca="1" si="515"/>
        <v>0</v>
      </c>
    </row>
    <row r="408" spans="2:15" x14ac:dyDescent="0.25">
      <c r="B408" s="183">
        <v>15</v>
      </c>
      <c r="C408" s="191" t="s">
        <v>738</v>
      </c>
      <c r="D408" s="184"/>
      <c r="E408" s="61"/>
      <c r="F408" s="62">
        <f t="shared" ref="F408:M408" si="518">90%*F91</f>
        <v>167.00400000000002</v>
      </c>
      <c r="G408" s="62">
        <f t="shared" si="518"/>
        <v>5.7613783163688179</v>
      </c>
      <c r="H408" s="62">
        <f t="shared" ca="1" si="518"/>
        <v>0</v>
      </c>
      <c r="I408" s="62">
        <f t="shared" ca="1" si="518"/>
        <v>172.76537831636884</v>
      </c>
      <c r="J408" s="62">
        <f t="shared" si="518"/>
        <v>130.8853950363</v>
      </c>
      <c r="K408" s="62">
        <f t="shared" si="518"/>
        <v>11.880103373727662</v>
      </c>
      <c r="L408" s="62">
        <f t="shared" ca="1" si="518"/>
        <v>0</v>
      </c>
      <c r="M408" s="62">
        <f t="shared" ca="1" si="518"/>
        <v>142.76549841002767</v>
      </c>
      <c r="N408" s="62">
        <f t="shared" si="514"/>
        <v>36.118604963700022</v>
      </c>
      <c r="O408" s="62">
        <f t="shared" si="515"/>
        <v>-6.1187250573588443</v>
      </c>
    </row>
    <row r="409" spans="2:15" x14ac:dyDescent="0.25">
      <c r="B409" s="183">
        <v>16</v>
      </c>
      <c r="C409" s="191" t="s">
        <v>739</v>
      </c>
      <c r="D409" s="60"/>
      <c r="E409" s="61"/>
      <c r="F409" s="62">
        <f t="shared" ref="F409:M409" si="519">90%*F92</f>
        <v>63.72</v>
      </c>
      <c r="G409" s="62">
        <f t="shared" ca="1" si="519"/>
        <v>0</v>
      </c>
      <c r="H409" s="62">
        <f t="shared" ca="1" si="519"/>
        <v>0</v>
      </c>
      <c r="I409" s="62">
        <f t="shared" ca="1" si="519"/>
        <v>63.72</v>
      </c>
      <c r="J409" s="62">
        <f t="shared" si="519"/>
        <v>44.320519040399994</v>
      </c>
      <c r="K409" s="62">
        <f t="shared" si="519"/>
        <v>4.194</v>
      </c>
      <c r="L409" s="62">
        <f t="shared" ca="1" si="519"/>
        <v>0</v>
      </c>
      <c r="M409" s="62">
        <f t="shared" ca="1" si="519"/>
        <v>48.514519040399989</v>
      </c>
      <c r="N409" s="62">
        <f t="shared" si="514"/>
        <v>19.399480959600005</v>
      </c>
      <c r="O409" s="62">
        <f t="shared" ca="1" si="515"/>
        <v>-4.194</v>
      </c>
    </row>
    <row r="410" spans="2:15" x14ac:dyDescent="0.25">
      <c r="B410" s="183">
        <v>17</v>
      </c>
      <c r="C410" s="191" t="s">
        <v>740</v>
      </c>
      <c r="D410" s="60"/>
      <c r="E410" s="64"/>
      <c r="F410" s="62">
        <f t="shared" ref="F410:M410" ca="1" si="520">90%*F93</f>
        <v>0</v>
      </c>
      <c r="G410" s="62">
        <f t="shared" ca="1" si="520"/>
        <v>0</v>
      </c>
      <c r="H410" s="62">
        <f t="shared" ca="1" si="520"/>
        <v>0</v>
      </c>
      <c r="I410" s="62">
        <f t="shared" ca="1" si="520"/>
        <v>0</v>
      </c>
      <c r="J410" s="62">
        <f t="shared" ca="1" si="520"/>
        <v>0</v>
      </c>
      <c r="K410" s="62">
        <f t="shared" ca="1" si="520"/>
        <v>0</v>
      </c>
      <c r="L410" s="62">
        <f t="shared" ca="1" si="520"/>
        <v>0</v>
      </c>
      <c r="M410" s="62">
        <f t="shared" ca="1" si="520"/>
        <v>0</v>
      </c>
      <c r="N410" s="62">
        <f t="shared" ca="1" si="514"/>
        <v>0</v>
      </c>
      <c r="O410" s="62">
        <f t="shared" ca="1" si="515"/>
        <v>0</v>
      </c>
    </row>
    <row r="411" spans="2:15" ht="14.5" thickBot="1" x14ac:dyDescent="0.3">
      <c r="B411" s="65"/>
      <c r="C411" s="66" t="s">
        <v>108</v>
      </c>
      <c r="D411" s="66"/>
      <c r="E411" s="67"/>
      <c r="F411" s="147">
        <f ca="1">SUM(F371:F410)</f>
        <v>18389.601000000002</v>
      </c>
      <c r="G411" s="147">
        <f t="shared" ref="G411" ca="1" si="521">SUM(G371:G410)</f>
        <v>2271.6083798017821</v>
      </c>
      <c r="H411" s="147">
        <f t="shared" ref="H411" ca="1" si="522">SUM(H371:H410)</f>
        <v>0</v>
      </c>
      <c r="I411" s="147">
        <f t="shared" ref="I411" ca="1" si="523">SUM(I371:I410)</f>
        <v>20661.209379801785</v>
      </c>
      <c r="J411" s="147">
        <f t="shared" ref="J411" ca="1" si="524">SUM(J371:J410)</f>
        <v>9381.313224596699</v>
      </c>
      <c r="K411" s="147">
        <f t="shared" ref="K411" ca="1" si="525">SUM(K371:K410)</f>
        <v>797.6843153435899</v>
      </c>
      <c r="L411" s="147">
        <f t="shared" ref="L411" ca="1" si="526">SUM(L371:L410)</f>
        <v>0</v>
      </c>
      <c r="M411" s="147">
        <f t="shared" ref="M411" ca="1" si="527">SUM(M371:M410)</f>
        <v>10178.997539940288</v>
      </c>
      <c r="N411" s="147">
        <f t="shared" ref="N411" ca="1" si="528">SUM(N371:N410)</f>
        <v>9008.2877754032997</v>
      </c>
      <c r="O411" s="147">
        <f t="shared" ref="O411" ca="1" si="529">SUM(O371:O410)</f>
        <v>9795.3515244562914</v>
      </c>
    </row>
    <row r="412" spans="2:15" ht="14.5" thickBot="1" x14ac:dyDescent="0.3"/>
    <row r="413" spans="2:15" x14ac:dyDescent="0.25">
      <c r="B413" s="370" t="s">
        <v>182</v>
      </c>
      <c r="C413" s="371"/>
      <c r="D413" s="371"/>
      <c r="E413" s="371"/>
      <c r="F413" s="371"/>
      <c r="G413" s="371"/>
      <c r="H413" s="371"/>
      <c r="I413" s="371"/>
      <c r="J413" s="371"/>
      <c r="K413" s="371"/>
      <c r="L413" s="371"/>
      <c r="M413" s="371"/>
      <c r="N413" s="371"/>
      <c r="O413" s="372"/>
    </row>
    <row r="414" spans="2:15" x14ac:dyDescent="0.25">
      <c r="B414" s="373" t="s">
        <v>2</v>
      </c>
      <c r="C414" s="365" t="s">
        <v>205</v>
      </c>
      <c r="D414" s="367" t="s">
        <v>193</v>
      </c>
      <c r="E414" s="367" t="s">
        <v>194</v>
      </c>
      <c r="F414" s="367" t="s">
        <v>195</v>
      </c>
      <c r="G414" s="367"/>
      <c r="H414" s="367"/>
      <c r="I414" s="367"/>
      <c r="J414" s="367" t="s">
        <v>196</v>
      </c>
      <c r="K414" s="367"/>
      <c r="L414" s="367"/>
      <c r="M414" s="367"/>
      <c r="N414" s="367" t="s">
        <v>197</v>
      </c>
      <c r="O414" s="369"/>
    </row>
    <row r="415" spans="2:15" ht="56.5" thickBot="1" x14ac:dyDescent="0.3">
      <c r="B415" s="374"/>
      <c r="C415" s="366"/>
      <c r="D415" s="368"/>
      <c r="E415" s="368"/>
      <c r="F415" s="54" t="s">
        <v>198</v>
      </c>
      <c r="G415" s="54" t="s">
        <v>107</v>
      </c>
      <c r="H415" s="54" t="s">
        <v>199</v>
      </c>
      <c r="I415" s="54" t="s">
        <v>200</v>
      </c>
      <c r="J415" s="54" t="s">
        <v>201</v>
      </c>
      <c r="K415" s="54" t="s">
        <v>107</v>
      </c>
      <c r="L415" s="54" t="s">
        <v>202</v>
      </c>
      <c r="M415" s="54" t="s">
        <v>203</v>
      </c>
      <c r="N415" s="54" t="s">
        <v>198</v>
      </c>
      <c r="O415" s="55" t="s">
        <v>200</v>
      </c>
    </row>
    <row r="416" spans="2:15" x14ac:dyDescent="0.25">
      <c r="B416" s="58">
        <v>1</v>
      </c>
      <c r="C416" s="188" t="s">
        <v>148</v>
      </c>
      <c r="D416" s="56"/>
      <c r="E416" s="57"/>
      <c r="F416" s="62">
        <f t="shared" ref="F416:M416" ca="1" si="530">90%*F99</f>
        <v>33.565026749460436</v>
      </c>
      <c r="G416" s="62">
        <f t="shared" si="530"/>
        <v>41.863214375387869</v>
      </c>
      <c r="H416" s="62">
        <f t="shared" ca="1" si="530"/>
        <v>0</v>
      </c>
      <c r="I416" s="62">
        <f t="shared" ca="1" si="530"/>
        <v>75.428241124848313</v>
      </c>
      <c r="J416" s="62">
        <f t="shared" ca="1" si="530"/>
        <v>4.4091558000014077E-3</v>
      </c>
      <c r="K416" s="62">
        <f t="shared" si="530"/>
        <v>0</v>
      </c>
      <c r="L416" s="62">
        <f t="shared" ca="1" si="530"/>
        <v>0</v>
      </c>
      <c r="M416" s="62">
        <f t="shared" ca="1" si="530"/>
        <v>4.4091558000014077E-3</v>
      </c>
      <c r="N416" s="62">
        <f ca="1">F416-J416</f>
        <v>33.560617593660432</v>
      </c>
      <c r="O416" s="62">
        <f ca="1">I416-M416</f>
        <v>75.423831969048308</v>
      </c>
    </row>
    <row r="417" spans="2:15" x14ac:dyDescent="0.25">
      <c r="B417" s="58">
        <v>2</v>
      </c>
      <c r="C417" s="188" t="s">
        <v>750</v>
      </c>
      <c r="D417" s="192"/>
      <c r="E417" s="193"/>
      <c r="F417" s="62">
        <f t="shared" ref="F417:M417" ca="1" si="531">90%*F100</f>
        <v>0</v>
      </c>
      <c r="G417" s="62">
        <f t="shared" ca="1" si="531"/>
        <v>0</v>
      </c>
      <c r="H417" s="62">
        <f t="shared" ca="1" si="531"/>
        <v>0</v>
      </c>
      <c r="I417" s="62">
        <f t="shared" ca="1" si="531"/>
        <v>0</v>
      </c>
      <c r="J417" s="62">
        <f t="shared" ca="1" si="531"/>
        <v>0</v>
      </c>
      <c r="K417" s="62">
        <f t="shared" ca="1" si="531"/>
        <v>0</v>
      </c>
      <c r="L417" s="62">
        <f t="shared" ca="1" si="531"/>
        <v>0</v>
      </c>
      <c r="M417" s="62">
        <f t="shared" ca="1" si="531"/>
        <v>0</v>
      </c>
      <c r="N417" s="62">
        <f ca="1">F417-J417</f>
        <v>0</v>
      </c>
      <c r="O417" s="62">
        <f ca="1">I417-M417</f>
        <v>0</v>
      </c>
    </row>
    <row r="418" spans="2:15" x14ac:dyDescent="0.25">
      <c r="B418" s="58">
        <v>3</v>
      </c>
      <c r="C418" s="187" t="s">
        <v>716</v>
      </c>
      <c r="D418" s="60"/>
      <c r="E418" s="61"/>
      <c r="F418" s="62">
        <f t="shared" ref="F418:M418" si="532">90%*F101</f>
        <v>0</v>
      </c>
      <c r="G418" s="62">
        <f t="shared" si="532"/>
        <v>0</v>
      </c>
      <c r="H418" s="62">
        <f t="shared" si="532"/>
        <v>0</v>
      </c>
      <c r="I418" s="62">
        <f t="shared" si="532"/>
        <v>0</v>
      </c>
      <c r="J418" s="62">
        <f t="shared" si="532"/>
        <v>0</v>
      </c>
      <c r="K418" s="62">
        <f t="shared" si="532"/>
        <v>0</v>
      </c>
      <c r="L418" s="62">
        <f t="shared" si="532"/>
        <v>0</v>
      </c>
      <c r="M418" s="62">
        <f t="shared" si="532"/>
        <v>0</v>
      </c>
      <c r="N418" s="62"/>
      <c r="O418" s="62"/>
    </row>
    <row r="419" spans="2:15" x14ac:dyDescent="0.25">
      <c r="B419" s="58"/>
      <c r="C419" s="59" t="s">
        <v>712</v>
      </c>
      <c r="D419" s="60"/>
      <c r="E419" s="61"/>
      <c r="F419" s="62">
        <f t="shared" ref="F419:M419" ca="1" si="533">90%*F102</f>
        <v>360.83061727399473</v>
      </c>
      <c r="G419" s="62">
        <f t="shared" si="533"/>
        <v>39.012042552708557</v>
      </c>
      <c r="H419" s="62">
        <f t="shared" ca="1" si="533"/>
        <v>0</v>
      </c>
      <c r="I419" s="62">
        <f t="shared" ca="1" si="533"/>
        <v>399.84265982670325</v>
      </c>
      <c r="J419" s="62">
        <f t="shared" ca="1" si="533"/>
        <v>125.32761180685496</v>
      </c>
      <c r="K419" s="62">
        <f t="shared" si="533"/>
        <v>18.315244629554961</v>
      </c>
      <c r="L419" s="62">
        <f t="shared" ca="1" si="533"/>
        <v>0</v>
      </c>
      <c r="M419" s="62">
        <f t="shared" ca="1" si="533"/>
        <v>143.64285643640991</v>
      </c>
      <c r="N419" s="62">
        <f t="shared" ref="N419:N422" ca="1" si="534">F419-J419</f>
        <v>235.50300546713976</v>
      </c>
      <c r="O419" s="62">
        <f t="shared" ref="O419:O422" ca="1" si="535">I419-M419</f>
        <v>256.19980339029337</v>
      </c>
    </row>
    <row r="420" spans="2:15" x14ac:dyDescent="0.25">
      <c r="B420" s="58"/>
      <c r="C420" s="59" t="s">
        <v>713</v>
      </c>
      <c r="D420" s="60"/>
      <c r="E420" s="61"/>
      <c r="F420" s="62">
        <f t="shared" ref="F420:M420" ca="1" si="536">90%*F103</f>
        <v>0</v>
      </c>
      <c r="G420" s="62">
        <f t="shared" ca="1" si="536"/>
        <v>0</v>
      </c>
      <c r="H420" s="62">
        <f t="shared" ca="1" si="536"/>
        <v>0</v>
      </c>
      <c r="I420" s="62">
        <f t="shared" ca="1" si="536"/>
        <v>0</v>
      </c>
      <c r="J420" s="62">
        <f t="shared" ca="1" si="536"/>
        <v>0</v>
      </c>
      <c r="K420" s="62">
        <f t="shared" ca="1" si="536"/>
        <v>0</v>
      </c>
      <c r="L420" s="62">
        <f t="shared" ca="1" si="536"/>
        <v>0</v>
      </c>
      <c r="M420" s="62">
        <f t="shared" ca="1" si="536"/>
        <v>0</v>
      </c>
      <c r="N420" s="62">
        <f t="shared" ca="1" si="534"/>
        <v>0</v>
      </c>
      <c r="O420" s="62">
        <f t="shared" ca="1" si="535"/>
        <v>0</v>
      </c>
    </row>
    <row r="421" spans="2:15" x14ac:dyDescent="0.25">
      <c r="B421" s="58"/>
      <c r="C421" s="59" t="s">
        <v>714</v>
      </c>
      <c r="D421" s="60"/>
      <c r="E421" s="61"/>
      <c r="F421" s="62">
        <f t="shared" ref="F421:M421" ca="1" si="537">90%*F104</f>
        <v>0</v>
      </c>
      <c r="G421" s="62">
        <f t="shared" ca="1" si="537"/>
        <v>0</v>
      </c>
      <c r="H421" s="62">
        <f t="shared" ca="1" si="537"/>
        <v>0</v>
      </c>
      <c r="I421" s="62">
        <f t="shared" ca="1" si="537"/>
        <v>0</v>
      </c>
      <c r="J421" s="62">
        <f t="shared" ca="1" si="537"/>
        <v>0</v>
      </c>
      <c r="K421" s="62">
        <f t="shared" ca="1" si="537"/>
        <v>0</v>
      </c>
      <c r="L421" s="62">
        <f t="shared" ca="1" si="537"/>
        <v>0</v>
      </c>
      <c r="M421" s="62">
        <f t="shared" ca="1" si="537"/>
        <v>0</v>
      </c>
      <c r="N421" s="62">
        <f t="shared" ca="1" si="534"/>
        <v>0</v>
      </c>
      <c r="O421" s="62">
        <f t="shared" ca="1" si="535"/>
        <v>0</v>
      </c>
    </row>
    <row r="422" spans="2:15" x14ac:dyDescent="0.25">
      <c r="B422" s="58"/>
      <c r="C422" s="59" t="s">
        <v>715</v>
      </c>
      <c r="D422" s="60"/>
      <c r="E422" s="61"/>
      <c r="F422" s="62">
        <f t="shared" ref="F422:M422" ca="1" si="538">90%*F105</f>
        <v>198.97200000000001</v>
      </c>
      <c r="G422" s="62">
        <f t="shared" ca="1" si="538"/>
        <v>0</v>
      </c>
      <c r="H422" s="62">
        <f t="shared" ca="1" si="538"/>
        <v>0</v>
      </c>
      <c r="I422" s="62">
        <f t="shared" ca="1" si="538"/>
        <v>198.97200000000001</v>
      </c>
      <c r="J422" s="62">
        <f t="shared" ca="1" si="538"/>
        <v>39.972100572900018</v>
      </c>
      <c r="K422" s="62">
        <f t="shared" ca="1" si="538"/>
        <v>0</v>
      </c>
      <c r="L422" s="62">
        <f t="shared" ca="1" si="538"/>
        <v>0</v>
      </c>
      <c r="M422" s="62">
        <f t="shared" ca="1" si="538"/>
        <v>39.972100572900018</v>
      </c>
      <c r="N422" s="62">
        <f t="shared" ca="1" si="534"/>
        <v>158.99989942709999</v>
      </c>
      <c r="O422" s="62">
        <f t="shared" ca="1" si="535"/>
        <v>158.99989942709999</v>
      </c>
    </row>
    <row r="423" spans="2:15" x14ac:dyDescent="0.25">
      <c r="B423" s="58">
        <v>4</v>
      </c>
      <c r="C423" s="188" t="s">
        <v>717</v>
      </c>
      <c r="D423" s="60"/>
      <c r="E423" s="61"/>
      <c r="F423" s="62">
        <f t="shared" ref="F423:M423" si="539">90%*F106</f>
        <v>0</v>
      </c>
      <c r="G423" s="62">
        <f t="shared" si="539"/>
        <v>0</v>
      </c>
      <c r="H423" s="62">
        <f t="shared" si="539"/>
        <v>0</v>
      </c>
      <c r="I423" s="62">
        <f t="shared" si="539"/>
        <v>0</v>
      </c>
      <c r="J423" s="62">
        <f t="shared" si="539"/>
        <v>0</v>
      </c>
      <c r="K423" s="62">
        <f t="shared" si="539"/>
        <v>0</v>
      </c>
      <c r="L423" s="62">
        <f t="shared" si="539"/>
        <v>0</v>
      </c>
      <c r="M423" s="62">
        <f t="shared" si="539"/>
        <v>0</v>
      </c>
      <c r="N423" s="62"/>
      <c r="O423" s="62"/>
    </row>
    <row r="424" spans="2:15" x14ac:dyDescent="0.25">
      <c r="B424" s="58"/>
      <c r="C424" s="63" t="s">
        <v>718</v>
      </c>
      <c r="D424" s="60"/>
      <c r="E424" s="61"/>
      <c r="F424" s="62">
        <f t="shared" ref="F424:M424" ca="1" si="540">90%*F107</f>
        <v>8662.5416248963629</v>
      </c>
      <c r="G424" s="62">
        <f t="shared" si="540"/>
        <v>932.33923509591466</v>
      </c>
      <c r="H424" s="62">
        <f t="shared" ca="1" si="540"/>
        <v>0</v>
      </c>
      <c r="I424" s="62">
        <f t="shared" ca="1" si="540"/>
        <v>9594.8808599922759</v>
      </c>
      <c r="J424" s="62">
        <f t="shared" ca="1" si="540"/>
        <v>4603.2000844997929</v>
      </c>
      <c r="K424" s="62">
        <f t="shared" si="540"/>
        <v>341.6255806191329</v>
      </c>
      <c r="L424" s="62">
        <f t="shared" ca="1" si="540"/>
        <v>0</v>
      </c>
      <c r="M424" s="62">
        <f t="shared" ca="1" si="540"/>
        <v>4944.8256651189258</v>
      </c>
      <c r="N424" s="62">
        <f t="shared" ref="N424:N427" ca="1" si="541">F424-J424</f>
        <v>4059.3415403965701</v>
      </c>
      <c r="O424" s="62">
        <f t="shared" ref="O424:O427" ca="1" si="542">I424-M424</f>
        <v>4650.05519487335</v>
      </c>
    </row>
    <row r="425" spans="2:15" x14ac:dyDescent="0.25">
      <c r="B425" s="58"/>
      <c r="C425" s="188" t="s">
        <v>719</v>
      </c>
      <c r="D425" s="60"/>
      <c r="E425" s="61"/>
      <c r="F425" s="62">
        <f t="shared" ref="F425:M425" si="543">90%*F108</f>
        <v>0</v>
      </c>
      <c r="G425" s="62">
        <f t="shared" si="543"/>
        <v>0</v>
      </c>
      <c r="H425" s="62">
        <f t="shared" si="543"/>
        <v>0</v>
      </c>
      <c r="I425" s="62">
        <f t="shared" si="543"/>
        <v>0</v>
      </c>
      <c r="J425" s="62">
        <f t="shared" si="543"/>
        <v>0</v>
      </c>
      <c r="K425" s="62">
        <f t="shared" si="543"/>
        <v>0</v>
      </c>
      <c r="L425" s="62">
        <f t="shared" si="543"/>
        <v>0</v>
      </c>
      <c r="M425" s="62">
        <f t="shared" si="543"/>
        <v>0</v>
      </c>
      <c r="N425" s="62"/>
      <c r="O425" s="62"/>
    </row>
    <row r="426" spans="2:15" x14ac:dyDescent="0.25">
      <c r="B426" s="58"/>
      <c r="C426" s="63" t="s">
        <v>720</v>
      </c>
      <c r="D426" s="60"/>
      <c r="E426" s="61"/>
      <c r="F426" s="62">
        <f t="shared" ref="F426:M426" ca="1" si="544">90%*F109</f>
        <v>0</v>
      </c>
      <c r="G426" s="62">
        <f t="shared" ca="1" si="544"/>
        <v>0</v>
      </c>
      <c r="H426" s="62">
        <f t="shared" ca="1" si="544"/>
        <v>0</v>
      </c>
      <c r="I426" s="62">
        <f t="shared" ca="1" si="544"/>
        <v>0</v>
      </c>
      <c r="J426" s="62">
        <f t="shared" ca="1" si="544"/>
        <v>0</v>
      </c>
      <c r="K426" s="62">
        <f t="shared" ca="1" si="544"/>
        <v>0</v>
      </c>
      <c r="L426" s="62">
        <f t="shared" ca="1" si="544"/>
        <v>0</v>
      </c>
      <c r="M426" s="62">
        <f t="shared" ca="1" si="544"/>
        <v>0</v>
      </c>
      <c r="N426" s="62">
        <f t="shared" ca="1" si="541"/>
        <v>0</v>
      </c>
      <c r="O426" s="62">
        <f t="shared" ca="1" si="542"/>
        <v>0</v>
      </c>
    </row>
    <row r="427" spans="2:15" x14ac:dyDescent="0.25">
      <c r="B427" s="58"/>
      <c r="C427" s="63" t="s">
        <v>721</v>
      </c>
      <c r="D427" s="60"/>
      <c r="E427" s="61"/>
      <c r="F427" s="62">
        <f t="shared" ref="F427:M427" ca="1" si="545">90%*F110</f>
        <v>0</v>
      </c>
      <c r="G427" s="62">
        <f t="shared" ca="1" si="545"/>
        <v>0</v>
      </c>
      <c r="H427" s="62">
        <f t="shared" ca="1" si="545"/>
        <v>0</v>
      </c>
      <c r="I427" s="62">
        <f t="shared" ca="1" si="545"/>
        <v>0</v>
      </c>
      <c r="J427" s="62">
        <f t="shared" ca="1" si="545"/>
        <v>0</v>
      </c>
      <c r="K427" s="62">
        <f t="shared" ca="1" si="545"/>
        <v>0</v>
      </c>
      <c r="L427" s="62">
        <f t="shared" ca="1" si="545"/>
        <v>0</v>
      </c>
      <c r="M427" s="62">
        <f t="shared" ca="1" si="545"/>
        <v>0</v>
      </c>
      <c r="N427" s="62">
        <f t="shared" ca="1" si="541"/>
        <v>0</v>
      </c>
      <c r="O427" s="62">
        <f t="shared" ca="1" si="542"/>
        <v>0</v>
      </c>
    </row>
    <row r="428" spans="2:15" x14ac:dyDescent="0.25">
      <c r="B428" s="58">
        <v>5</v>
      </c>
      <c r="C428" s="188" t="s">
        <v>722</v>
      </c>
      <c r="D428" s="60"/>
      <c r="E428" s="61"/>
      <c r="F428" s="62">
        <f t="shared" ref="F428:M428" si="546">90%*F111</f>
        <v>0</v>
      </c>
      <c r="G428" s="62">
        <f t="shared" si="546"/>
        <v>0</v>
      </c>
      <c r="H428" s="62">
        <f t="shared" si="546"/>
        <v>0</v>
      </c>
      <c r="I428" s="62">
        <f t="shared" si="546"/>
        <v>0</v>
      </c>
      <c r="J428" s="62">
        <f t="shared" si="546"/>
        <v>0</v>
      </c>
      <c r="K428" s="62">
        <f t="shared" si="546"/>
        <v>0</v>
      </c>
      <c r="L428" s="62">
        <f t="shared" si="546"/>
        <v>0</v>
      </c>
      <c r="M428" s="62">
        <f t="shared" si="546"/>
        <v>0</v>
      </c>
      <c r="N428" s="62"/>
      <c r="O428" s="62"/>
    </row>
    <row r="429" spans="2:15" x14ac:dyDescent="0.25">
      <c r="B429" s="58"/>
      <c r="C429" s="63" t="s">
        <v>723</v>
      </c>
      <c r="D429" s="60"/>
      <c r="E429" s="61"/>
      <c r="F429" s="62">
        <f t="shared" ref="F429:M429" ca="1" si="547">90%*F112</f>
        <v>0</v>
      </c>
      <c r="G429" s="62">
        <f t="shared" ca="1" si="547"/>
        <v>0</v>
      </c>
      <c r="H429" s="62">
        <f t="shared" ca="1" si="547"/>
        <v>0</v>
      </c>
      <c r="I429" s="62">
        <f t="shared" ca="1" si="547"/>
        <v>0</v>
      </c>
      <c r="J429" s="62">
        <f t="shared" ca="1" si="547"/>
        <v>0</v>
      </c>
      <c r="K429" s="62">
        <f t="shared" ca="1" si="547"/>
        <v>0</v>
      </c>
      <c r="L429" s="62">
        <f t="shared" ca="1" si="547"/>
        <v>0</v>
      </c>
      <c r="M429" s="62">
        <f t="shared" ca="1" si="547"/>
        <v>0</v>
      </c>
      <c r="N429" s="62">
        <f t="shared" ref="N429:N434" ca="1" si="548">F429-J429</f>
        <v>0</v>
      </c>
      <c r="O429" s="62">
        <f t="shared" ref="O429:O434" ca="1" si="549">I429-M429</f>
        <v>0</v>
      </c>
    </row>
    <row r="430" spans="2:15" x14ac:dyDescent="0.25">
      <c r="B430" s="58"/>
      <c r="C430" s="63" t="s">
        <v>724</v>
      </c>
      <c r="D430" s="60"/>
      <c r="E430" s="61"/>
      <c r="F430" s="62">
        <f t="shared" ref="F430:M430" ca="1" si="550">90%*F113</f>
        <v>0</v>
      </c>
      <c r="G430" s="62">
        <f t="shared" ca="1" si="550"/>
        <v>0</v>
      </c>
      <c r="H430" s="62">
        <f t="shared" ca="1" si="550"/>
        <v>0</v>
      </c>
      <c r="I430" s="62">
        <f t="shared" ca="1" si="550"/>
        <v>0</v>
      </c>
      <c r="J430" s="62">
        <f t="shared" ca="1" si="550"/>
        <v>0</v>
      </c>
      <c r="K430" s="62">
        <f t="shared" ca="1" si="550"/>
        <v>0</v>
      </c>
      <c r="L430" s="62">
        <f t="shared" ca="1" si="550"/>
        <v>0</v>
      </c>
      <c r="M430" s="62">
        <f t="shared" ca="1" si="550"/>
        <v>0</v>
      </c>
      <c r="N430" s="62">
        <f t="shared" ca="1" si="548"/>
        <v>0</v>
      </c>
      <c r="O430" s="62">
        <f t="shared" ca="1" si="549"/>
        <v>0</v>
      </c>
    </row>
    <row r="431" spans="2:15" x14ac:dyDescent="0.25">
      <c r="B431" s="58"/>
      <c r="C431" s="63" t="s">
        <v>725</v>
      </c>
      <c r="D431" s="60"/>
      <c r="E431" s="61"/>
      <c r="F431" s="62">
        <f t="shared" ref="F431:M431" ca="1" si="551">90%*F114</f>
        <v>0</v>
      </c>
      <c r="G431" s="62">
        <f t="shared" ca="1" si="551"/>
        <v>0</v>
      </c>
      <c r="H431" s="62">
        <f t="shared" ca="1" si="551"/>
        <v>0</v>
      </c>
      <c r="I431" s="62">
        <f t="shared" ca="1" si="551"/>
        <v>0</v>
      </c>
      <c r="J431" s="62">
        <f t="shared" ca="1" si="551"/>
        <v>0</v>
      </c>
      <c r="K431" s="62">
        <f t="shared" ca="1" si="551"/>
        <v>0</v>
      </c>
      <c r="L431" s="62">
        <f t="shared" ca="1" si="551"/>
        <v>0</v>
      </c>
      <c r="M431" s="62">
        <f t="shared" ca="1" si="551"/>
        <v>0</v>
      </c>
      <c r="N431" s="62">
        <f t="shared" ca="1" si="548"/>
        <v>0</v>
      </c>
      <c r="O431" s="62">
        <f t="shared" ca="1" si="549"/>
        <v>0</v>
      </c>
    </row>
    <row r="432" spans="2:15" x14ac:dyDescent="0.25">
      <c r="B432" s="58"/>
      <c r="C432" s="63" t="s">
        <v>726</v>
      </c>
      <c r="D432" s="60"/>
      <c r="E432" s="61"/>
      <c r="F432" s="62">
        <f t="shared" ref="F432:M432" ca="1" si="552">90%*F115</f>
        <v>0</v>
      </c>
      <c r="G432" s="62">
        <f t="shared" ca="1" si="552"/>
        <v>0</v>
      </c>
      <c r="H432" s="62">
        <f t="shared" ca="1" si="552"/>
        <v>0</v>
      </c>
      <c r="I432" s="62">
        <f t="shared" ca="1" si="552"/>
        <v>0</v>
      </c>
      <c r="J432" s="62">
        <f t="shared" ca="1" si="552"/>
        <v>0</v>
      </c>
      <c r="K432" s="62">
        <f t="shared" ca="1" si="552"/>
        <v>0</v>
      </c>
      <c r="L432" s="62">
        <f t="shared" ca="1" si="552"/>
        <v>0</v>
      </c>
      <c r="M432" s="62">
        <f t="shared" ca="1" si="552"/>
        <v>0</v>
      </c>
      <c r="N432" s="62">
        <f t="shared" ca="1" si="548"/>
        <v>0</v>
      </c>
      <c r="O432" s="62">
        <f t="shared" ca="1" si="549"/>
        <v>0</v>
      </c>
    </row>
    <row r="433" spans="2:15" x14ac:dyDescent="0.25">
      <c r="B433" s="58">
        <v>6</v>
      </c>
      <c r="C433" s="188" t="s">
        <v>727</v>
      </c>
      <c r="D433" s="60"/>
      <c r="E433" s="61"/>
      <c r="F433" s="62">
        <f t="shared" ref="F433:M433" ca="1" si="553">90%*F116</f>
        <v>0</v>
      </c>
      <c r="G433" s="62">
        <f t="shared" ca="1" si="553"/>
        <v>0</v>
      </c>
      <c r="H433" s="62">
        <f t="shared" ca="1" si="553"/>
        <v>0</v>
      </c>
      <c r="I433" s="62">
        <f t="shared" ca="1" si="553"/>
        <v>0</v>
      </c>
      <c r="J433" s="62">
        <f t="shared" ca="1" si="553"/>
        <v>0</v>
      </c>
      <c r="K433" s="62">
        <f t="shared" ca="1" si="553"/>
        <v>0</v>
      </c>
      <c r="L433" s="62">
        <f t="shared" ca="1" si="553"/>
        <v>0</v>
      </c>
      <c r="M433" s="62">
        <f t="shared" ca="1" si="553"/>
        <v>0</v>
      </c>
      <c r="N433" s="62">
        <f t="shared" ca="1" si="548"/>
        <v>0</v>
      </c>
      <c r="O433" s="62">
        <f t="shared" ca="1" si="549"/>
        <v>0</v>
      </c>
    </row>
    <row r="434" spans="2:15" x14ac:dyDescent="0.25">
      <c r="B434" s="58">
        <v>7</v>
      </c>
      <c r="C434" s="188" t="s">
        <v>728</v>
      </c>
      <c r="D434" s="60"/>
      <c r="E434" s="61"/>
      <c r="F434" s="62">
        <f t="shared" ref="F434:M434" ca="1" si="554">90%*F117</f>
        <v>0</v>
      </c>
      <c r="G434" s="62">
        <f t="shared" ca="1" si="554"/>
        <v>0</v>
      </c>
      <c r="H434" s="62">
        <f t="shared" ca="1" si="554"/>
        <v>0</v>
      </c>
      <c r="I434" s="62">
        <f t="shared" ca="1" si="554"/>
        <v>0</v>
      </c>
      <c r="J434" s="62">
        <f t="shared" ca="1" si="554"/>
        <v>0</v>
      </c>
      <c r="K434" s="62">
        <f t="shared" ca="1" si="554"/>
        <v>0</v>
      </c>
      <c r="L434" s="62">
        <f t="shared" ca="1" si="554"/>
        <v>0</v>
      </c>
      <c r="M434" s="62">
        <f t="shared" ca="1" si="554"/>
        <v>0</v>
      </c>
      <c r="N434" s="62">
        <f t="shared" ca="1" si="548"/>
        <v>0</v>
      </c>
      <c r="O434" s="62">
        <f t="shared" ca="1" si="549"/>
        <v>0</v>
      </c>
    </row>
    <row r="435" spans="2:15" x14ac:dyDescent="0.25">
      <c r="B435" s="58">
        <v>8</v>
      </c>
      <c r="C435" s="188" t="s">
        <v>729</v>
      </c>
      <c r="D435" s="60"/>
      <c r="E435" s="61"/>
      <c r="F435" s="62">
        <f t="shared" ref="F435:M435" si="555">90%*F118</f>
        <v>0</v>
      </c>
      <c r="G435" s="62">
        <f t="shared" si="555"/>
        <v>0</v>
      </c>
      <c r="H435" s="62">
        <f t="shared" si="555"/>
        <v>0</v>
      </c>
      <c r="I435" s="62">
        <f t="shared" si="555"/>
        <v>0</v>
      </c>
      <c r="J435" s="62">
        <f t="shared" si="555"/>
        <v>0</v>
      </c>
      <c r="K435" s="62">
        <f t="shared" si="555"/>
        <v>0</v>
      </c>
      <c r="L435" s="62">
        <f t="shared" si="555"/>
        <v>0</v>
      </c>
      <c r="M435" s="62">
        <f t="shared" si="555"/>
        <v>0</v>
      </c>
      <c r="N435" s="62"/>
      <c r="O435" s="62"/>
    </row>
    <row r="436" spans="2:15" x14ac:dyDescent="0.25">
      <c r="B436" s="58"/>
      <c r="C436" s="63" t="s">
        <v>730</v>
      </c>
      <c r="D436" s="60"/>
      <c r="E436" s="61"/>
      <c r="F436" s="62">
        <f t="shared" ref="F436:M436" ca="1" si="556">90%*F119</f>
        <v>8460.0375648166428</v>
      </c>
      <c r="G436" s="62">
        <f t="shared" si="556"/>
        <v>1051.8250588664257</v>
      </c>
      <c r="H436" s="62">
        <f t="shared" ca="1" si="556"/>
        <v>0</v>
      </c>
      <c r="I436" s="62">
        <f t="shared" ca="1" si="556"/>
        <v>9511.8626236830696</v>
      </c>
      <c r="J436" s="62">
        <f t="shared" ca="1" si="556"/>
        <v>4053.7604811110841</v>
      </c>
      <c r="K436" s="62">
        <f t="shared" si="556"/>
        <v>333.58311393213552</v>
      </c>
      <c r="L436" s="62">
        <f t="shared" ca="1" si="556"/>
        <v>0</v>
      </c>
      <c r="M436" s="62">
        <f t="shared" ca="1" si="556"/>
        <v>4387.3435950432195</v>
      </c>
      <c r="N436" s="62">
        <f t="shared" ref="N436:N440" ca="1" si="557">F436-J436</f>
        <v>4406.2770837055587</v>
      </c>
      <c r="O436" s="62">
        <f t="shared" ref="O436:O438" ca="1" si="558">I436-M436</f>
        <v>5124.5190286398501</v>
      </c>
    </row>
    <row r="437" spans="2:15" x14ac:dyDescent="0.25">
      <c r="B437" s="58"/>
      <c r="C437" s="63" t="s">
        <v>731</v>
      </c>
      <c r="D437" s="60"/>
      <c r="E437" s="61"/>
      <c r="F437" s="62">
        <f t="shared" ref="F437:M437" ca="1" si="559">90%*F120</f>
        <v>0</v>
      </c>
      <c r="G437" s="62">
        <f t="shared" ca="1" si="559"/>
        <v>0</v>
      </c>
      <c r="H437" s="62">
        <f t="shared" ca="1" si="559"/>
        <v>0</v>
      </c>
      <c r="I437" s="62">
        <f t="shared" ca="1" si="559"/>
        <v>0</v>
      </c>
      <c r="J437" s="62">
        <f t="shared" ca="1" si="559"/>
        <v>0</v>
      </c>
      <c r="K437" s="62">
        <f t="shared" ca="1" si="559"/>
        <v>0</v>
      </c>
      <c r="L437" s="62">
        <f t="shared" ca="1" si="559"/>
        <v>0</v>
      </c>
      <c r="M437" s="62">
        <f t="shared" ca="1" si="559"/>
        <v>0</v>
      </c>
      <c r="N437" s="62">
        <f t="shared" ca="1" si="557"/>
        <v>0</v>
      </c>
      <c r="O437" s="62">
        <f t="shared" ca="1" si="558"/>
        <v>0</v>
      </c>
    </row>
    <row r="438" spans="2:15" ht="28" x14ac:dyDescent="0.25">
      <c r="B438" s="186">
        <v>9</v>
      </c>
      <c r="C438" s="190" t="s">
        <v>732</v>
      </c>
      <c r="D438" s="60"/>
      <c r="E438" s="61"/>
      <c r="F438" s="62">
        <f t="shared" ref="F438:M438" ca="1" si="560">90%*F121</f>
        <v>0</v>
      </c>
      <c r="G438" s="62">
        <f t="shared" ca="1" si="560"/>
        <v>0</v>
      </c>
      <c r="H438" s="62">
        <f t="shared" ca="1" si="560"/>
        <v>0</v>
      </c>
      <c r="I438" s="62">
        <f t="shared" ca="1" si="560"/>
        <v>0</v>
      </c>
      <c r="J438" s="62">
        <f t="shared" ca="1" si="560"/>
        <v>0</v>
      </c>
      <c r="K438" s="62">
        <f t="shared" ca="1" si="560"/>
        <v>0</v>
      </c>
      <c r="L438" s="62">
        <f t="shared" ca="1" si="560"/>
        <v>0</v>
      </c>
      <c r="M438" s="62">
        <f t="shared" ca="1" si="560"/>
        <v>0</v>
      </c>
      <c r="N438" s="62">
        <f t="shared" ca="1" si="557"/>
        <v>0</v>
      </c>
      <c r="O438" s="62">
        <f t="shared" ca="1" si="558"/>
        <v>0</v>
      </c>
    </row>
    <row r="439" spans="2:15" x14ac:dyDescent="0.25">
      <c r="B439" s="183">
        <v>10</v>
      </c>
      <c r="C439" s="191" t="s">
        <v>734</v>
      </c>
      <c r="D439" s="184"/>
      <c r="E439" s="61"/>
      <c r="F439" s="62">
        <f t="shared" ref="F439:M439" ca="1" si="561">90%*F122</f>
        <v>2638.2338067695373</v>
      </c>
      <c r="G439" s="62">
        <f t="shared" si="561"/>
        <v>1612.9808940102275</v>
      </c>
      <c r="H439" s="62">
        <f t="shared" ca="1" si="561"/>
        <v>0</v>
      </c>
      <c r="I439" s="62">
        <f t="shared" ca="1" si="561"/>
        <v>4251.2147007797648</v>
      </c>
      <c r="J439" s="62">
        <f t="shared" ca="1" si="561"/>
        <v>1116.1046999790565</v>
      </c>
      <c r="K439" s="62">
        <f t="shared" si="561"/>
        <v>169.26209392322357</v>
      </c>
      <c r="L439" s="62">
        <f t="shared" ca="1" si="561"/>
        <v>0</v>
      </c>
      <c r="M439" s="62">
        <f t="shared" ca="1" si="561"/>
        <v>1285.3667939022798</v>
      </c>
      <c r="N439" s="62">
        <f t="shared" ca="1" si="557"/>
        <v>1522.1291067904808</v>
      </c>
      <c r="O439" s="62">
        <f t="shared" ref="O439:O440" si="562">G439-K439</f>
        <v>1443.718800087004</v>
      </c>
    </row>
    <row r="440" spans="2:15" x14ac:dyDescent="0.25">
      <c r="B440" s="183">
        <v>11</v>
      </c>
      <c r="C440" s="191" t="s">
        <v>735</v>
      </c>
      <c r="D440" s="184"/>
      <c r="E440" s="61"/>
      <c r="F440" s="62">
        <f t="shared" ref="F440:M440" ca="1" si="563">90%*F123</f>
        <v>6.3719999999999999</v>
      </c>
      <c r="G440" s="62">
        <f t="shared" ca="1" si="563"/>
        <v>0</v>
      </c>
      <c r="H440" s="62">
        <f t="shared" ca="1" si="563"/>
        <v>0</v>
      </c>
      <c r="I440" s="62">
        <f t="shared" ca="1" si="563"/>
        <v>6.3719999999999999</v>
      </c>
      <c r="J440" s="62">
        <f t="shared" ca="1" si="563"/>
        <v>5.7529799387999994</v>
      </c>
      <c r="K440" s="62">
        <f t="shared" si="563"/>
        <v>0</v>
      </c>
      <c r="L440" s="62">
        <f t="shared" ca="1" si="563"/>
        <v>0</v>
      </c>
      <c r="M440" s="62">
        <f t="shared" ca="1" si="563"/>
        <v>5.7529799387999994</v>
      </c>
      <c r="N440" s="62">
        <f t="shared" ca="1" si="557"/>
        <v>0.61902006120000053</v>
      </c>
      <c r="O440" s="62">
        <f t="shared" ca="1" si="562"/>
        <v>0</v>
      </c>
    </row>
    <row r="441" spans="2:15" x14ac:dyDescent="0.25">
      <c r="B441" s="183">
        <v>12</v>
      </c>
      <c r="C441" s="191" t="s">
        <v>736</v>
      </c>
      <c r="D441" s="184"/>
      <c r="E441" s="61"/>
      <c r="F441" s="62">
        <f t="shared" ref="F441:M441" si="564">90%*F124</f>
        <v>0</v>
      </c>
      <c r="G441" s="62">
        <f t="shared" si="564"/>
        <v>0</v>
      </c>
      <c r="H441" s="62">
        <f t="shared" si="564"/>
        <v>0</v>
      </c>
      <c r="I441" s="62">
        <f t="shared" si="564"/>
        <v>0</v>
      </c>
      <c r="J441" s="62">
        <f t="shared" si="564"/>
        <v>0</v>
      </c>
      <c r="K441" s="62">
        <f t="shared" si="564"/>
        <v>0</v>
      </c>
      <c r="L441" s="62">
        <f t="shared" si="564"/>
        <v>0</v>
      </c>
      <c r="M441" s="62">
        <f t="shared" si="564"/>
        <v>0</v>
      </c>
      <c r="N441" s="62"/>
      <c r="O441" s="62"/>
    </row>
    <row r="442" spans="2:15" x14ac:dyDescent="0.25">
      <c r="B442" s="183"/>
      <c r="C442" s="185" t="s">
        <v>741</v>
      </c>
      <c r="D442" s="184"/>
      <c r="E442" s="61"/>
      <c r="F442" s="62">
        <f t="shared" ref="F442:M442" ca="1" si="565">90%*F125</f>
        <v>2.3400000000000003</v>
      </c>
      <c r="G442" s="62">
        <f t="shared" ca="1" si="565"/>
        <v>0</v>
      </c>
      <c r="H442" s="62">
        <f t="shared" ca="1" si="565"/>
        <v>0</v>
      </c>
      <c r="I442" s="62">
        <f t="shared" ca="1" si="565"/>
        <v>2.3400000000000003</v>
      </c>
      <c r="J442" s="62">
        <f t="shared" ca="1" si="565"/>
        <v>1.5314797188000002</v>
      </c>
      <c r="K442" s="62">
        <f t="shared" ca="1" si="565"/>
        <v>0</v>
      </c>
      <c r="L442" s="62">
        <f t="shared" ca="1" si="565"/>
        <v>0</v>
      </c>
      <c r="M442" s="62">
        <f t="shared" ca="1" si="565"/>
        <v>1.5314797188000002</v>
      </c>
      <c r="N442" s="62">
        <f t="shared" ref="N442:N443" ca="1" si="566">F442-J442</f>
        <v>0.80852028120000008</v>
      </c>
      <c r="O442" s="62">
        <f t="shared" ref="O442:O443" ca="1" si="567">G442-K442</f>
        <v>0</v>
      </c>
    </row>
    <row r="443" spans="2:15" x14ac:dyDescent="0.25">
      <c r="B443" s="183"/>
      <c r="C443" s="185" t="s">
        <v>742</v>
      </c>
      <c r="D443" s="184"/>
      <c r="E443" s="61"/>
      <c r="F443" s="62">
        <f t="shared" ref="F443:M443" ca="1" si="568">90%*F126</f>
        <v>0</v>
      </c>
      <c r="G443" s="62">
        <f t="shared" ca="1" si="568"/>
        <v>0</v>
      </c>
      <c r="H443" s="62">
        <f t="shared" ca="1" si="568"/>
        <v>0</v>
      </c>
      <c r="I443" s="62">
        <f t="shared" ca="1" si="568"/>
        <v>0</v>
      </c>
      <c r="J443" s="62">
        <f t="shared" ca="1" si="568"/>
        <v>0</v>
      </c>
      <c r="K443" s="62">
        <f t="shared" ca="1" si="568"/>
        <v>0</v>
      </c>
      <c r="L443" s="62">
        <f t="shared" ca="1" si="568"/>
        <v>0</v>
      </c>
      <c r="M443" s="62">
        <f t="shared" ca="1" si="568"/>
        <v>0</v>
      </c>
      <c r="N443" s="62">
        <f t="shared" ca="1" si="566"/>
        <v>0</v>
      </c>
      <c r="O443" s="62">
        <f t="shared" ca="1" si="567"/>
        <v>0</v>
      </c>
    </row>
    <row r="444" spans="2:15" x14ac:dyDescent="0.25">
      <c r="B444" s="183">
        <v>13</v>
      </c>
      <c r="C444" s="185"/>
      <c r="D444" s="184"/>
      <c r="E444" s="61"/>
      <c r="F444" s="62">
        <f t="shared" ref="F444:M444" si="569">90%*F127</f>
        <v>0</v>
      </c>
      <c r="G444" s="62">
        <f t="shared" si="569"/>
        <v>0</v>
      </c>
      <c r="H444" s="62">
        <f t="shared" si="569"/>
        <v>0</v>
      </c>
      <c r="I444" s="62">
        <f t="shared" si="569"/>
        <v>0</v>
      </c>
      <c r="J444" s="62">
        <f t="shared" si="569"/>
        <v>0</v>
      </c>
      <c r="K444" s="62">
        <f t="shared" si="569"/>
        <v>0</v>
      </c>
      <c r="L444" s="62">
        <f t="shared" si="569"/>
        <v>0</v>
      </c>
      <c r="M444" s="62">
        <f t="shared" si="569"/>
        <v>0</v>
      </c>
      <c r="N444" s="62"/>
      <c r="O444" s="62"/>
    </row>
    <row r="445" spans="2:15" x14ac:dyDescent="0.25">
      <c r="B445" s="183"/>
      <c r="C445" s="185" t="s">
        <v>743</v>
      </c>
      <c r="D445" s="184"/>
      <c r="E445" s="61"/>
      <c r="F445" s="62">
        <f t="shared" ref="F445:M445" ca="1" si="570">90%*F128</f>
        <v>15.525</v>
      </c>
      <c r="G445" s="62">
        <f t="shared" ca="1" si="570"/>
        <v>0</v>
      </c>
      <c r="H445" s="62">
        <f t="shared" ca="1" si="570"/>
        <v>0</v>
      </c>
      <c r="I445" s="62">
        <f t="shared" ca="1" si="570"/>
        <v>15.525</v>
      </c>
      <c r="J445" s="62">
        <f t="shared" ca="1" si="570"/>
        <v>10.845176438699999</v>
      </c>
      <c r="K445" s="62">
        <f t="shared" si="570"/>
        <v>0.44459552880000008</v>
      </c>
      <c r="L445" s="62">
        <f t="shared" ca="1" si="570"/>
        <v>0</v>
      </c>
      <c r="M445" s="62">
        <f t="shared" ca="1" si="570"/>
        <v>11.2897719675</v>
      </c>
      <c r="N445" s="62">
        <f t="shared" ref="N445:N448" ca="1" si="571">F445-J445</f>
        <v>4.679823561300001</v>
      </c>
      <c r="O445" s="62">
        <f t="shared" ref="O445:O448" ca="1" si="572">G445-K445</f>
        <v>-0.44459552880000008</v>
      </c>
    </row>
    <row r="446" spans="2:15" x14ac:dyDescent="0.25">
      <c r="B446" s="183"/>
      <c r="C446" s="185" t="s">
        <v>744</v>
      </c>
      <c r="D446" s="184"/>
      <c r="E446" s="61"/>
      <c r="F446" s="62">
        <f t="shared" ref="F446:M446" ca="1" si="573">90%*F129</f>
        <v>46.306360979415487</v>
      </c>
      <c r="G446" s="62">
        <f t="shared" si="573"/>
        <v>0.11908655715839793</v>
      </c>
      <c r="H446" s="62">
        <f t="shared" ca="1" si="573"/>
        <v>0</v>
      </c>
      <c r="I446" s="62">
        <f t="shared" ca="1" si="573"/>
        <v>46.425447536573884</v>
      </c>
      <c r="J446" s="62">
        <f t="shared" ca="1" si="573"/>
        <v>31.218499268073696</v>
      </c>
      <c r="K446" s="62">
        <f t="shared" si="573"/>
        <v>1.5174114199195221</v>
      </c>
      <c r="L446" s="62">
        <f t="shared" ca="1" si="573"/>
        <v>0</v>
      </c>
      <c r="M446" s="62">
        <f t="shared" ca="1" si="573"/>
        <v>32.735910687993211</v>
      </c>
      <c r="N446" s="62">
        <f t="shared" ca="1" si="571"/>
        <v>15.087861711341791</v>
      </c>
      <c r="O446" s="62">
        <f t="shared" si="572"/>
        <v>-1.3983248627611242</v>
      </c>
    </row>
    <row r="447" spans="2:15" x14ac:dyDescent="0.25">
      <c r="B447" s="183"/>
      <c r="C447" s="185" t="s">
        <v>745</v>
      </c>
      <c r="D447" s="184"/>
      <c r="E447" s="61"/>
      <c r="F447" s="62">
        <f t="shared" ref="F447:M447" ca="1" si="574">90%*F130</f>
        <v>0</v>
      </c>
      <c r="G447" s="62">
        <f t="shared" ca="1" si="574"/>
        <v>0</v>
      </c>
      <c r="H447" s="62">
        <f t="shared" ca="1" si="574"/>
        <v>0</v>
      </c>
      <c r="I447" s="62">
        <f t="shared" ca="1" si="574"/>
        <v>0</v>
      </c>
      <c r="J447" s="62">
        <f t="shared" ca="1" si="574"/>
        <v>0</v>
      </c>
      <c r="K447" s="62">
        <f t="shared" ca="1" si="574"/>
        <v>0</v>
      </c>
      <c r="L447" s="62">
        <f t="shared" ca="1" si="574"/>
        <v>0</v>
      </c>
      <c r="M447" s="62">
        <f t="shared" ca="1" si="574"/>
        <v>0</v>
      </c>
      <c r="N447" s="62">
        <f t="shared" ca="1" si="571"/>
        <v>0</v>
      </c>
      <c r="O447" s="62">
        <f t="shared" ca="1" si="572"/>
        <v>0</v>
      </c>
    </row>
    <row r="448" spans="2:15" x14ac:dyDescent="0.25">
      <c r="B448" s="183"/>
      <c r="C448" s="185" t="s">
        <v>746</v>
      </c>
      <c r="D448" s="184"/>
      <c r="E448" s="61"/>
      <c r="F448" s="62">
        <f t="shared" ref="F448:M448" ca="1" si="575">90%*F131</f>
        <v>0</v>
      </c>
      <c r="G448" s="62">
        <f t="shared" ca="1" si="575"/>
        <v>0</v>
      </c>
      <c r="H448" s="62">
        <f t="shared" ca="1" si="575"/>
        <v>0</v>
      </c>
      <c r="I448" s="62">
        <f t="shared" ca="1" si="575"/>
        <v>0</v>
      </c>
      <c r="J448" s="62">
        <f t="shared" ca="1" si="575"/>
        <v>0</v>
      </c>
      <c r="K448" s="62">
        <f t="shared" ca="1" si="575"/>
        <v>0</v>
      </c>
      <c r="L448" s="62">
        <f t="shared" ca="1" si="575"/>
        <v>0</v>
      </c>
      <c r="M448" s="62">
        <f t="shared" ca="1" si="575"/>
        <v>0</v>
      </c>
      <c r="N448" s="62">
        <f t="shared" ca="1" si="571"/>
        <v>0</v>
      </c>
      <c r="O448" s="62">
        <f t="shared" ca="1" si="572"/>
        <v>0</v>
      </c>
    </row>
    <row r="449" spans="2:15" x14ac:dyDescent="0.25">
      <c r="B449" s="183">
        <v>14</v>
      </c>
      <c r="C449" s="191" t="s">
        <v>737</v>
      </c>
      <c r="D449" s="184"/>
      <c r="E449" s="61"/>
      <c r="F449" s="62">
        <f t="shared" ref="F449:M449" si="576">90%*F132</f>
        <v>0</v>
      </c>
      <c r="G449" s="62">
        <f t="shared" si="576"/>
        <v>0</v>
      </c>
      <c r="H449" s="62">
        <f t="shared" si="576"/>
        <v>0</v>
      </c>
      <c r="I449" s="62">
        <f t="shared" si="576"/>
        <v>0</v>
      </c>
      <c r="J449" s="62">
        <f t="shared" si="576"/>
        <v>0</v>
      </c>
      <c r="K449" s="62">
        <f t="shared" si="576"/>
        <v>0</v>
      </c>
      <c r="L449" s="62">
        <f t="shared" si="576"/>
        <v>0</v>
      </c>
      <c r="M449" s="62">
        <f t="shared" si="576"/>
        <v>0</v>
      </c>
      <c r="N449" s="62"/>
      <c r="O449" s="62"/>
    </row>
    <row r="450" spans="2:15" x14ac:dyDescent="0.25">
      <c r="B450" s="183"/>
      <c r="C450" s="185" t="s">
        <v>747</v>
      </c>
      <c r="D450" s="184"/>
      <c r="E450" s="61"/>
      <c r="F450" s="62">
        <f t="shared" ref="F450:M450" ca="1" si="577">90%*F133</f>
        <v>0</v>
      </c>
      <c r="G450" s="62">
        <f t="shared" ca="1" si="577"/>
        <v>0</v>
      </c>
      <c r="H450" s="62">
        <f t="shared" ca="1" si="577"/>
        <v>0</v>
      </c>
      <c r="I450" s="62">
        <f t="shared" ca="1" si="577"/>
        <v>0</v>
      </c>
      <c r="J450" s="62">
        <f t="shared" ca="1" si="577"/>
        <v>0</v>
      </c>
      <c r="K450" s="62">
        <f t="shared" ca="1" si="577"/>
        <v>0</v>
      </c>
      <c r="L450" s="62">
        <f t="shared" ca="1" si="577"/>
        <v>0</v>
      </c>
      <c r="M450" s="62">
        <f t="shared" ca="1" si="577"/>
        <v>0</v>
      </c>
      <c r="N450" s="62">
        <f t="shared" ref="N450:N455" ca="1" si="578">F450-J450</f>
        <v>0</v>
      </c>
      <c r="O450" s="62">
        <f t="shared" ref="O450:O455" ca="1" si="579">G450-K450</f>
        <v>0</v>
      </c>
    </row>
    <row r="451" spans="2:15" x14ac:dyDescent="0.25">
      <c r="B451" s="183"/>
      <c r="C451" s="185" t="s">
        <v>748</v>
      </c>
      <c r="D451" s="184"/>
      <c r="E451" s="61"/>
      <c r="F451" s="62">
        <f t="shared" ref="F451:M451" ca="1" si="580">90%*F134</f>
        <v>0</v>
      </c>
      <c r="G451" s="62">
        <f t="shared" ca="1" si="580"/>
        <v>0</v>
      </c>
      <c r="H451" s="62">
        <f t="shared" ca="1" si="580"/>
        <v>0</v>
      </c>
      <c r="I451" s="62">
        <f t="shared" ca="1" si="580"/>
        <v>0</v>
      </c>
      <c r="J451" s="62">
        <f t="shared" ca="1" si="580"/>
        <v>0</v>
      </c>
      <c r="K451" s="62">
        <f t="shared" ca="1" si="580"/>
        <v>0</v>
      </c>
      <c r="L451" s="62">
        <f t="shared" ca="1" si="580"/>
        <v>0</v>
      </c>
      <c r="M451" s="62">
        <f t="shared" ca="1" si="580"/>
        <v>0</v>
      </c>
      <c r="N451" s="62">
        <f t="shared" ca="1" si="578"/>
        <v>0</v>
      </c>
      <c r="O451" s="62">
        <f t="shared" ca="1" si="579"/>
        <v>0</v>
      </c>
    </row>
    <row r="452" spans="2:15" x14ac:dyDescent="0.25">
      <c r="B452" s="183"/>
      <c r="C452" s="185" t="s">
        <v>749</v>
      </c>
      <c r="D452" s="184"/>
      <c r="E452" s="61"/>
      <c r="F452" s="62">
        <f t="shared" ref="F452:M452" ca="1" si="581">90%*F135</f>
        <v>0</v>
      </c>
      <c r="G452" s="62">
        <f t="shared" ca="1" si="581"/>
        <v>0</v>
      </c>
      <c r="H452" s="62">
        <f t="shared" ca="1" si="581"/>
        <v>0</v>
      </c>
      <c r="I452" s="62">
        <f t="shared" ca="1" si="581"/>
        <v>0</v>
      </c>
      <c r="J452" s="62">
        <f t="shared" ca="1" si="581"/>
        <v>0</v>
      </c>
      <c r="K452" s="62">
        <f t="shared" ca="1" si="581"/>
        <v>0</v>
      </c>
      <c r="L452" s="62">
        <f t="shared" ca="1" si="581"/>
        <v>0</v>
      </c>
      <c r="M452" s="62">
        <f t="shared" ca="1" si="581"/>
        <v>0</v>
      </c>
      <c r="N452" s="62">
        <f t="shared" ca="1" si="578"/>
        <v>0</v>
      </c>
      <c r="O452" s="62">
        <f t="shared" ca="1" si="579"/>
        <v>0</v>
      </c>
    </row>
    <row r="453" spans="2:15" x14ac:dyDescent="0.25">
      <c r="B453" s="183">
        <v>15</v>
      </c>
      <c r="C453" s="191" t="s">
        <v>738</v>
      </c>
      <c r="D453" s="184"/>
      <c r="E453" s="61"/>
      <c r="F453" s="62">
        <f t="shared" ref="F453:M453" ca="1" si="582">90%*F136</f>
        <v>172.76537831636884</v>
      </c>
      <c r="G453" s="62">
        <f t="shared" si="582"/>
        <v>9.3524202327994157</v>
      </c>
      <c r="H453" s="62">
        <f t="shared" ca="1" si="582"/>
        <v>0</v>
      </c>
      <c r="I453" s="62">
        <f t="shared" ca="1" si="582"/>
        <v>182.11779854916824</v>
      </c>
      <c r="J453" s="62">
        <f t="shared" ca="1" si="582"/>
        <v>142.76549841002767</v>
      </c>
      <c r="K453" s="62">
        <f t="shared" si="582"/>
        <v>10.397926568815278</v>
      </c>
      <c r="L453" s="62">
        <f t="shared" ca="1" si="582"/>
        <v>0</v>
      </c>
      <c r="M453" s="62">
        <f t="shared" ca="1" si="582"/>
        <v>153.16342497884295</v>
      </c>
      <c r="N453" s="62">
        <f t="shared" ca="1" si="578"/>
        <v>29.999879906341164</v>
      </c>
      <c r="O453" s="62">
        <f t="shared" si="579"/>
        <v>-1.0455063360158618</v>
      </c>
    </row>
    <row r="454" spans="2:15" x14ac:dyDescent="0.25">
      <c r="B454" s="183">
        <v>16</v>
      </c>
      <c r="C454" s="191" t="s">
        <v>739</v>
      </c>
      <c r="D454" s="60"/>
      <c r="E454" s="61"/>
      <c r="F454" s="62">
        <f t="shared" ref="F454:M454" ca="1" si="583">90%*F137</f>
        <v>63.72</v>
      </c>
      <c r="G454" s="62">
        <f t="shared" ca="1" si="583"/>
        <v>0</v>
      </c>
      <c r="H454" s="62">
        <f t="shared" ca="1" si="583"/>
        <v>0</v>
      </c>
      <c r="I454" s="62">
        <f t="shared" ca="1" si="583"/>
        <v>63.72</v>
      </c>
      <c r="J454" s="62">
        <f t="shared" ca="1" si="583"/>
        <v>48.514519040399989</v>
      </c>
      <c r="K454" s="62">
        <f t="shared" si="583"/>
        <v>4.0643294526</v>
      </c>
      <c r="L454" s="62">
        <f t="shared" ca="1" si="583"/>
        <v>0</v>
      </c>
      <c r="M454" s="62">
        <f t="shared" ca="1" si="583"/>
        <v>52.578848492999988</v>
      </c>
      <c r="N454" s="62">
        <f t="shared" ca="1" si="578"/>
        <v>15.20548095960001</v>
      </c>
      <c r="O454" s="62">
        <f t="shared" ca="1" si="579"/>
        <v>-4.0643294526</v>
      </c>
    </row>
    <row r="455" spans="2:15" x14ac:dyDescent="0.25">
      <c r="B455" s="183">
        <v>17</v>
      </c>
      <c r="C455" s="191" t="s">
        <v>740</v>
      </c>
      <c r="D455" s="60"/>
      <c r="E455" s="64"/>
      <c r="F455" s="62">
        <f t="shared" ref="F455:M455" ca="1" si="584">90%*F138</f>
        <v>0</v>
      </c>
      <c r="G455" s="62">
        <f t="shared" ca="1" si="584"/>
        <v>0</v>
      </c>
      <c r="H455" s="62">
        <f t="shared" ca="1" si="584"/>
        <v>0</v>
      </c>
      <c r="I455" s="62">
        <f t="shared" ca="1" si="584"/>
        <v>0</v>
      </c>
      <c r="J455" s="62">
        <f t="shared" ca="1" si="584"/>
        <v>0</v>
      </c>
      <c r="K455" s="62">
        <f t="shared" ca="1" si="584"/>
        <v>0</v>
      </c>
      <c r="L455" s="62">
        <f t="shared" ca="1" si="584"/>
        <v>0</v>
      </c>
      <c r="M455" s="62">
        <f t="shared" ca="1" si="584"/>
        <v>0</v>
      </c>
      <c r="N455" s="62">
        <f t="shared" ca="1" si="578"/>
        <v>0</v>
      </c>
      <c r="O455" s="62">
        <f t="shared" ca="1" si="579"/>
        <v>0</v>
      </c>
    </row>
    <row r="456" spans="2:15" ht="14.5" thickBot="1" x14ac:dyDescent="0.3">
      <c r="B456" s="65"/>
      <c r="C456" s="66" t="s">
        <v>108</v>
      </c>
      <c r="D456" s="66"/>
      <c r="E456" s="67"/>
      <c r="F456" s="147">
        <f ca="1">SUM(F416:F455)</f>
        <v>20661.209379801785</v>
      </c>
      <c r="G456" s="147">
        <f t="shared" ref="G456" ca="1" si="585">SUM(G416:G455)</f>
        <v>3687.491951690622</v>
      </c>
      <c r="H456" s="147">
        <f t="shared" ref="H456" ca="1" si="586">SUM(H416:H455)</f>
        <v>0</v>
      </c>
      <c r="I456" s="147">
        <f t="shared" ref="I456" ca="1" si="587">SUM(I416:I455)</f>
        <v>24348.701331492404</v>
      </c>
      <c r="J456" s="147">
        <f t="shared" ref="J456" ca="1" si="588">SUM(J416:J455)</f>
        <v>10178.997539940288</v>
      </c>
      <c r="K456" s="147">
        <f t="shared" ref="K456" ca="1" si="589">SUM(K416:K455)</f>
        <v>879.21029607418177</v>
      </c>
      <c r="L456" s="147">
        <f t="shared" ref="L456" ca="1" si="590">SUM(L416:L455)</f>
        <v>0</v>
      </c>
      <c r="M456" s="147">
        <f t="shared" ref="M456" ca="1" si="591">SUM(M416:M455)</f>
        <v>11058.207836014471</v>
      </c>
      <c r="N456" s="147">
        <f t="shared" ref="N456" ca="1" si="592">SUM(N416:N455)</f>
        <v>10482.211839861491</v>
      </c>
      <c r="O456" s="147">
        <f t="shared" ref="O456" ca="1" si="593">SUM(O416:O455)</f>
        <v>11701.96380220647</v>
      </c>
    </row>
    <row r="457" spans="2:15" ht="14.5" thickBot="1" x14ac:dyDescent="0.3"/>
    <row r="458" spans="2:15" x14ac:dyDescent="0.25">
      <c r="B458" s="370" t="s">
        <v>183</v>
      </c>
      <c r="C458" s="371"/>
      <c r="D458" s="371"/>
      <c r="E458" s="371"/>
      <c r="F458" s="371"/>
      <c r="G458" s="371"/>
      <c r="H458" s="371"/>
      <c r="I458" s="371"/>
      <c r="J458" s="371"/>
      <c r="K458" s="371"/>
      <c r="L458" s="371"/>
      <c r="M458" s="371"/>
      <c r="N458" s="371"/>
      <c r="O458" s="372"/>
    </row>
    <row r="459" spans="2:15" x14ac:dyDescent="0.25">
      <c r="B459" s="373" t="s">
        <v>2</v>
      </c>
      <c r="C459" s="365" t="s">
        <v>205</v>
      </c>
      <c r="D459" s="367" t="s">
        <v>193</v>
      </c>
      <c r="E459" s="367" t="s">
        <v>194</v>
      </c>
      <c r="F459" s="367" t="s">
        <v>195</v>
      </c>
      <c r="G459" s="367"/>
      <c r="H459" s="367"/>
      <c r="I459" s="367"/>
      <c r="J459" s="367" t="s">
        <v>196</v>
      </c>
      <c r="K459" s="367"/>
      <c r="L459" s="367"/>
      <c r="M459" s="367"/>
      <c r="N459" s="367" t="s">
        <v>197</v>
      </c>
      <c r="O459" s="369"/>
    </row>
    <row r="460" spans="2:15" ht="56.5" thickBot="1" x14ac:dyDescent="0.3">
      <c r="B460" s="374"/>
      <c r="C460" s="366"/>
      <c r="D460" s="368"/>
      <c r="E460" s="368"/>
      <c r="F460" s="54" t="s">
        <v>198</v>
      </c>
      <c r="G460" s="54" t="s">
        <v>107</v>
      </c>
      <c r="H460" s="54" t="s">
        <v>199</v>
      </c>
      <c r="I460" s="54" t="s">
        <v>200</v>
      </c>
      <c r="J460" s="54" t="s">
        <v>201</v>
      </c>
      <c r="K460" s="54" t="s">
        <v>107</v>
      </c>
      <c r="L460" s="54" t="s">
        <v>202</v>
      </c>
      <c r="M460" s="54" t="s">
        <v>203</v>
      </c>
      <c r="N460" s="54" t="s">
        <v>198</v>
      </c>
      <c r="O460" s="55" t="s">
        <v>200</v>
      </c>
    </row>
    <row r="461" spans="2:15" x14ac:dyDescent="0.25">
      <c r="B461" s="58">
        <v>1</v>
      </c>
      <c r="C461" s="188" t="s">
        <v>148</v>
      </c>
      <c r="D461" s="56"/>
      <c r="E461" s="57"/>
      <c r="F461" s="62">
        <f ca="1">90%*F144</f>
        <v>75.428241124848313</v>
      </c>
      <c r="G461" s="62">
        <f t="shared" ref="G461:M461" si="594">90%*G144</f>
        <v>55.142732033234914</v>
      </c>
      <c r="H461" s="62">
        <f t="shared" ca="1" si="594"/>
        <v>0</v>
      </c>
      <c r="I461" s="62">
        <f t="shared" ca="1" si="594"/>
        <v>130.57097315808323</v>
      </c>
      <c r="J461" s="62">
        <f t="shared" ca="1" si="594"/>
        <v>4.4091558000014077E-3</v>
      </c>
      <c r="K461" s="62">
        <f t="shared" si="594"/>
        <v>0</v>
      </c>
      <c r="L461" s="62">
        <f t="shared" ca="1" si="594"/>
        <v>0</v>
      </c>
      <c r="M461" s="62">
        <f t="shared" ca="1" si="594"/>
        <v>4.4091558000014077E-3</v>
      </c>
      <c r="N461" s="62">
        <f ca="1">F461-J461</f>
        <v>75.423831969048308</v>
      </c>
      <c r="O461" s="62">
        <f ca="1">I461-M461</f>
        <v>130.56656400228323</v>
      </c>
    </row>
    <row r="462" spans="2:15" x14ac:dyDescent="0.25">
      <c r="B462" s="58">
        <v>2</v>
      </c>
      <c r="C462" s="188" t="s">
        <v>750</v>
      </c>
      <c r="D462" s="192"/>
      <c r="E462" s="193"/>
      <c r="F462" s="62">
        <f t="shared" ref="F462:M500" ca="1" si="595">90%*F145</f>
        <v>0</v>
      </c>
      <c r="G462" s="62">
        <f t="shared" ca="1" si="595"/>
        <v>0</v>
      </c>
      <c r="H462" s="62">
        <f t="shared" ca="1" si="595"/>
        <v>0</v>
      </c>
      <c r="I462" s="62">
        <f t="shared" ca="1" si="595"/>
        <v>0</v>
      </c>
      <c r="J462" s="62">
        <f t="shared" ca="1" si="595"/>
        <v>0</v>
      </c>
      <c r="K462" s="62">
        <f t="shared" ca="1" si="595"/>
        <v>0</v>
      </c>
      <c r="L462" s="62">
        <f t="shared" ca="1" si="595"/>
        <v>0</v>
      </c>
      <c r="M462" s="62">
        <f t="shared" ca="1" si="595"/>
        <v>0</v>
      </c>
      <c r="N462" s="62">
        <f ca="1">F462-J462</f>
        <v>0</v>
      </c>
      <c r="O462" s="62">
        <f ca="1">I462-M462</f>
        <v>0</v>
      </c>
    </row>
    <row r="463" spans="2:15" x14ac:dyDescent="0.25">
      <c r="B463" s="58">
        <v>3</v>
      </c>
      <c r="C463" s="187" t="s">
        <v>716</v>
      </c>
      <c r="D463" s="60"/>
      <c r="E463" s="61"/>
      <c r="F463" s="62">
        <f t="shared" si="595"/>
        <v>0</v>
      </c>
      <c r="G463" s="62">
        <f t="shared" si="595"/>
        <v>0</v>
      </c>
      <c r="H463" s="62">
        <f t="shared" si="595"/>
        <v>0</v>
      </c>
      <c r="I463" s="62">
        <f t="shared" si="595"/>
        <v>0</v>
      </c>
      <c r="J463" s="62">
        <f t="shared" si="595"/>
        <v>0</v>
      </c>
      <c r="K463" s="62">
        <f t="shared" si="595"/>
        <v>0</v>
      </c>
      <c r="L463" s="62">
        <f t="shared" si="595"/>
        <v>0</v>
      </c>
      <c r="M463" s="62">
        <f t="shared" si="595"/>
        <v>0</v>
      </c>
      <c r="N463" s="62"/>
      <c r="O463" s="62"/>
    </row>
    <row r="464" spans="2:15" x14ac:dyDescent="0.25">
      <c r="B464" s="58"/>
      <c r="C464" s="59" t="s">
        <v>712</v>
      </c>
      <c r="D464" s="60"/>
      <c r="E464" s="61"/>
      <c r="F464" s="62">
        <f t="shared" ca="1" si="595"/>
        <v>399.84265982670325</v>
      </c>
      <c r="G464" s="62">
        <f t="shared" si="595"/>
        <v>51.387134042385256</v>
      </c>
      <c r="H464" s="62">
        <f t="shared" ca="1" si="595"/>
        <v>0</v>
      </c>
      <c r="I464" s="62">
        <f t="shared" ca="1" si="595"/>
        <v>451.22979386908855</v>
      </c>
      <c r="J464" s="62">
        <f t="shared" ca="1" si="595"/>
        <v>143.64285643640991</v>
      </c>
      <c r="K464" s="62">
        <f t="shared" si="595"/>
        <v>17.716162446528788</v>
      </c>
      <c r="L464" s="62">
        <f t="shared" ca="1" si="595"/>
        <v>0</v>
      </c>
      <c r="M464" s="62">
        <f t="shared" ca="1" si="595"/>
        <v>161.35901888293873</v>
      </c>
      <c r="N464" s="62">
        <f t="shared" ref="N464:N467" ca="1" si="596">F464-J464</f>
        <v>256.19980339029337</v>
      </c>
      <c r="O464" s="62">
        <f t="shared" ref="O464:O467" ca="1" si="597">I464-M464</f>
        <v>289.87077498614985</v>
      </c>
    </row>
    <row r="465" spans="2:15" x14ac:dyDescent="0.25">
      <c r="B465" s="58"/>
      <c r="C465" s="59" t="s">
        <v>713</v>
      </c>
      <c r="D465" s="60"/>
      <c r="E465" s="61"/>
      <c r="F465" s="62">
        <f t="shared" ca="1" si="595"/>
        <v>0</v>
      </c>
      <c r="G465" s="62">
        <f t="shared" ca="1" si="595"/>
        <v>0</v>
      </c>
      <c r="H465" s="62">
        <f t="shared" ca="1" si="595"/>
        <v>0</v>
      </c>
      <c r="I465" s="62">
        <f t="shared" ca="1" si="595"/>
        <v>0</v>
      </c>
      <c r="J465" s="62">
        <f t="shared" ca="1" si="595"/>
        <v>0</v>
      </c>
      <c r="K465" s="62">
        <f t="shared" ca="1" si="595"/>
        <v>0</v>
      </c>
      <c r="L465" s="62">
        <f t="shared" ca="1" si="595"/>
        <v>0</v>
      </c>
      <c r="M465" s="62">
        <f t="shared" ca="1" si="595"/>
        <v>0</v>
      </c>
      <c r="N465" s="62">
        <f t="shared" ca="1" si="596"/>
        <v>0</v>
      </c>
      <c r="O465" s="62">
        <f t="shared" ca="1" si="597"/>
        <v>0</v>
      </c>
    </row>
    <row r="466" spans="2:15" x14ac:dyDescent="0.25">
      <c r="B466" s="58"/>
      <c r="C466" s="59" t="s">
        <v>714</v>
      </c>
      <c r="D466" s="60"/>
      <c r="E466" s="61"/>
      <c r="F466" s="62">
        <f t="shared" ca="1" si="595"/>
        <v>0</v>
      </c>
      <c r="G466" s="62">
        <f t="shared" ca="1" si="595"/>
        <v>0</v>
      </c>
      <c r="H466" s="62">
        <f t="shared" ca="1" si="595"/>
        <v>0</v>
      </c>
      <c r="I466" s="62">
        <f t="shared" ca="1" si="595"/>
        <v>0</v>
      </c>
      <c r="J466" s="62">
        <f t="shared" ca="1" si="595"/>
        <v>0</v>
      </c>
      <c r="K466" s="62">
        <f t="shared" ca="1" si="595"/>
        <v>0</v>
      </c>
      <c r="L466" s="62">
        <f t="shared" ca="1" si="595"/>
        <v>0</v>
      </c>
      <c r="M466" s="62">
        <f t="shared" ca="1" si="595"/>
        <v>0</v>
      </c>
      <c r="N466" s="62">
        <f t="shared" ca="1" si="596"/>
        <v>0</v>
      </c>
      <c r="O466" s="62">
        <f t="shared" ca="1" si="597"/>
        <v>0</v>
      </c>
    </row>
    <row r="467" spans="2:15" x14ac:dyDescent="0.25">
      <c r="B467" s="58"/>
      <c r="C467" s="59" t="s">
        <v>715</v>
      </c>
      <c r="D467" s="60"/>
      <c r="E467" s="61"/>
      <c r="F467" s="62">
        <f t="shared" ca="1" si="595"/>
        <v>198.97200000000001</v>
      </c>
      <c r="G467" s="62">
        <f t="shared" ca="1" si="595"/>
        <v>0</v>
      </c>
      <c r="H467" s="62">
        <f t="shared" ca="1" si="595"/>
        <v>0</v>
      </c>
      <c r="I467" s="62">
        <f t="shared" ca="1" si="595"/>
        <v>198.97200000000001</v>
      </c>
      <c r="J467" s="62">
        <f t="shared" ca="1" si="595"/>
        <v>39.972100572900018</v>
      </c>
      <c r="K467" s="62">
        <f t="shared" si="595"/>
        <v>0</v>
      </c>
      <c r="L467" s="62">
        <f t="shared" ca="1" si="595"/>
        <v>0</v>
      </c>
      <c r="M467" s="62">
        <f t="shared" ca="1" si="595"/>
        <v>39.972100572900018</v>
      </c>
      <c r="N467" s="62">
        <f t="shared" ca="1" si="596"/>
        <v>158.99989942709999</v>
      </c>
      <c r="O467" s="62">
        <f t="shared" ca="1" si="597"/>
        <v>158.99989942709999</v>
      </c>
    </row>
    <row r="468" spans="2:15" x14ac:dyDescent="0.25">
      <c r="B468" s="58">
        <v>4</v>
      </c>
      <c r="C468" s="188" t="s">
        <v>717</v>
      </c>
      <c r="D468" s="60"/>
      <c r="E468" s="61"/>
      <c r="F468" s="62">
        <f t="shared" si="595"/>
        <v>0</v>
      </c>
      <c r="G468" s="62">
        <f t="shared" si="595"/>
        <v>0</v>
      </c>
      <c r="H468" s="62">
        <f t="shared" si="595"/>
        <v>0</v>
      </c>
      <c r="I468" s="62">
        <f t="shared" si="595"/>
        <v>0</v>
      </c>
      <c r="J468" s="62">
        <f t="shared" si="595"/>
        <v>0</v>
      </c>
      <c r="K468" s="62">
        <f t="shared" si="595"/>
        <v>0</v>
      </c>
      <c r="L468" s="62">
        <f t="shared" si="595"/>
        <v>0</v>
      </c>
      <c r="M468" s="62">
        <f t="shared" si="595"/>
        <v>0</v>
      </c>
      <c r="N468" s="62"/>
      <c r="O468" s="62"/>
    </row>
    <row r="469" spans="2:15" x14ac:dyDescent="0.25">
      <c r="B469" s="58"/>
      <c r="C469" s="63" t="s">
        <v>718</v>
      </c>
      <c r="D469" s="60"/>
      <c r="E469" s="61"/>
      <c r="F469" s="62">
        <f t="shared" ca="1" si="595"/>
        <v>9594.8808599922759</v>
      </c>
      <c r="G469" s="62">
        <f t="shared" si="595"/>
        <v>1228.0885109288479</v>
      </c>
      <c r="H469" s="62">
        <f t="shared" ca="1" si="595"/>
        <v>0</v>
      </c>
      <c r="I469" s="62">
        <f t="shared" ca="1" si="595"/>
        <v>10822.969370921124</v>
      </c>
      <c r="J469" s="62">
        <f t="shared" ca="1" si="595"/>
        <v>4944.8256651189258</v>
      </c>
      <c r="K469" s="62">
        <f t="shared" si="595"/>
        <v>376.48884173679971</v>
      </c>
      <c r="L469" s="62">
        <f t="shared" ca="1" si="595"/>
        <v>0</v>
      </c>
      <c r="M469" s="62">
        <f t="shared" ca="1" si="595"/>
        <v>5321.314506855726</v>
      </c>
      <c r="N469" s="62">
        <f t="shared" ref="N469:N472" ca="1" si="598">F469-J469</f>
        <v>4650.05519487335</v>
      </c>
      <c r="O469" s="62">
        <f t="shared" ref="O469:O472" ca="1" si="599">I469-M469</f>
        <v>5501.6548640653982</v>
      </c>
    </row>
    <row r="470" spans="2:15" x14ac:dyDescent="0.25">
      <c r="B470" s="58"/>
      <c r="C470" s="188" t="s">
        <v>719</v>
      </c>
      <c r="D470" s="60"/>
      <c r="E470" s="61"/>
      <c r="F470" s="62">
        <f t="shared" si="595"/>
        <v>0</v>
      </c>
      <c r="G470" s="62">
        <f t="shared" si="595"/>
        <v>0</v>
      </c>
      <c r="H470" s="62">
        <f t="shared" si="595"/>
        <v>0</v>
      </c>
      <c r="I470" s="62">
        <f t="shared" si="595"/>
        <v>0</v>
      </c>
      <c r="J470" s="62">
        <f t="shared" si="595"/>
        <v>0</v>
      </c>
      <c r="K470" s="62">
        <f t="shared" si="595"/>
        <v>0</v>
      </c>
      <c r="L470" s="62">
        <f t="shared" si="595"/>
        <v>0</v>
      </c>
      <c r="M470" s="62">
        <f t="shared" si="595"/>
        <v>0</v>
      </c>
      <c r="N470" s="62"/>
      <c r="O470" s="62"/>
    </row>
    <row r="471" spans="2:15" x14ac:dyDescent="0.25">
      <c r="B471" s="58"/>
      <c r="C471" s="63" t="s">
        <v>720</v>
      </c>
      <c r="D471" s="60"/>
      <c r="E471" s="61"/>
      <c r="F471" s="62">
        <f t="shared" ca="1" si="595"/>
        <v>0</v>
      </c>
      <c r="G471" s="62">
        <f t="shared" ca="1" si="595"/>
        <v>0</v>
      </c>
      <c r="H471" s="62">
        <f t="shared" ca="1" si="595"/>
        <v>0</v>
      </c>
      <c r="I471" s="62">
        <f t="shared" ca="1" si="595"/>
        <v>0</v>
      </c>
      <c r="J471" s="62">
        <f t="shared" ca="1" si="595"/>
        <v>0</v>
      </c>
      <c r="K471" s="62">
        <f t="shared" ca="1" si="595"/>
        <v>0</v>
      </c>
      <c r="L471" s="62">
        <f t="shared" ca="1" si="595"/>
        <v>0</v>
      </c>
      <c r="M471" s="62">
        <f t="shared" ca="1" si="595"/>
        <v>0</v>
      </c>
      <c r="N471" s="62">
        <f t="shared" ca="1" si="598"/>
        <v>0</v>
      </c>
      <c r="O471" s="62">
        <f t="shared" ca="1" si="599"/>
        <v>0</v>
      </c>
    </row>
    <row r="472" spans="2:15" x14ac:dyDescent="0.25">
      <c r="B472" s="58"/>
      <c r="C472" s="63" t="s">
        <v>721</v>
      </c>
      <c r="D472" s="60"/>
      <c r="E472" s="61"/>
      <c r="F472" s="62">
        <f t="shared" ca="1" si="595"/>
        <v>0</v>
      </c>
      <c r="G472" s="62">
        <f t="shared" ca="1" si="595"/>
        <v>0</v>
      </c>
      <c r="H472" s="62">
        <f t="shared" ca="1" si="595"/>
        <v>0</v>
      </c>
      <c r="I472" s="62">
        <f t="shared" ca="1" si="595"/>
        <v>0</v>
      </c>
      <c r="J472" s="62">
        <f t="shared" ca="1" si="595"/>
        <v>0</v>
      </c>
      <c r="K472" s="62">
        <f t="shared" ca="1" si="595"/>
        <v>0</v>
      </c>
      <c r="L472" s="62">
        <f t="shared" ca="1" si="595"/>
        <v>0</v>
      </c>
      <c r="M472" s="62">
        <f t="shared" ca="1" si="595"/>
        <v>0</v>
      </c>
      <c r="N472" s="62">
        <f t="shared" ca="1" si="598"/>
        <v>0</v>
      </c>
      <c r="O472" s="62">
        <f t="shared" ca="1" si="599"/>
        <v>0</v>
      </c>
    </row>
    <row r="473" spans="2:15" x14ac:dyDescent="0.25">
      <c r="B473" s="58">
        <v>5</v>
      </c>
      <c r="C473" s="188" t="s">
        <v>722</v>
      </c>
      <c r="D473" s="60"/>
      <c r="E473" s="61"/>
      <c r="F473" s="62">
        <f t="shared" si="595"/>
        <v>0</v>
      </c>
      <c r="G473" s="62">
        <f t="shared" si="595"/>
        <v>0</v>
      </c>
      <c r="H473" s="62">
        <f t="shared" si="595"/>
        <v>0</v>
      </c>
      <c r="I473" s="62">
        <f t="shared" si="595"/>
        <v>0</v>
      </c>
      <c r="J473" s="62">
        <f t="shared" si="595"/>
        <v>0</v>
      </c>
      <c r="K473" s="62">
        <f t="shared" si="595"/>
        <v>0</v>
      </c>
      <c r="L473" s="62">
        <f t="shared" si="595"/>
        <v>0</v>
      </c>
      <c r="M473" s="62">
        <f t="shared" si="595"/>
        <v>0</v>
      </c>
      <c r="N473" s="62"/>
      <c r="O473" s="62"/>
    </row>
    <row r="474" spans="2:15" x14ac:dyDescent="0.25">
      <c r="B474" s="58"/>
      <c r="C474" s="63" t="s">
        <v>723</v>
      </c>
      <c r="D474" s="60"/>
      <c r="E474" s="61"/>
      <c r="F474" s="62">
        <f t="shared" ca="1" si="595"/>
        <v>0</v>
      </c>
      <c r="G474" s="62">
        <f t="shared" ca="1" si="595"/>
        <v>0</v>
      </c>
      <c r="H474" s="62">
        <f t="shared" ca="1" si="595"/>
        <v>0</v>
      </c>
      <c r="I474" s="62">
        <f t="shared" ca="1" si="595"/>
        <v>0</v>
      </c>
      <c r="J474" s="62">
        <f t="shared" ca="1" si="595"/>
        <v>0</v>
      </c>
      <c r="K474" s="62">
        <f t="shared" ca="1" si="595"/>
        <v>0</v>
      </c>
      <c r="L474" s="62">
        <f t="shared" ca="1" si="595"/>
        <v>0</v>
      </c>
      <c r="M474" s="62">
        <f t="shared" ca="1" si="595"/>
        <v>0</v>
      </c>
      <c r="N474" s="62">
        <f t="shared" ref="N474:N479" ca="1" si="600">F474-J474</f>
        <v>0</v>
      </c>
      <c r="O474" s="62">
        <f t="shared" ref="O474:O479" ca="1" si="601">I474-M474</f>
        <v>0</v>
      </c>
    </row>
    <row r="475" spans="2:15" x14ac:dyDescent="0.25">
      <c r="B475" s="58"/>
      <c r="C475" s="63" t="s">
        <v>724</v>
      </c>
      <c r="D475" s="60"/>
      <c r="E475" s="61"/>
      <c r="F475" s="62">
        <f t="shared" ca="1" si="595"/>
        <v>0</v>
      </c>
      <c r="G475" s="62">
        <f t="shared" ca="1" si="595"/>
        <v>0</v>
      </c>
      <c r="H475" s="62">
        <f t="shared" ca="1" si="595"/>
        <v>0</v>
      </c>
      <c r="I475" s="62">
        <f t="shared" ca="1" si="595"/>
        <v>0</v>
      </c>
      <c r="J475" s="62">
        <f t="shared" ca="1" si="595"/>
        <v>0</v>
      </c>
      <c r="K475" s="62">
        <f t="shared" ca="1" si="595"/>
        <v>0</v>
      </c>
      <c r="L475" s="62">
        <f t="shared" ca="1" si="595"/>
        <v>0</v>
      </c>
      <c r="M475" s="62">
        <f t="shared" ca="1" si="595"/>
        <v>0</v>
      </c>
      <c r="N475" s="62">
        <f t="shared" ca="1" si="600"/>
        <v>0</v>
      </c>
      <c r="O475" s="62">
        <f t="shared" ca="1" si="601"/>
        <v>0</v>
      </c>
    </row>
    <row r="476" spans="2:15" x14ac:dyDescent="0.25">
      <c r="B476" s="58"/>
      <c r="C476" s="63" t="s">
        <v>725</v>
      </c>
      <c r="D476" s="60"/>
      <c r="E476" s="61"/>
      <c r="F476" s="62">
        <f t="shared" ca="1" si="595"/>
        <v>0</v>
      </c>
      <c r="G476" s="62">
        <f t="shared" ca="1" si="595"/>
        <v>0</v>
      </c>
      <c r="H476" s="62">
        <f t="shared" ca="1" si="595"/>
        <v>0</v>
      </c>
      <c r="I476" s="62">
        <f t="shared" ca="1" si="595"/>
        <v>0</v>
      </c>
      <c r="J476" s="62">
        <f t="shared" ca="1" si="595"/>
        <v>0</v>
      </c>
      <c r="K476" s="62">
        <f t="shared" ca="1" si="595"/>
        <v>0</v>
      </c>
      <c r="L476" s="62">
        <f t="shared" ca="1" si="595"/>
        <v>0</v>
      </c>
      <c r="M476" s="62">
        <f t="shared" ca="1" si="595"/>
        <v>0</v>
      </c>
      <c r="N476" s="62">
        <f t="shared" ca="1" si="600"/>
        <v>0</v>
      </c>
      <c r="O476" s="62">
        <f t="shared" ca="1" si="601"/>
        <v>0</v>
      </c>
    </row>
    <row r="477" spans="2:15" x14ac:dyDescent="0.25">
      <c r="B477" s="58"/>
      <c r="C477" s="63" t="s">
        <v>726</v>
      </c>
      <c r="D477" s="60"/>
      <c r="E477" s="61"/>
      <c r="F477" s="62">
        <f t="shared" ca="1" si="595"/>
        <v>0</v>
      </c>
      <c r="G477" s="62">
        <f t="shared" ca="1" si="595"/>
        <v>0</v>
      </c>
      <c r="H477" s="62">
        <f t="shared" ca="1" si="595"/>
        <v>0</v>
      </c>
      <c r="I477" s="62">
        <f t="shared" ca="1" si="595"/>
        <v>0</v>
      </c>
      <c r="J477" s="62">
        <f t="shared" ca="1" si="595"/>
        <v>0</v>
      </c>
      <c r="K477" s="62">
        <f t="shared" ca="1" si="595"/>
        <v>0</v>
      </c>
      <c r="L477" s="62">
        <f t="shared" ca="1" si="595"/>
        <v>0</v>
      </c>
      <c r="M477" s="62">
        <f t="shared" ca="1" si="595"/>
        <v>0</v>
      </c>
      <c r="N477" s="62">
        <f t="shared" ca="1" si="600"/>
        <v>0</v>
      </c>
      <c r="O477" s="62">
        <f t="shared" ca="1" si="601"/>
        <v>0</v>
      </c>
    </row>
    <row r="478" spans="2:15" x14ac:dyDescent="0.25">
      <c r="B478" s="58">
        <v>6</v>
      </c>
      <c r="C478" s="188" t="s">
        <v>727</v>
      </c>
      <c r="D478" s="60"/>
      <c r="E478" s="61"/>
      <c r="F478" s="62">
        <f t="shared" ca="1" si="595"/>
        <v>0</v>
      </c>
      <c r="G478" s="62">
        <f t="shared" ca="1" si="595"/>
        <v>0</v>
      </c>
      <c r="H478" s="62">
        <f t="shared" ca="1" si="595"/>
        <v>0</v>
      </c>
      <c r="I478" s="62">
        <f t="shared" ca="1" si="595"/>
        <v>0</v>
      </c>
      <c r="J478" s="62">
        <f t="shared" ca="1" si="595"/>
        <v>0</v>
      </c>
      <c r="K478" s="62">
        <f t="shared" ca="1" si="595"/>
        <v>0</v>
      </c>
      <c r="L478" s="62">
        <f t="shared" ca="1" si="595"/>
        <v>0</v>
      </c>
      <c r="M478" s="62">
        <f t="shared" ca="1" si="595"/>
        <v>0</v>
      </c>
      <c r="N478" s="62">
        <f t="shared" ca="1" si="600"/>
        <v>0</v>
      </c>
      <c r="O478" s="62">
        <f t="shared" ca="1" si="601"/>
        <v>0</v>
      </c>
    </row>
    <row r="479" spans="2:15" x14ac:dyDescent="0.25">
      <c r="B479" s="58">
        <v>7</v>
      </c>
      <c r="C479" s="188" t="s">
        <v>728</v>
      </c>
      <c r="D479" s="60"/>
      <c r="E479" s="61"/>
      <c r="F479" s="62">
        <f t="shared" ca="1" si="595"/>
        <v>0</v>
      </c>
      <c r="G479" s="62">
        <f t="shared" ca="1" si="595"/>
        <v>0</v>
      </c>
      <c r="H479" s="62">
        <f t="shared" ca="1" si="595"/>
        <v>0</v>
      </c>
      <c r="I479" s="62">
        <f t="shared" ca="1" si="595"/>
        <v>0</v>
      </c>
      <c r="J479" s="62">
        <f t="shared" ca="1" si="595"/>
        <v>0</v>
      </c>
      <c r="K479" s="62">
        <f t="shared" ca="1" si="595"/>
        <v>0</v>
      </c>
      <c r="L479" s="62">
        <f t="shared" ca="1" si="595"/>
        <v>0</v>
      </c>
      <c r="M479" s="62">
        <f t="shared" ca="1" si="595"/>
        <v>0</v>
      </c>
      <c r="N479" s="62">
        <f t="shared" ca="1" si="600"/>
        <v>0</v>
      </c>
      <c r="O479" s="62">
        <f t="shared" ca="1" si="601"/>
        <v>0</v>
      </c>
    </row>
    <row r="480" spans="2:15" x14ac:dyDescent="0.25">
      <c r="B480" s="58">
        <v>8</v>
      </c>
      <c r="C480" s="188" t="s">
        <v>729</v>
      </c>
      <c r="D480" s="60"/>
      <c r="E480" s="61"/>
      <c r="F480" s="62">
        <f t="shared" si="595"/>
        <v>0</v>
      </c>
      <c r="G480" s="62">
        <f t="shared" si="595"/>
        <v>0</v>
      </c>
      <c r="H480" s="62">
        <f t="shared" si="595"/>
        <v>0</v>
      </c>
      <c r="I480" s="62">
        <f t="shared" si="595"/>
        <v>0</v>
      </c>
      <c r="J480" s="62">
        <f t="shared" si="595"/>
        <v>0</v>
      </c>
      <c r="K480" s="62">
        <f t="shared" si="595"/>
        <v>0</v>
      </c>
      <c r="L480" s="62">
        <f t="shared" si="595"/>
        <v>0</v>
      </c>
      <c r="M480" s="62">
        <f t="shared" si="595"/>
        <v>0</v>
      </c>
      <c r="N480" s="62"/>
      <c r="O480" s="62"/>
    </row>
    <row r="481" spans="2:15" x14ac:dyDescent="0.25">
      <c r="B481" s="58"/>
      <c r="C481" s="63" t="s">
        <v>730</v>
      </c>
      <c r="D481" s="60"/>
      <c r="E481" s="61"/>
      <c r="F481" s="62">
        <f t="shared" ca="1" si="595"/>
        <v>9511.8626236830696</v>
      </c>
      <c r="G481" s="62">
        <f t="shared" si="595"/>
        <v>1385.476682388068</v>
      </c>
      <c r="H481" s="62">
        <f t="shared" ca="1" si="595"/>
        <v>0</v>
      </c>
      <c r="I481" s="62">
        <f t="shared" ca="1" si="595"/>
        <v>10897.339306071137</v>
      </c>
      <c r="J481" s="62">
        <f t="shared" ca="1" si="595"/>
        <v>4387.3435950432195</v>
      </c>
      <c r="K481" s="62">
        <f t="shared" si="595"/>
        <v>361.86270995680019</v>
      </c>
      <c r="L481" s="62">
        <f t="shared" ca="1" si="595"/>
        <v>0</v>
      </c>
      <c r="M481" s="62">
        <f t="shared" ca="1" si="595"/>
        <v>4749.2063050000197</v>
      </c>
      <c r="N481" s="62">
        <f t="shared" ref="N481:N485" ca="1" si="602">F481-J481</f>
        <v>5124.5190286398501</v>
      </c>
      <c r="O481" s="62">
        <f t="shared" ref="O481:O483" ca="1" si="603">I481-M481</f>
        <v>6148.1330010711172</v>
      </c>
    </row>
    <row r="482" spans="2:15" x14ac:dyDescent="0.25">
      <c r="B482" s="58"/>
      <c r="C482" s="63" t="s">
        <v>731</v>
      </c>
      <c r="D482" s="60"/>
      <c r="E482" s="61"/>
      <c r="F482" s="62">
        <f t="shared" ca="1" si="595"/>
        <v>0</v>
      </c>
      <c r="G482" s="62">
        <f t="shared" ca="1" si="595"/>
        <v>0</v>
      </c>
      <c r="H482" s="62">
        <f t="shared" ca="1" si="595"/>
        <v>0</v>
      </c>
      <c r="I482" s="62">
        <f t="shared" ca="1" si="595"/>
        <v>0</v>
      </c>
      <c r="J482" s="62">
        <f t="shared" ca="1" si="595"/>
        <v>0</v>
      </c>
      <c r="K482" s="62">
        <f t="shared" ca="1" si="595"/>
        <v>0</v>
      </c>
      <c r="L482" s="62">
        <f t="shared" ca="1" si="595"/>
        <v>0</v>
      </c>
      <c r="M482" s="62">
        <f t="shared" ca="1" si="595"/>
        <v>0</v>
      </c>
      <c r="N482" s="62">
        <f t="shared" ca="1" si="602"/>
        <v>0</v>
      </c>
      <c r="O482" s="62">
        <f t="shared" ca="1" si="603"/>
        <v>0</v>
      </c>
    </row>
    <row r="483" spans="2:15" ht="28" x14ac:dyDescent="0.25">
      <c r="B483" s="186">
        <v>9</v>
      </c>
      <c r="C483" s="190" t="s">
        <v>732</v>
      </c>
      <c r="D483" s="60"/>
      <c r="E483" s="61"/>
      <c r="F483" s="62">
        <f t="shared" ca="1" si="595"/>
        <v>0</v>
      </c>
      <c r="G483" s="62">
        <f t="shared" ca="1" si="595"/>
        <v>0</v>
      </c>
      <c r="H483" s="62">
        <f t="shared" ca="1" si="595"/>
        <v>0</v>
      </c>
      <c r="I483" s="62">
        <f t="shared" ca="1" si="595"/>
        <v>0</v>
      </c>
      <c r="J483" s="62">
        <f t="shared" ca="1" si="595"/>
        <v>0</v>
      </c>
      <c r="K483" s="62">
        <f t="shared" ca="1" si="595"/>
        <v>0</v>
      </c>
      <c r="L483" s="62">
        <f t="shared" ca="1" si="595"/>
        <v>0</v>
      </c>
      <c r="M483" s="62">
        <f t="shared" ca="1" si="595"/>
        <v>0</v>
      </c>
      <c r="N483" s="62">
        <f t="shared" ca="1" si="602"/>
        <v>0</v>
      </c>
      <c r="O483" s="62">
        <f t="shared" ca="1" si="603"/>
        <v>0</v>
      </c>
    </row>
    <row r="484" spans="2:15" x14ac:dyDescent="0.25">
      <c r="B484" s="183">
        <v>10</v>
      </c>
      <c r="C484" s="191" t="s">
        <v>734</v>
      </c>
      <c r="D484" s="184"/>
      <c r="E484" s="61"/>
      <c r="F484" s="62">
        <f t="shared" ca="1" si="595"/>
        <v>4251.2147007797648</v>
      </c>
      <c r="G484" s="62">
        <f t="shared" si="595"/>
        <v>2124.6379318981667</v>
      </c>
      <c r="H484" s="62">
        <f t="shared" ca="1" si="595"/>
        <v>0</v>
      </c>
      <c r="I484" s="62">
        <f t="shared" ca="1" si="595"/>
        <v>6375.852632677932</v>
      </c>
      <c r="J484" s="62">
        <f t="shared" ca="1" si="595"/>
        <v>1285.3667939022798</v>
      </c>
      <c r="K484" s="62">
        <f t="shared" si="595"/>
        <v>314.73531168008583</v>
      </c>
      <c r="L484" s="62">
        <f t="shared" ca="1" si="595"/>
        <v>0</v>
      </c>
      <c r="M484" s="62">
        <f t="shared" ca="1" si="595"/>
        <v>1600.1021055823658</v>
      </c>
      <c r="N484" s="62">
        <f t="shared" ca="1" si="602"/>
        <v>2965.847906877485</v>
      </c>
      <c r="O484" s="62">
        <f t="shared" ref="O484:O485" si="604">G484-K484</f>
        <v>1809.9026202180808</v>
      </c>
    </row>
    <row r="485" spans="2:15" x14ac:dyDescent="0.25">
      <c r="B485" s="183">
        <v>11</v>
      </c>
      <c r="C485" s="191" t="s">
        <v>735</v>
      </c>
      <c r="D485" s="184"/>
      <c r="E485" s="61"/>
      <c r="F485" s="62">
        <f t="shared" ca="1" si="595"/>
        <v>6.3719999999999999</v>
      </c>
      <c r="G485" s="62">
        <f t="shared" ca="1" si="595"/>
        <v>0</v>
      </c>
      <c r="H485" s="62">
        <f t="shared" ca="1" si="595"/>
        <v>0</v>
      </c>
      <c r="I485" s="62">
        <f t="shared" ca="1" si="595"/>
        <v>6.3719999999999999</v>
      </c>
      <c r="J485" s="62">
        <f t="shared" ca="1" si="595"/>
        <v>5.7529799387999994</v>
      </c>
      <c r="K485" s="62">
        <f t="shared" si="595"/>
        <v>0</v>
      </c>
      <c r="L485" s="62">
        <f t="shared" ca="1" si="595"/>
        <v>0</v>
      </c>
      <c r="M485" s="62">
        <f t="shared" ca="1" si="595"/>
        <v>5.7529799387999994</v>
      </c>
      <c r="N485" s="62">
        <f t="shared" ca="1" si="602"/>
        <v>0.61902006120000053</v>
      </c>
      <c r="O485" s="62">
        <f t="shared" ca="1" si="604"/>
        <v>0</v>
      </c>
    </row>
    <row r="486" spans="2:15" x14ac:dyDescent="0.25">
      <c r="B486" s="183">
        <v>12</v>
      </c>
      <c r="C486" s="191" t="s">
        <v>736</v>
      </c>
      <c r="D486" s="184"/>
      <c r="E486" s="61"/>
      <c r="F486" s="62">
        <f t="shared" si="595"/>
        <v>0</v>
      </c>
      <c r="G486" s="62">
        <f t="shared" si="595"/>
        <v>0</v>
      </c>
      <c r="H486" s="62">
        <f t="shared" si="595"/>
        <v>0</v>
      </c>
      <c r="I486" s="62">
        <f t="shared" si="595"/>
        <v>0</v>
      </c>
      <c r="J486" s="62">
        <f t="shared" si="595"/>
        <v>0</v>
      </c>
      <c r="K486" s="62">
        <f t="shared" si="595"/>
        <v>0</v>
      </c>
      <c r="L486" s="62">
        <f t="shared" si="595"/>
        <v>0</v>
      </c>
      <c r="M486" s="62">
        <f t="shared" si="595"/>
        <v>0</v>
      </c>
      <c r="N486" s="62"/>
      <c r="O486" s="62"/>
    </row>
    <row r="487" spans="2:15" x14ac:dyDescent="0.25">
      <c r="B487" s="183"/>
      <c r="C487" s="185" t="s">
        <v>741</v>
      </c>
      <c r="D487" s="184"/>
      <c r="E487" s="61"/>
      <c r="F487" s="62">
        <f t="shared" ca="1" si="595"/>
        <v>2.3400000000000003</v>
      </c>
      <c r="G487" s="62">
        <f t="shared" ca="1" si="595"/>
        <v>0</v>
      </c>
      <c r="H487" s="62">
        <f t="shared" ca="1" si="595"/>
        <v>0</v>
      </c>
      <c r="I487" s="62">
        <f t="shared" ca="1" si="595"/>
        <v>2.3400000000000003</v>
      </c>
      <c r="J487" s="62">
        <f t="shared" ca="1" si="595"/>
        <v>1.5314797188000002</v>
      </c>
      <c r="K487" s="62">
        <f t="shared" ca="1" si="595"/>
        <v>0</v>
      </c>
      <c r="L487" s="62">
        <f t="shared" ca="1" si="595"/>
        <v>0</v>
      </c>
      <c r="M487" s="62">
        <f t="shared" ca="1" si="595"/>
        <v>1.5314797188000002</v>
      </c>
      <c r="N487" s="62">
        <f t="shared" ref="N487:N488" ca="1" si="605">F487-J487</f>
        <v>0.80852028120000008</v>
      </c>
      <c r="O487" s="62">
        <f t="shared" ref="O487:O488" ca="1" si="606">G487-K487</f>
        <v>0</v>
      </c>
    </row>
    <row r="488" spans="2:15" x14ac:dyDescent="0.25">
      <c r="B488" s="183"/>
      <c r="C488" s="185" t="s">
        <v>742</v>
      </c>
      <c r="D488" s="184"/>
      <c r="E488" s="61"/>
      <c r="F488" s="62">
        <f t="shared" ca="1" si="595"/>
        <v>0</v>
      </c>
      <c r="G488" s="62">
        <f t="shared" ca="1" si="595"/>
        <v>0</v>
      </c>
      <c r="H488" s="62">
        <f t="shared" ca="1" si="595"/>
        <v>0</v>
      </c>
      <c r="I488" s="62">
        <f t="shared" ca="1" si="595"/>
        <v>0</v>
      </c>
      <c r="J488" s="62">
        <f t="shared" ca="1" si="595"/>
        <v>0</v>
      </c>
      <c r="K488" s="62">
        <f t="shared" ca="1" si="595"/>
        <v>0</v>
      </c>
      <c r="L488" s="62">
        <f t="shared" ca="1" si="595"/>
        <v>0</v>
      </c>
      <c r="M488" s="62">
        <f t="shared" ca="1" si="595"/>
        <v>0</v>
      </c>
      <c r="N488" s="62">
        <f t="shared" ca="1" si="605"/>
        <v>0</v>
      </c>
      <c r="O488" s="62">
        <f t="shared" ca="1" si="606"/>
        <v>0</v>
      </c>
    </row>
    <row r="489" spans="2:15" x14ac:dyDescent="0.25">
      <c r="B489" s="183">
        <v>13</v>
      </c>
      <c r="C489" s="185"/>
      <c r="D489" s="184"/>
      <c r="E489" s="61"/>
      <c r="F489" s="62">
        <f t="shared" si="595"/>
        <v>0</v>
      </c>
      <c r="G489" s="62">
        <f t="shared" si="595"/>
        <v>0</v>
      </c>
      <c r="H489" s="62">
        <f t="shared" si="595"/>
        <v>0</v>
      </c>
      <c r="I489" s="62">
        <f t="shared" si="595"/>
        <v>0</v>
      </c>
      <c r="J489" s="62">
        <f t="shared" si="595"/>
        <v>0</v>
      </c>
      <c r="K489" s="62">
        <f t="shared" si="595"/>
        <v>0</v>
      </c>
      <c r="L489" s="62">
        <f t="shared" si="595"/>
        <v>0</v>
      </c>
      <c r="M489" s="62">
        <f t="shared" si="595"/>
        <v>0</v>
      </c>
      <c r="N489" s="62"/>
      <c r="O489" s="62"/>
    </row>
    <row r="490" spans="2:15" x14ac:dyDescent="0.25">
      <c r="B490" s="183"/>
      <c r="C490" s="185" t="s">
        <v>743</v>
      </c>
      <c r="D490" s="184"/>
      <c r="E490" s="61"/>
      <c r="F490" s="62">
        <f t="shared" ca="1" si="595"/>
        <v>15.525</v>
      </c>
      <c r="G490" s="62">
        <f t="shared" ca="1" si="595"/>
        <v>0</v>
      </c>
      <c r="H490" s="62">
        <f t="shared" ca="1" si="595"/>
        <v>0</v>
      </c>
      <c r="I490" s="62">
        <f t="shared" ca="1" si="595"/>
        <v>15.525</v>
      </c>
      <c r="J490" s="62">
        <f t="shared" ca="1" si="595"/>
        <v>11.2897719675</v>
      </c>
      <c r="K490" s="62">
        <f t="shared" si="595"/>
        <v>0.4255500519</v>
      </c>
      <c r="L490" s="62">
        <f t="shared" ca="1" si="595"/>
        <v>0</v>
      </c>
      <c r="M490" s="62">
        <f t="shared" ca="1" si="595"/>
        <v>11.7153220194</v>
      </c>
      <c r="N490" s="62">
        <f t="shared" ref="N490:N493" ca="1" si="607">F490-J490</f>
        <v>4.2352280325000002</v>
      </c>
      <c r="O490" s="62">
        <f t="shared" ref="O490:O493" ca="1" si="608">G490-K490</f>
        <v>-0.4255500519</v>
      </c>
    </row>
    <row r="491" spans="2:15" x14ac:dyDescent="0.25">
      <c r="B491" s="183"/>
      <c r="C491" s="185" t="s">
        <v>744</v>
      </c>
      <c r="D491" s="184"/>
      <c r="E491" s="61"/>
      <c r="F491" s="62">
        <f t="shared" ca="1" si="595"/>
        <v>46.425447536573884</v>
      </c>
      <c r="G491" s="62">
        <f t="shared" si="595"/>
        <v>0.15686225265126238</v>
      </c>
      <c r="H491" s="62">
        <f t="shared" ca="1" si="595"/>
        <v>0</v>
      </c>
      <c r="I491" s="62">
        <f t="shared" ca="1" si="595"/>
        <v>46.582309789225143</v>
      </c>
      <c r="J491" s="62">
        <f t="shared" ca="1" si="595"/>
        <v>32.735910687993211</v>
      </c>
      <c r="K491" s="62">
        <f t="shared" si="595"/>
        <v>1.4212735265609566</v>
      </c>
      <c r="L491" s="62">
        <f t="shared" ca="1" si="595"/>
        <v>0</v>
      </c>
      <c r="M491" s="62">
        <f t="shared" ca="1" si="595"/>
        <v>34.157184214554171</v>
      </c>
      <c r="N491" s="62">
        <f t="shared" ca="1" si="607"/>
        <v>13.689536848580673</v>
      </c>
      <c r="O491" s="62">
        <f t="shared" si="608"/>
        <v>-1.2644112739096942</v>
      </c>
    </row>
    <row r="492" spans="2:15" x14ac:dyDescent="0.25">
      <c r="B492" s="183"/>
      <c r="C492" s="185" t="s">
        <v>745</v>
      </c>
      <c r="D492" s="184"/>
      <c r="E492" s="61"/>
      <c r="F492" s="62">
        <f t="shared" ca="1" si="595"/>
        <v>0</v>
      </c>
      <c r="G492" s="62">
        <f t="shared" ca="1" si="595"/>
        <v>0</v>
      </c>
      <c r="H492" s="62">
        <f t="shared" ca="1" si="595"/>
        <v>0</v>
      </c>
      <c r="I492" s="62">
        <f t="shared" ca="1" si="595"/>
        <v>0</v>
      </c>
      <c r="J492" s="62">
        <f t="shared" ca="1" si="595"/>
        <v>0</v>
      </c>
      <c r="K492" s="62">
        <f t="shared" ca="1" si="595"/>
        <v>0</v>
      </c>
      <c r="L492" s="62">
        <f t="shared" ca="1" si="595"/>
        <v>0</v>
      </c>
      <c r="M492" s="62">
        <f t="shared" ref="G492:M500" ca="1" si="609">90%*M175</f>
        <v>0</v>
      </c>
      <c r="N492" s="62">
        <f t="shared" ca="1" si="607"/>
        <v>0</v>
      </c>
      <c r="O492" s="62">
        <f t="shared" ca="1" si="608"/>
        <v>0</v>
      </c>
    </row>
    <row r="493" spans="2:15" x14ac:dyDescent="0.25">
      <c r="B493" s="183"/>
      <c r="C493" s="185" t="s">
        <v>746</v>
      </c>
      <c r="D493" s="184"/>
      <c r="E493" s="61"/>
      <c r="F493" s="62">
        <f t="shared" ca="1" si="595"/>
        <v>0</v>
      </c>
      <c r="G493" s="62">
        <f t="shared" ca="1" si="609"/>
        <v>0</v>
      </c>
      <c r="H493" s="62">
        <f t="shared" ca="1" si="609"/>
        <v>0</v>
      </c>
      <c r="I493" s="62">
        <f t="shared" ca="1" si="609"/>
        <v>0</v>
      </c>
      <c r="J493" s="62">
        <f t="shared" ca="1" si="609"/>
        <v>0</v>
      </c>
      <c r="K493" s="62">
        <f t="shared" ca="1" si="609"/>
        <v>0</v>
      </c>
      <c r="L493" s="62">
        <f t="shared" ca="1" si="609"/>
        <v>0</v>
      </c>
      <c r="M493" s="62">
        <f t="shared" ca="1" si="609"/>
        <v>0</v>
      </c>
      <c r="N493" s="62">
        <f t="shared" ca="1" si="607"/>
        <v>0</v>
      </c>
      <c r="O493" s="62">
        <f t="shared" ca="1" si="608"/>
        <v>0</v>
      </c>
    </row>
    <row r="494" spans="2:15" x14ac:dyDescent="0.25">
      <c r="B494" s="183">
        <v>14</v>
      </c>
      <c r="C494" s="191" t="s">
        <v>737</v>
      </c>
      <c r="D494" s="184"/>
      <c r="E494" s="61"/>
      <c r="F494" s="62">
        <f t="shared" si="595"/>
        <v>0</v>
      </c>
      <c r="G494" s="62">
        <f t="shared" si="609"/>
        <v>0</v>
      </c>
      <c r="H494" s="62">
        <f t="shared" si="609"/>
        <v>0</v>
      </c>
      <c r="I494" s="62">
        <f t="shared" si="609"/>
        <v>0</v>
      </c>
      <c r="J494" s="62">
        <f t="shared" si="609"/>
        <v>0</v>
      </c>
      <c r="K494" s="62">
        <f t="shared" si="609"/>
        <v>0</v>
      </c>
      <c r="L494" s="62">
        <f t="shared" si="609"/>
        <v>0</v>
      </c>
      <c r="M494" s="62">
        <f t="shared" si="609"/>
        <v>0</v>
      </c>
      <c r="N494" s="62"/>
      <c r="O494" s="62"/>
    </row>
    <row r="495" spans="2:15" x14ac:dyDescent="0.25">
      <c r="B495" s="183"/>
      <c r="C495" s="185" t="s">
        <v>747</v>
      </c>
      <c r="D495" s="184"/>
      <c r="E495" s="61"/>
      <c r="F495" s="62">
        <f t="shared" ca="1" si="595"/>
        <v>0</v>
      </c>
      <c r="G495" s="62">
        <f t="shared" ca="1" si="609"/>
        <v>0</v>
      </c>
      <c r="H495" s="62">
        <f t="shared" ca="1" si="609"/>
        <v>0</v>
      </c>
      <c r="I495" s="62">
        <f t="shared" ca="1" si="609"/>
        <v>0</v>
      </c>
      <c r="J495" s="62">
        <f t="shared" ca="1" si="609"/>
        <v>0</v>
      </c>
      <c r="K495" s="62">
        <f t="shared" ca="1" si="609"/>
        <v>0</v>
      </c>
      <c r="L495" s="62">
        <f t="shared" ca="1" si="609"/>
        <v>0</v>
      </c>
      <c r="M495" s="62">
        <f t="shared" ca="1" si="609"/>
        <v>0</v>
      </c>
      <c r="N495" s="62">
        <f t="shared" ref="N495:N500" ca="1" si="610">F495-J495</f>
        <v>0</v>
      </c>
      <c r="O495" s="62">
        <f t="shared" ref="O495:O500" ca="1" si="611">G495-K495</f>
        <v>0</v>
      </c>
    </row>
    <row r="496" spans="2:15" x14ac:dyDescent="0.25">
      <c r="B496" s="183"/>
      <c r="C496" s="185" t="s">
        <v>748</v>
      </c>
      <c r="D496" s="184"/>
      <c r="E496" s="61"/>
      <c r="F496" s="62">
        <f t="shared" ca="1" si="595"/>
        <v>0</v>
      </c>
      <c r="G496" s="62">
        <f t="shared" ca="1" si="609"/>
        <v>0</v>
      </c>
      <c r="H496" s="62">
        <f t="shared" ca="1" si="609"/>
        <v>0</v>
      </c>
      <c r="I496" s="62">
        <f t="shared" ca="1" si="609"/>
        <v>0</v>
      </c>
      <c r="J496" s="62">
        <f t="shared" ca="1" si="609"/>
        <v>0</v>
      </c>
      <c r="K496" s="62">
        <f t="shared" ca="1" si="609"/>
        <v>0</v>
      </c>
      <c r="L496" s="62">
        <f t="shared" ca="1" si="609"/>
        <v>0</v>
      </c>
      <c r="M496" s="62">
        <f t="shared" ca="1" si="609"/>
        <v>0</v>
      </c>
      <c r="N496" s="62">
        <f t="shared" ca="1" si="610"/>
        <v>0</v>
      </c>
      <c r="O496" s="62">
        <f t="shared" ca="1" si="611"/>
        <v>0</v>
      </c>
    </row>
    <row r="497" spans="2:15" x14ac:dyDescent="0.25">
      <c r="B497" s="183"/>
      <c r="C497" s="185" t="s">
        <v>749</v>
      </c>
      <c r="D497" s="184"/>
      <c r="E497" s="61"/>
      <c r="F497" s="62">
        <f t="shared" ca="1" si="595"/>
        <v>0</v>
      </c>
      <c r="G497" s="62">
        <f t="shared" ca="1" si="609"/>
        <v>0</v>
      </c>
      <c r="H497" s="62">
        <f t="shared" ca="1" si="609"/>
        <v>0</v>
      </c>
      <c r="I497" s="62">
        <f t="shared" ca="1" si="609"/>
        <v>0</v>
      </c>
      <c r="J497" s="62">
        <f t="shared" ca="1" si="609"/>
        <v>0</v>
      </c>
      <c r="K497" s="62">
        <f t="shared" ca="1" si="609"/>
        <v>0</v>
      </c>
      <c r="L497" s="62">
        <f t="shared" ca="1" si="609"/>
        <v>0</v>
      </c>
      <c r="M497" s="62">
        <f t="shared" ca="1" si="609"/>
        <v>0</v>
      </c>
      <c r="N497" s="62">
        <f t="shared" ca="1" si="610"/>
        <v>0</v>
      </c>
      <c r="O497" s="62">
        <f t="shared" ca="1" si="611"/>
        <v>0</v>
      </c>
    </row>
    <row r="498" spans="2:15" x14ac:dyDescent="0.25">
      <c r="B498" s="183">
        <v>15</v>
      </c>
      <c r="C498" s="191" t="s">
        <v>738</v>
      </c>
      <c r="D498" s="184"/>
      <c r="E498" s="61"/>
      <c r="F498" s="62">
        <f t="shared" ca="1" si="595"/>
        <v>182.11779854916824</v>
      </c>
      <c r="G498" s="62">
        <f t="shared" si="609"/>
        <v>12.319120986148224</v>
      </c>
      <c r="H498" s="62">
        <f t="shared" ca="1" si="609"/>
        <v>0</v>
      </c>
      <c r="I498" s="62">
        <f t="shared" ca="1" si="609"/>
        <v>194.43691953531646</v>
      </c>
      <c r="J498" s="62">
        <f t="shared" ca="1" si="609"/>
        <v>153.16342497884295</v>
      </c>
      <c r="K498" s="62">
        <f t="shared" si="609"/>
        <v>8.203782402336353</v>
      </c>
      <c r="L498" s="62">
        <f t="shared" ca="1" si="609"/>
        <v>0</v>
      </c>
      <c r="M498" s="62">
        <f t="shared" ca="1" si="609"/>
        <v>161.3672073811793</v>
      </c>
      <c r="N498" s="62">
        <f t="shared" ca="1" si="610"/>
        <v>28.954373570325288</v>
      </c>
      <c r="O498" s="62">
        <f t="shared" si="611"/>
        <v>4.1153385838118712</v>
      </c>
    </row>
    <row r="499" spans="2:15" x14ac:dyDescent="0.25">
      <c r="B499" s="183">
        <v>16</v>
      </c>
      <c r="C499" s="191" t="s">
        <v>739</v>
      </c>
      <c r="D499" s="60"/>
      <c r="E499" s="61"/>
      <c r="F499" s="62">
        <f t="shared" ca="1" si="595"/>
        <v>63.72</v>
      </c>
      <c r="G499" s="62">
        <f t="shared" ca="1" si="609"/>
        <v>0</v>
      </c>
      <c r="H499" s="62">
        <f t="shared" ca="1" si="609"/>
        <v>0</v>
      </c>
      <c r="I499" s="62">
        <f t="shared" ca="1" si="609"/>
        <v>63.72</v>
      </c>
      <c r="J499" s="62">
        <f t="shared" ca="1" si="609"/>
        <v>52.578848492999988</v>
      </c>
      <c r="K499" s="62">
        <f t="shared" ca="1" si="609"/>
        <v>0</v>
      </c>
      <c r="L499" s="62">
        <f t="shared" ca="1" si="609"/>
        <v>0</v>
      </c>
      <c r="M499" s="62">
        <f t="shared" ca="1" si="609"/>
        <v>52.578848492999988</v>
      </c>
      <c r="N499" s="62">
        <f t="shared" ca="1" si="610"/>
        <v>11.141151507000011</v>
      </c>
      <c r="O499" s="62">
        <f t="shared" ca="1" si="611"/>
        <v>0</v>
      </c>
    </row>
    <row r="500" spans="2:15" x14ac:dyDescent="0.25">
      <c r="B500" s="183">
        <v>17</v>
      </c>
      <c r="C500" s="191" t="s">
        <v>740</v>
      </c>
      <c r="D500" s="60"/>
      <c r="E500" s="64"/>
      <c r="F500" s="62">
        <f t="shared" ca="1" si="595"/>
        <v>0</v>
      </c>
      <c r="G500" s="62">
        <f t="shared" ca="1" si="609"/>
        <v>0</v>
      </c>
      <c r="H500" s="62">
        <f t="shared" ca="1" si="609"/>
        <v>0</v>
      </c>
      <c r="I500" s="62">
        <f t="shared" ca="1" si="609"/>
        <v>0</v>
      </c>
      <c r="J500" s="62">
        <f t="shared" ca="1" si="609"/>
        <v>0</v>
      </c>
      <c r="K500" s="62">
        <f t="shared" ca="1" si="609"/>
        <v>0</v>
      </c>
      <c r="L500" s="62">
        <f t="shared" ca="1" si="609"/>
        <v>0</v>
      </c>
      <c r="M500" s="62">
        <f t="shared" ca="1" si="609"/>
        <v>0</v>
      </c>
      <c r="N500" s="62">
        <f t="shared" ca="1" si="610"/>
        <v>0</v>
      </c>
      <c r="O500" s="62">
        <f t="shared" ca="1" si="611"/>
        <v>0</v>
      </c>
    </row>
    <row r="501" spans="2:15" ht="14.5" thickBot="1" x14ac:dyDescent="0.3">
      <c r="B501" s="65"/>
      <c r="C501" s="66" t="s">
        <v>108</v>
      </c>
      <c r="D501" s="66"/>
      <c r="E501" s="67"/>
      <c r="F501" s="147">
        <f ca="1">SUM(F461:F500)</f>
        <v>24348.701331492404</v>
      </c>
      <c r="G501" s="147">
        <f t="shared" ref="G501" ca="1" si="612">SUM(G461:G500)</f>
        <v>4857.2089745295016</v>
      </c>
      <c r="H501" s="147">
        <f t="shared" ref="H501" ca="1" si="613">SUM(H461:H500)</f>
        <v>0</v>
      </c>
      <c r="I501" s="147">
        <f t="shared" ref="I501" ca="1" si="614">SUM(I461:I500)</f>
        <v>29205.910306021909</v>
      </c>
      <c r="J501" s="147">
        <f t="shared" ref="J501" ca="1" si="615">SUM(J461:J500)</f>
        <v>11058.207836014471</v>
      </c>
      <c r="K501" s="147">
        <f t="shared" ref="K501" ca="1" si="616">SUM(K461:K500)</f>
        <v>1080.8536318010119</v>
      </c>
      <c r="L501" s="147">
        <f t="shared" ref="L501" ca="1" si="617">SUM(L461:L500)</f>
        <v>0</v>
      </c>
      <c r="M501" s="147">
        <f t="shared" ref="M501" ca="1" si="618">SUM(M461:M500)</f>
        <v>12139.061467815483</v>
      </c>
      <c r="N501" s="147">
        <f t="shared" ref="N501" ca="1" si="619">SUM(N461:N500)</f>
        <v>13290.493495477929</v>
      </c>
      <c r="O501" s="147">
        <f t="shared" ref="O501" ca="1" si="620">SUM(O461:O500)</f>
        <v>14041.553101028134</v>
      </c>
    </row>
    <row r="502" spans="2:15" ht="14.5" thickBot="1" x14ac:dyDescent="0.3"/>
    <row r="503" spans="2:15" x14ac:dyDescent="0.25">
      <c r="B503" s="370" t="s">
        <v>184</v>
      </c>
      <c r="C503" s="371"/>
      <c r="D503" s="371"/>
      <c r="E503" s="371"/>
      <c r="F503" s="371"/>
      <c r="G503" s="371"/>
      <c r="H503" s="371"/>
      <c r="I503" s="371"/>
      <c r="J503" s="371"/>
      <c r="K503" s="371"/>
      <c r="L503" s="371"/>
      <c r="M503" s="371"/>
      <c r="N503" s="371"/>
      <c r="O503" s="372"/>
    </row>
    <row r="504" spans="2:15" x14ac:dyDescent="0.25">
      <c r="B504" s="373" t="s">
        <v>2</v>
      </c>
      <c r="C504" s="365" t="s">
        <v>205</v>
      </c>
      <c r="D504" s="367" t="s">
        <v>193</v>
      </c>
      <c r="E504" s="367" t="s">
        <v>194</v>
      </c>
      <c r="F504" s="367" t="s">
        <v>195</v>
      </c>
      <c r="G504" s="367"/>
      <c r="H504" s="367"/>
      <c r="I504" s="367"/>
      <c r="J504" s="367" t="s">
        <v>196</v>
      </c>
      <c r="K504" s="367"/>
      <c r="L504" s="367"/>
      <c r="M504" s="367"/>
      <c r="N504" s="367" t="s">
        <v>197</v>
      </c>
      <c r="O504" s="369"/>
    </row>
    <row r="505" spans="2:15" ht="56.5" thickBot="1" x14ac:dyDescent="0.3">
      <c r="B505" s="374"/>
      <c r="C505" s="366"/>
      <c r="D505" s="368"/>
      <c r="E505" s="368"/>
      <c r="F505" s="54" t="s">
        <v>198</v>
      </c>
      <c r="G505" s="54" t="s">
        <v>107</v>
      </c>
      <c r="H505" s="54" t="s">
        <v>199</v>
      </c>
      <c r="I505" s="54" t="s">
        <v>200</v>
      </c>
      <c r="J505" s="54" t="s">
        <v>201</v>
      </c>
      <c r="K505" s="54" t="s">
        <v>107</v>
      </c>
      <c r="L505" s="54" t="s">
        <v>202</v>
      </c>
      <c r="M505" s="54" t="s">
        <v>203</v>
      </c>
      <c r="N505" s="54" t="s">
        <v>198</v>
      </c>
      <c r="O505" s="55" t="s">
        <v>200</v>
      </c>
    </row>
    <row r="506" spans="2:15" x14ac:dyDescent="0.25">
      <c r="B506" s="58">
        <v>1</v>
      </c>
      <c r="C506" s="188" t="s">
        <v>148</v>
      </c>
      <c r="D506" s="56"/>
      <c r="E506" s="57"/>
      <c r="F506" s="62">
        <f ca="1">90%*F189</f>
        <v>130.57097315808323</v>
      </c>
      <c r="G506" s="62">
        <f t="shared" ref="G506:M506" si="621">90%*G189</f>
        <v>69.824856746621037</v>
      </c>
      <c r="H506" s="62">
        <f t="shared" ca="1" si="621"/>
        <v>0</v>
      </c>
      <c r="I506" s="62">
        <f t="shared" ca="1" si="621"/>
        <v>200.39582990470427</v>
      </c>
      <c r="J506" s="62">
        <f t="shared" ca="1" si="621"/>
        <v>4.4091558000014077E-3</v>
      </c>
      <c r="K506" s="62">
        <f t="shared" si="621"/>
        <v>0</v>
      </c>
      <c r="L506" s="62">
        <f t="shared" ca="1" si="621"/>
        <v>0</v>
      </c>
      <c r="M506" s="62">
        <f t="shared" ca="1" si="621"/>
        <v>4.4091558000014077E-3</v>
      </c>
      <c r="N506" s="62">
        <f ca="1">F506-J506</f>
        <v>130.56656400228323</v>
      </c>
      <c r="O506" s="62">
        <f ca="1">I506-M506</f>
        <v>200.39142074890427</v>
      </c>
    </row>
    <row r="507" spans="2:15" x14ac:dyDescent="0.25">
      <c r="B507" s="58">
        <v>2</v>
      </c>
      <c r="C507" s="188" t="s">
        <v>750</v>
      </c>
      <c r="D507" s="192"/>
      <c r="E507" s="193"/>
      <c r="F507" s="62">
        <f t="shared" ref="F507:M507" ca="1" si="622">90%*F190</f>
        <v>0</v>
      </c>
      <c r="G507" s="62">
        <f t="shared" ca="1" si="622"/>
        <v>0</v>
      </c>
      <c r="H507" s="62">
        <f t="shared" ca="1" si="622"/>
        <v>0</v>
      </c>
      <c r="I507" s="62">
        <f t="shared" ca="1" si="622"/>
        <v>0</v>
      </c>
      <c r="J507" s="62">
        <f t="shared" ca="1" si="622"/>
        <v>0</v>
      </c>
      <c r="K507" s="62">
        <f t="shared" ca="1" si="622"/>
        <v>0</v>
      </c>
      <c r="L507" s="62">
        <f t="shared" ca="1" si="622"/>
        <v>0</v>
      </c>
      <c r="M507" s="62">
        <f t="shared" ca="1" si="622"/>
        <v>0</v>
      </c>
      <c r="N507" s="62">
        <f ca="1">F507-J507</f>
        <v>0</v>
      </c>
      <c r="O507" s="62">
        <f ca="1">I507-M507</f>
        <v>0</v>
      </c>
    </row>
    <row r="508" spans="2:15" x14ac:dyDescent="0.25">
      <c r="B508" s="58">
        <v>3</v>
      </c>
      <c r="C508" s="187" t="s">
        <v>716</v>
      </c>
      <c r="D508" s="60"/>
      <c r="E508" s="61"/>
      <c r="F508" s="62">
        <f t="shared" ref="F508:M508" si="623">90%*F191</f>
        <v>0</v>
      </c>
      <c r="G508" s="62">
        <f t="shared" si="623"/>
        <v>0</v>
      </c>
      <c r="H508" s="62">
        <f t="shared" si="623"/>
        <v>0</v>
      </c>
      <c r="I508" s="62">
        <f t="shared" si="623"/>
        <v>0</v>
      </c>
      <c r="J508" s="62">
        <f t="shared" si="623"/>
        <v>0</v>
      </c>
      <c r="K508" s="62">
        <f t="shared" si="623"/>
        <v>0</v>
      </c>
      <c r="L508" s="62">
        <f t="shared" si="623"/>
        <v>0</v>
      </c>
      <c r="M508" s="62">
        <f t="shared" si="623"/>
        <v>0</v>
      </c>
      <c r="N508" s="62"/>
      <c r="O508" s="62"/>
    </row>
    <row r="509" spans="2:15" x14ac:dyDescent="0.25">
      <c r="B509" s="58"/>
      <c r="C509" s="59" t="s">
        <v>712</v>
      </c>
      <c r="D509" s="60"/>
      <c r="E509" s="61"/>
      <c r="F509" s="62">
        <f t="shared" ref="F509:M509" ca="1" si="624">90%*F192</f>
        <v>451.22979386908855</v>
      </c>
      <c r="G509" s="62">
        <f t="shared" si="624"/>
        <v>65.069305433876423</v>
      </c>
      <c r="H509" s="62">
        <f t="shared" ca="1" si="624"/>
        <v>0</v>
      </c>
      <c r="I509" s="62">
        <f t="shared" ca="1" si="624"/>
        <v>516.29909930296492</v>
      </c>
      <c r="J509" s="62">
        <f t="shared" ca="1" si="624"/>
        <v>161.35901888293873</v>
      </c>
      <c r="K509" s="62">
        <f t="shared" si="624"/>
        <v>18.50371794015479</v>
      </c>
      <c r="L509" s="62">
        <f t="shared" ca="1" si="624"/>
        <v>0</v>
      </c>
      <c r="M509" s="62">
        <f t="shared" ca="1" si="624"/>
        <v>179.86273682309351</v>
      </c>
      <c r="N509" s="62">
        <f t="shared" ref="N509:N512" ca="1" si="625">F509-J509</f>
        <v>289.87077498614985</v>
      </c>
      <c r="O509" s="62">
        <f t="shared" ref="O509:O512" ca="1" si="626">I509-M509</f>
        <v>336.43636247987138</v>
      </c>
    </row>
    <row r="510" spans="2:15" x14ac:dyDescent="0.25">
      <c r="B510" s="58"/>
      <c r="C510" s="59" t="s">
        <v>713</v>
      </c>
      <c r="D510" s="60"/>
      <c r="E510" s="61"/>
      <c r="F510" s="62">
        <f t="shared" ref="F510:M510" ca="1" si="627">90%*F193</f>
        <v>0</v>
      </c>
      <c r="G510" s="62">
        <f t="shared" ca="1" si="627"/>
        <v>0</v>
      </c>
      <c r="H510" s="62">
        <f t="shared" ca="1" si="627"/>
        <v>0</v>
      </c>
      <c r="I510" s="62">
        <f t="shared" ca="1" si="627"/>
        <v>0</v>
      </c>
      <c r="J510" s="62">
        <f t="shared" ca="1" si="627"/>
        <v>0</v>
      </c>
      <c r="K510" s="62">
        <f t="shared" ca="1" si="627"/>
        <v>0</v>
      </c>
      <c r="L510" s="62">
        <f t="shared" ca="1" si="627"/>
        <v>0</v>
      </c>
      <c r="M510" s="62">
        <f t="shared" ca="1" si="627"/>
        <v>0</v>
      </c>
      <c r="N510" s="62">
        <f t="shared" ca="1" si="625"/>
        <v>0</v>
      </c>
      <c r="O510" s="62">
        <f t="shared" ca="1" si="626"/>
        <v>0</v>
      </c>
    </row>
    <row r="511" spans="2:15" x14ac:dyDescent="0.25">
      <c r="B511" s="58"/>
      <c r="C511" s="59" t="s">
        <v>714</v>
      </c>
      <c r="D511" s="60"/>
      <c r="E511" s="61"/>
      <c r="F511" s="62">
        <f t="shared" ref="F511:M511" ca="1" si="628">90%*F194</f>
        <v>0</v>
      </c>
      <c r="G511" s="62">
        <f t="shared" ca="1" si="628"/>
        <v>0</v>
      </c>
      <c r="H511" s="62">
        <f t="shared" ca="1" si="628"/>
        <v>0</v>
      </c>
      <c r="I511" s="62">
        <f t="shared" ca="1" si="628"/>
        <v>0</v>
      </c>
      <c r="J511" s="62">
        <f t="shared" ca="1" si="628"/>
        <v>0</v>
      </c>
      <c r="K511" s="62">
        <f t="shared" ca="1" si="628"/>
        <v>0</v>
      </c>
      <c r="L511" s="62">
        <f t="shared" ca="1" si="628"/>
        <v>0</v>
      </c>
      <c r="M511" s="62">
        <f t="shared" ca="1" si="628"/>
        <v>0</v>
      </c>
      <c r="N511" s="62">
        <f t="shared" ca="1" si="625"/>
        <v>0</v>
      </c>
      <c r="O511" s="62">
        <f t="shared" ca="1" si="626"/>
        <v>0</v>
      </c>
    </row>
    <row r="512" spans="2:15" x14ac:dyDescent="0.25">
      <c r="B512" s="58"/>
      <c r="C512" s="59" t="s">
        <v>715</v>
      </c>
      <c r="D512" s="60"/>
      <c r="E512" s="61"/>
      <c r="F512" s="62">
        <f t="shared" ref="F512:M512" ca="1" si="629">90%*F195</f>
        <v>198.97200000000001</v>
      </c>
      <c r="G512" s="62">
        <f t="shared" ca="1" si="629"/>
        <v>0</v>
      </c>
      <c r="H512" s="62">
        <f t="shared" ca="1" si="629"/>
        <v>0</v>
      </c>
      <c r="I512" s="62">
        <f t="shared" ca="1" si="629"/>
        <v>198.97200000000001</v>
      </c>
      <c r="J512" s="62">
        <f t="shared" ca="1" si="629"/>
        <v>39.972100572900018</v>
      </c>
      <c r="K512" s="62">
        <f t="shared" ca="1" si="629"/>
        <v>0</v>
      </c>
      <c r="L512" s="62">
        <f t="shared" ca="1" si="629"/>
        <v>0</v>
      </c>
      <c r="M512" s="62">
        <f t="shared" ca="1" si="629"/>
        <v>39.972100572900018</v>
      </c>
      <c r="N512" s="62">
        <f t="shared" ca="1" si="625"/>
        <v>158.99989942709999</v>
      </c>
      <c r="O512" s="62">
        <f t="shared" ca="1" si="626"/>
        <v>158.99989942709999</v>
      </c>
    </row>
    <row r="513" spans="2:15" x14ac:dyDescent="0.25">
      <c r="B513" s="58">
        <v>4</v>
      </c>
      <c r="C513" s="188" t="s">
        <v>717</v>
      </c>
      <c r="D513" s="60"/>
      <c r="E513" s="61"/>
      <c r="F513" s="62">
        <f t="shared" ref="F513:M513" si="630">90%*F196</f>
        <v>0</v>
      </c>
      <c r="G513" s="62">
        <f t="shared" si="630"/>
        <v>0</v>
      </c>
      <c r="H513" s="62">
        <f t="shared" si="630"/>
        <v>0</v>
      </c>
      <c r="I513" s="62">
        <f t="shared" si="630"/>
        <v>0</v>
      </c>
      <c r="J513" s="62">
        <f t="shared" si="630"/>
        <v>0</v>
      </c>
      <c r="K513" s="62">
        <f t="shared" si="630"/>
        <v>0</v>
      </c>
      <c r="L513" s="62">
        <f t="shared" si="630"/>
        <v>0</v>
      </c>
      <c r="M513" s="62">
        <f t="shared" si="630"/>
        <v>0</v>
      </c>
      <c r="N513" s="62"/>
      <c r="O513" s="62"/>
    </row>
    <row r="514" spans="2:15" x14ac:dyDescent="0.25">
      <c r="B514" s="58"/>
      <c r="C514" s="63" t="s">
        <v>718</v>
      </c>
      <c r="D514" s="60"/>
      <c r="E514" s="61"/>
      <c r="F514" s="62">
        <f t="shared" ref="F514:M514" ca="1" si="631">90%*F197</f>
        <v>10822.969370921124</v>
      </c>
      <c r="G514" s="62">
        <f t="shared" si="631"/>
        <v>1555.0753687012671</v>
      </c>
      <c r="H514" s="62">
        <f t="shared" ca="1" si="631"/>
        <v>0</v>
      </c>
      <c r="I514" s="62">
        <f t="shared" ca="1" si="631"/>
        <v>12378.044739622392</v>
      </c>
      <c r="J514" s="62">
        <f t="shared" ca="1" si="631"/>
        <v>5321.314506855726</v>
      </c>
      <c r="K514" s="62">
        <f t="shared" si="631"/>
        <v>426.21863486770923</v>
      </c>
      <c r="L514" s="62">
        <f t="shared" ca="1" si="631"/>
        <v>0</v>
      </c>
      <c r="M514" s="62">
        <f t="shared" ca="1" si="631"/>
        <v>5747.5331417234347</v>
      </c>
      <c r="N514" s="62">
        <f t="shared" ref="N514:N517" ca="1" si="632">F514-J514</f>
        <v>5501.6548640653982</v>
      </c>
      <c r="O514" s="62">
        <f t="shared" ref="O514:O517" ca="1" si="633">I514-M514</f>
        <v>6630.511597898957</v>
      </c>
    </row>
    <row r="515" spans="2:15" x14ac:dyDescent="0.25">
      <c r="B515" s="58"/>
      <c r="C515" s="188" t="s">
        <v>719</v>
      </c>
      <c r="D515" s="60"/>
      <c r="E515" s="61"/>
      <c r="F515" s="62">
        <f t="shared" ref="F515:M515" si="634">90%*F198</f>
        <v>0</v>
      </c>
      <c r="G515" s="62">
        <f t="shared" si="634"/>
        <v>0</v>
      </c>
      <c r="H515" s="62">
        <f t="shared" si="634"/>
        <v>0</v>
      </c>
      <c r="I515" s="62">
        <f t="shared" si="634"/>
        <v>0</v>
      </c>
      <c r="J515" s="62">
        <f t="shared" si="634"/>
        <v>0</v>
      </c>
      <c r="K515" s="62">
        <f t="shared" si="634"/>
        <v>0</v>
      </c>
      <c r="L515" s="62">
        <f t="shared" si="634"/>
        <v>0</v>
      </c>
      <c r="M515" s="62">
        <f t="shared" si="634"/>
        <v>0</v>
      </c>
      <c r="N515" s="62"/>
      <c r="O515" s="62"/>
    </row>
    <row r="516" spans="2:15" x14ac:dyDescent="0.25">
      <c r="B516" s="58"/>
      <c r="C516" s="63" t="s">
        <v>720</v>
      </c>
      <c r="D516" s="60"/>
      <c r="E516" s="61"/>
      <c r="F516" s="62">
        <f t="shared" ref="F516:M516" ca="1" si="635">90%*F199</f>
        <v>0</v>
      </c>
      <c r="G516" s="62">
        <f t="shared" ca="1" si="635"/>
        <v>0</v>
      </c>
      <c r="H516" s="62">
        <f t="shared" ca="1" si="635"/>
        <v>0</v>
      </c>
      <c r="I516" s="62">
        <f t="shared" ca="1" si="635"/>
        <v>0</v>
      </c>
      <c r="J516" s="62">
        <f t="shared" ca="1" si="635"/>
        <v>0</v>
      </c>
      <c r="K516" s="62">
        <f t="shared" ca="1" si="635"/>
        <v>0</v>
      </c>
      <c r="L516" s="62">
        <f t="shared" ca="1" si="635"/>
        <v>0</v>
      </c>
      <c r="M516" s="62">
        <f t="shared" ca="1" si="635"/>
        <v>0</v>
      </c>
      <c r="N516" s="62">
        <f t="shared" ca="1" si="632"/>
        <v>0</v>
      </c>
      <c r="O516" s="62">
        <f t="shared" ca="1" si="633"/>
        <v>0</v>
      </c>
    </row>
    <row r="517" spans="2:15" x14ac:dyDescent="0.25">
      <c r="B517" s="58"/>
      <c r="C517" s="63" t="s">
        <v>721</v>
      </c>
      <c r="D517" s="60"/>
      <c r="E517" s="61"/>
      <c r="F517" s="62">
        <f t="shared" ref="F517:M517" ca="1" si="636">90%*F200</f>
        <v>0</v>
      </c>
      <c r="G517" s="62">
        <f t="shared" ca="1" si="636"/>
        <v>0</v>
      </c>
      <c r="H517" s="62">
        <f t="shared" ca="1" si="636"/>
        <v>0</v>
      </c>
      <c r="I517" s="62">
        <f t="shared" ca="1" si="636"/>
        <v>0</v>
      </c>
      <c r="J517" s="62">
        <f t="shared" ca="1" si="636"/>
        <v>0</v>
      </c>
      <c r="K517" s="62">
        <f t="shared" ca="1" si="636"/>
        <v>0</v>
      </c>
      <c r="L517" s="62">
        <f t="shared" ca="1" si="636"/>
        <v>0</v>
      </c>
      <c r="M517" s="62">
        <f t="shared" ca="1" si="636"/>
        <v>0</v>
      </c>
      <c r="N517" s="62">
        <f t="shared" ca="1" si="632"/>
        <v>0</v>
      </c>
      <c r="O517" s="62">
        <f t="shared" ca="1" si="633"/>
        <v>0</v>
      </c>
    </row>
    <row r="518" spans="2:15" x14ac:dyDescent="0.25">
      <c r="B518" s="58">
        <v>5</v>
      </c>
      <c r="C518" s="188" t="s">
        <v>722</v>
      </c>
      <c r="D518" s="60"/>
      <c r="E518" s="61"/>
      <c r="F518" s="62">
        <f t="shared" ref="F518:M518" si="637">90%*F201</f>
        <v>0</v>
      </c>
      <c r="G518" s="62">
        <f t="shared" si="637"/>
        <v>0</v>
      </c>
      <c r="H518" s="62">
        <f t="shared" si="637"/>
        <v>0</v>
      </c>
      <c r="I518" s="62">
        <f t="shared" si="637"/>
        <v>0</v>
      </c>
      <c r="J518" s="62">
        <f t="shared" si="637"/>
        <v>0</v>
      </c>
      <c r="K518" s="62">
        <f t="shared" si="637"/>
        <v>0</v>
      </c>
      <c r="L518" s="62">
        <f t="shared" si="637"/>
        <v>0</v>
      </c>
      <c r="M518" s="62">
        <f t="shared" si="637"/>
        <v>0</v>
      </c>
      <c r="N518" s="62"/>
      <c r="O518" s="62"/>
    </row>
    <row r="519" spans="2:15" x14ac:dyDescent="0.25">
      <c r="B519" s="58"/>
      <c r="C519" s="63" t="s">
        <v>723</v>
      </c>
      <c r="D519" s="60"/>
      <c r="E519" s="61"/>
      <c r="F519" s="62">
        <f t="shared" ref="F519:M519" ca="1" si="638">90%*F202</f>
        <v>0</v>
      </c>
      <c r="G519" s="62">
        <f t="shared" ca="1" si="638"/>
        <v>0</v>
      </c>
      <c r="H519" s="62">
        <f t="shared" ca="1" si="638"/>
        <v>0</v>
      </c>
      <c r="I519" s="62">
        <f t="shared" ca="1" si="638"/>
        <v>0</v>
      </c>
      <c r="J519" s="62">
        <f t="shared" ca="1" si="638"/>
        <v>0</v>
      </c>
      <c r="K519" s="62">
        <f t="shared" ca="1" si="638"/>
        <v>0</v>
      </c>
      <c r="L519" s="62">
        <f t="shared" ca="1" si="638"/>
        <v>0</v>
      </c>
      <c r="M519" s="62">
        <f t="shared" ca="1" si="638"/>
        <v>0</v>
      </c>
      <c r="N519" s="62">
        <f t="shared" ref="N519:N524" ca="1" si="639">F519-J519</f>
        <v>0</v>
      </c>
      <c r="O519" s="62">
        <f t="shared" ref="O519:O524" ca="1" si="640">I519-M519</f>
        <v>0</v>
      </c>
    </row>
    <row r="520" spans="2:15" x14ac:dyDescent="0.25">
      <c r="B520" s="58"/>
      <c r="C520" s="63" t="s">
        <v>724</v>
      </c>
      <c r="D520" s="60"/>
      <c r="E520" s="61"/>
      <c r="F520" s="62">
        <f t="shared" ref="F520:M520" ca="1" si="641">90%*F203</f>
        <v>0</v>
      </c>
      <c r="G520" s="62">
        <f t="shared" ca="1" si="641"/>
        <v>0</v>
      </c>
      <c r="H520" s="62">
        <f t="shared" ca="1" si="641"/>
        <v>0</v>
      </c>
      <c r="I520" s="62">
        <f t="shared" ca="1" si="641"/>
        <v>0</v>
      </c>
      <c r="J520" s="62">
        <f t="shared" ca="1" si="641"/>
        <v>0</v>
      </c>
      <c r="K520" s="62">
        <f t="shared" ca="1" si="641"/>
        <v>0</v>
      </c>
      <c r="L520" s="62">
        <f t="shared" ca="1" si="641"/>
        <v>0</v>
      </c>
      <c r="M520" s="62">
        <f t="shared" ca="1" si="641"/>
        <v>0</v>
      </c>
      <c r="N520" s="62">
        <f t="shared" ca="1" si="639"/>
        <v>0</v>
      </c>
      <c r="O520" s="62">
        <f t="shared" ca="1" si="640"/>
        <v>0</v>
      </c>
    </row>
    <row r="521" spans="2:15" x14ac:dyDescent="0.25">
      <c r="B521" s="58"/>
      <c r="C521" s="63" t="s">
        <v>725</v>
      </c>
      <c r="D521" s="60"/>
      <c r="E521" s="61"/>
      <c r="F521" s="62">
        <f t="shared" ref="F521:M521" ca="1" si="642">90%*F204</f>
        <v>0</v>
      </c>
      <c r="G521" s="62">
        <f t="shared" ca="1" si="642"/>
        <v>0</v>
      </c>
      <c r="H521" s="62">
        <f t="shared" ca="1" si="642"/>
        <v>0</v>
      </c>
      <c r="I521" s="62">
        <f t="shared" ca="1" si="642"/>
        <v>0</v>
      </c>
      <c r="J521" s="62">
        <f t="shared" ca="1" si="642"/>
        <v>0</v>
      </c>
      <c r="K521" s="62">
        <f t="shared" ca="1" si="642"/>
        <v>0</v>
      </c>
      <c r="L521" s="62">
        <f t="shared" ca="1" si="642"/>
        <v>0</v>
      </c>
      <c r="M521" s="62">
        <f t="shared" ca="1" si="642"/>
        <v>0</v>
      </c>
      <c r="N521" s="62">
        <f t="shared" ca="1" si="639"/>
        <v>0</v>
      </c>
      <c r="O521" s="62">
        <f t="shared" ca="1" si="640"/>
        <v>0</v>
      </c>
    </row>
    <row r="522" spans="2:15" x14ac:dyDescent="0.25">
      <c r="B522" s="58"/>
      <c r="C522" s="63" t="s">
        <v>726</v>
      </c>
      <c r="D522" s="60"/>
      <c r="E522" s="61"/>
      <c r="F522" s="62">
        <f t="shared" ref="F522:M522" ca="1" si="643">90%*F205</f>
        <v>0</v>
      </c>
      <c r="G522" s="62">
        <f t="shared" ca="1" si="643"/>
        <v>0</v>
      </c>
      <c r="H522" s="62">
        <f t="shared" ca="1" si="643"/>
        <v>0</v>
      </c>
      <c r="I522" s="62">
        <f t="shared" ca="1" si="643"/>
        <v>0</v>
      </c>
      <c r="J522" s="62">
        <f t="shared" ca="1" si="643"/>
        <v>0</v>
      </c>
      <c r="K522" s="62">
        <f t="shared" ca="1" si="643"/>
        <v>0</v>
      </c>
      <c r="L522" s="62">
        <f t="shared" ca="1" si="643"/>
        <v>0</v>
      </c>
      <c r="M522" s="62">
        <f t="shared" ca="1" si="643"/>
        <v>0</v>
      </c>
      <c r="N522" s="62">
        <f t="shared" ca="1" si="639"/>
        <v>0</v>
      </c>
      <c r="O522" s="62">
        <f t="shared" ca="1" si="640"/>
        <v>0</v>
      </c>
    </row>
    <row r="523" spans="2:15" x14ac:dyDescent="0.25">
      <c r="B523" s="58">
        <v>6</v>
      </c>
      <c r="C523" s="188" t="s">
        <v>727</v>
      </c>
      <c r="D523" s="60"/>
      <c r="E523" s="61"/>
      <c r="F523" s="62">
        <f t="shared" ref="F523:M523" ca="1" si="644">90%*F206</f>
        <v>0</v>
      </c>
      <c r="G523" s="62">
        <f t="shared" ca="1" si="644"/>
        <v>0</v>
      </c>
      <c r="H523" s="62">
        <f t="shared" ca="1" si="644"/>
        <v>0</v>
      </c>
      <c r="I523" s="62">
        <f t="shared" ca="1" si="644"/>
        <v>0</v>
      </c>
      <c r="J523" s="62">
        <f t="shared" ca="1" si="644"/>
        <v>0</v>
      </c>
      <c r="K523" s="62">
        <f t="shared" ca="1" si="644"/>
        <v>0</v>
      </c>
      <c r="L523" s="62">
        <f t="shared" ca="1" si="644"/>
        <v>0</v>
      </c>
      <c r="M523" s="62">
        <f t="shared" ca="1" si="644"/>
        <v>0</v>
      </c>
      <c r="N523" s="62">
        <f t="shared" ca="1" si="639"/>
        <v>0</v>
      </c>
      <c r="O523" s="62">
        <f t="shared" ca="1" si="640"/>
        <v>0</v>
      </c>
    </row>
    <row r="524" spans="2:15" x14ac:dyDescent="0.25">
      <c r="B524" s="58">
        <v>7</v>
      </c>
      <c r="C524" s="188" t="s">
        <v>728</v>
      </c>
      <c r="D524" s="60"/>
      <c r="E524" s="61"/>
      <c r="F524" s="62">
        <f t="shared" ref="F524:M524" ca="1" si="645">90%*F207</f>
        <v>0</v>
      </c>
      <c r="G524" s="62">
        <f t="shared" ca="1" si="645"/>
        <v>0</v>
      </c>
      <c r="H524" s="62">
        <f t="shared" ca="1" si="645"/>
        <v>0</v>
      </c>
      <c r="I524" s="62">
        <f t="shared" ca="1" si="645"/>
        <v>0</v>
      </c>
      <c r="J524" s="62">
        <f t="shared" ca="1" si="645"/>
        <v>0</v>
      </c>
      <c r="K524" s="62">
        <f t="shared" ca="1" si="645"/>
        <v>0</v>
      </c>
      <c r="L524" s="62">
        <f t="shared" ca="1" si="645"/>
        <v>0</v>
      </c>
      <c r="M524" s="62">
        <f t="shared" ca="1" si="645"/>
        <v>0</v>
      </c>
      <c r="N524" s="62">
        <f t="shared" ca="1" si="639"/>
        <v>0</v>
      </c>
      <c r="O524" s="62">
        <f t="shared" ca="1" si="640"/>
        <v>0</v>
      </c>
    </row>
    <row r="525" spans="2:15" x14ac:dyDescent="0.25">
      <c r="B525" s="58">
        <v>8</v>
      </c>
      <c r="C525" s="188" t="s">
        <v>729</v>
      </c>
      <c r="D525" s="60"/>
      <c r="E525" s="61"/>
      <c r="F525" s="62">
        <f t="shared" ref="F525:M525" si="646">90%*F208</f>
        <v>0</v>
      </c>
      <c r="G525" s="62">
        <f t="shared" si="646"/>
        <v>0</v>
      </c>
      <c r="H525" s="62">
        <f t="shared" si="646"/>
        <v>0</v>
      </c>
      <c r="I525" s="62">
        <f t="shared" si="646"/>
        <v>0</v>
      </c>
      <c r="J525" s="62">
        <f t="shared" si="646"/>
        <v>0</v>
      </c>
      <c r="K525" s="62">
        <f t="shared" si="646"/>
        <v>0</v>
      </c>
      <c r="L525" s="62">
        <f t="shared" si="646"/>
        <v>0</v>
      </c>
      <c r="M525" s="62">
        <f t="shared" si="646"/>
        <v>0</v>
      </c>
      <c r="N525" s="62"/>
      <c r="O525" s="62"/>
    </row>
    <row r="526" spans="2:15" x14ac:dyDescent="0.25">
      <c r="B526" s="58"/>
      <c r="C526" s="63" t="s">
        <v>730</v>
      </c>
      <c r="D526" s="60"/>
      <c r="E526" s="61"/>
      <c r="F526" s="62">
        <f t="shared" ref="F526:M526" ca="1" si="647">90%*F209</f>
        <v>10897.339306071137</v>
      </c>
      <c r="G526" s="62">
        <f t="shared" si="647"/>
        <v>1754.369203455939</v>
      </c>
      <c r="H526" s="62">
        <f t="shared" ca="1" si="647"/>
        <v>0</v>
      </c>
      <c r="I526" s="62">
        <f t="shared" ca="1" si="647"/>
        <v>12651.708509527076</v>
      </c>
      <c r="J526" s="62">
        <f t="shared" ca="1" si="647"/>
        <v>4749.2063050000197</v>
      </c>
      <c r="K526" s="62">
        <f t="shared" si="647"/>
        <v>405.01778792272245</v>
      </c>
      <c r="L526" s="62">
        <f t="shared" ca="1" si="647"/>
        <v>0</v>
      </c>
      <c r="M526" s="62">
        <f t="shared" ca="1" si="647"/>
        <v>5154.2240929227428</v>
      </c>
      <c r="N526" s="62">
        <f t="shared" ref="N526:N530" ca="1" si="648">F526-J526</f>
        <v>6148.1330010711172</v>
      </c>
      <c r="O526" s="62">
        <f t="shared" ref="O526:O528" ca="1" si="649">I526-M526</f>
        <v>7497.4844166043331</v>
      </c>
    </row>
    <row r="527" spans="2:15" x14ac:dyDescent="0.25">
      <c r="B527" s="58"/>
      <c r="C527" s="63" t="s">
        <v>731</v>
      </c>
      <c r="D527" s="60"/>
      <c r="E527" s="61"/>
      <c r="F527" s="62">
        <f t="shared" ref="F527:M527" ca="1" si="650">90%*F210</f>
        <v>0</v>
      </c>
      <c r="G527" s="62">
        <f t="shared" ca="1" si="650"/>
        <v>0</v>
      </c>
      <c r="H527" s="62">
        <f t="shared" ca="1" si="650"/>
        <v>0</v>
      </c>
      <c r="I527" s="62">
        <f t="shared" ca="1" si="650"/>
        <v>0</v>
      </c>
      <c r="J527" s="62">
        <f t="shared" ca="1" si="650"/>
        <v>0</v>
      </c>
      <c r="K527" s="62">
        <f t="shared" ca="1" si="650"/>
        <v>0</v>
      </c>
      <c r="L527" s="62">
        <f t="shared" ca="1" si="650"/>
        <v>0</v>
      </c>
      <c r="M527" s="62">
        <f t="shared" ca="1" si="650"/>
        <v>0</v>
      </c>
      <c r="N527" s="62">
        <f t="shared" ca="1" si="648"/>
        <v>0</v>
      </c>
      <c r="O527" s="62">
        <f t="shared" ca="1" si="649"/>
        <v>0</v>
      </c>
    </row>
    <row r="528" spans="2:15" ht="28" x14ac:dyDescent="0.25">
      <c r="B528" s="186">
        <v>9</v>
      </c>
      <c r="C528" s="190" t="s">
        <v>732</v>
      </c>
      <c r="D528" s="60"/>
      <c r="E528" s="61"/>
      <c r="F528" s="62">
        <f t="shared" ref="F528:M528" ca="1" si="651">90%*F211</f>
        <v>0</v>
      </c>
      <c r="G528" s="62">
        <f t="shared" ca="1" si="651"/>
        <v>0</v>
      </c>
      <c r="H528" s="62">
        <f t="shared" ca="1" si="651"/>
        <v>0</v>
      </c>
      <c r="I528" s="62">
        <f t="shared" ca="1" si="651"/>
        <v>0</v>
      </c>
      <c r="J528" s="62">
        <f t="shared" ca="1" si="651"/>
        <v>0</v>
      </c>
      <c r="K528" s="62">
        <f t="shared" ca="1" si="651"/>
        <v>0</v>
      </c>
      <c r="L528" s="62">
        <f t="shared" ca="1" si="651"/>
        <v>0</v>
      </c>
      <c r="M528" s="62">
        <f t="shared" ca="1" si="651"/>
        <v>0</v>
      </c>
      <c r="N528" s="62">
        <f t="shared" ca="1" si="648"/>
        <v>0</v>
      </c>
      <c r="O528" s="62">
        <f t="shared" ca="1" si="649"/>
        <v>0</v>
      </c>
    </row>
    <row r="529" spans="2:15" x14ac:dyDescent="0.25">
      <c r="B529" s="183">
        <v>10</v>
      </c>
      <c r="C529" s="191" t="s">
        <v>734</v>
      </c>
      <c r="D529" s="184"/>
      <c r="E529" s="61"/>
      <c r="F529" s="62">
        <f t="shared" ref="F529:M529" ca="1" si="652">90%*F212</f>
        <v>6375.852632677932</v>
      </c>
      <c r="G529" s="62">
        <f t="shared" si="652"/>
        <v>2690.3371262746564</v>
      </c>
      <c r="H529" s="62">
        <f t="shared" ca="1" si="652"/>
        <v>0</v>
      </c>
      <c r="I529" s="62">
        <f t="shared" ca="1" si="652"/>
        <v>9066.1897589525888</v>
      </c>
      <c r="J529" s="62">
        <f t="shared" ca="1" si="652"/>
        <v>1600.1021055823658</v>
      </c>
      <c r="K529" s="62">
        <f t="shared" si="652"/>
        <v>509.64459373548181</v>
      </c>
      <c r="L529" s="62">
        <f t="shared" ca="1" si="652"/>
        <v>0</v>
      </c>
      <c r="M529" s="62">
        <f t="shared" ca="1" si="652"/>
        <v>2109.7466993178477</v>
      </c>
      <c r="N529" s="62">
        <f t="shared" ca="1" si="648"/>
        <v>4775.7505270955662</v>
      </c>
      <c r="O529" s="62">
        <f t="shared" ref="O529:O530" si="653">G529-K529</f>
        <v>2180.6925325391744</v>
      </c>
    </row>
    <row r="530" spans="2:15" x14ac:dyDescent="0.25">
      <c r="B530" s="183">
        <v>11</v>
      </c>
      <c r="C530" s="191" t="s">
        <v>735</v>
      </c>
      <c r="D530" s="184"/>
      <c r="E530" s="61"/>
      <c r="F530" s="62">
        <f t="shared" ref="F530:M530" ca="1" si="654">90%*F213</f>
        <v>6.3719999999999999</v>
      </c>
      <c r="G530" s="62">
        <f t="shared" ca="1" si="654"/>
        <v>0</v>
      </c>
      <c r="H530" s="62">
        <f t="shared" ca="1" si="654"/>
        <v>0</v>
      </c>
      <c r="I530" s="62">
        <f t="shared" ca="1" si="654"/>
        <v>6.3719999999999999</v>
      </c>
      <c r="J530" s="62">
        <f t="shared" ca="1" si="654"/>
        <v>5.7529799387999994</v>
      </c>
      <c r="K530" s="62">
        <f t="shared" si="654"/>
        <v>0.39690982710000006</v>
      </c>
      <c r="L530" s="62">
        <f t="shared" ca="1" si="654"/>
        <v>0</v>
      </c>
      <c r="M530" s="62">
        <f t="shared" ca="1" si="654"/>
        <v>6.1498897658999994</v>
      </c>
      <c r="N530" s="62">
        <f t="shared" ca="1" si="648"/>
        <v>0.61902006120000053</v>
      </c>
      <c r="O530" s="62">
        <f t="shared" ca="1" si="653"/>
        <v>-0.39690982710000006</v>
      </c>
    </row>
    <row r="531" spans="2:15" x14ac:dyDescent="0.25">
      <c r="B531" s="183">
        <v>12</v>
      </c>
      <c r="C531" s="191" t="s">
        <v>736</v>
      </c>
      <c r="D531" s="184"/>
      <c r="E531" s="61"/>
      <c r="F531" s="62">
        <f t="shared" ref="F531:M531" si="655">90%*F214</f>
        <v>0</v>
      </c>
      <c r="G531" s="62">
        <f t="shared" si="655"/>
        <v>0</v>
      </c>
      <c r="H531" s="62">
        <f t="shared" si="655"/>
        <v>0</v>
      </c>
      <c r="I531" s="62">
        <f t="shared" si="655"/>
        <v>0</v>
      </c>
      <c r="J531" s="62">
        <f t="shared" si="655"/>
        <v>0</v>
      </c>
      <c r="K531" s="62">
        <f t="shared" si="655"/>
        <v>0</v>
      </c>
      <c r="L531" s="62">
        <f t="shared" si="655"/>
        <v>0</v>
      </c>
      <c r="M531" s="62">
        <f t="shared" si="655"/>
        <v>0</v>
      </c>
      <c r="N531" s="62"/>
      <c r="O531" s="62"/>
    </row>
    <row r="532" spans="2:15" x14ac:dyDescent="0.25">
      <c r="B532" s="183"/>
      <c r="C532" s="185" t="s">
        <v>741</v>
      </c>
      <c r="D532" s="184"/>
      <c r="E532" s="61"/>
      <c r="F532" s="62">
        <f t="shared" ref="F532:M532" ca="1" si="656">90%*F215</f>
        <v>2.3400000000000003</v>
      </c>
      <c r="G532" s="62">
        <f t="shared" ca="1" si="656"/>
        <v>0</v>
      </c>
      <c r="H532" s="62">
        <f t="shared" ca="1" si="656"/>
        <v>0</v>
      </c>
      <c r="I532" s="62">
        <f t="shared" ca="1" si="656"/>
        <v>2.3400000000000003</v>
      </c>
      <c r="J532" s="62">
        <f t="shared" ca="1" si="656"/>
        <v>1.5314797188000002</v>
      </c>
      <c r="K532" s="62">
        <f t="shared" ca="1" si="656"/>
        <v>0</v>
      </c>
      <c r="L532" s="62">
        <f t="shared" ca="1" si="656"/>
        <v>0</v>
      </c>
      <c r="M532" s="62">
        <f t="shared" ca="1" si="656"/>
        <v>1.5314797188000002</v>
      </c>
      <c r="N532" s="62">
        <f t="shared" ref="N532:N533" ca="1" si="657">F532-J532</f>
        <v>0.80852028120000008</v>
      </c>
      <c r="O532" s="62">
        <f t="shared" ref="O532:O533" ca="1" si="658">G532-K532</f>
        <v>0</v>
      </c>
    </row>
    <row r="533" spans="2:15" x14ac:dyDescent="0.25">
      <c r="B533" s="183"/>
      <c r="C533" s="185" t="s">
        <v>742</v>
      </c>
      <c r="D533" s="184"/>
      <c r="E533" s="61"/>
      <c r="F533" s="62">
        <f t="shared" ref="F533:M533" ca="1" si="659">90%*F216</f>
        <v>0</v>
      </c>
      <c r="G533" s="62">
        <f t="shared" ca="1" si="659"/>
        <v>0</v>
      </c>
      <c r="H533" s="62">
        <f t="shared" ca="1" si="659"/>
        <v>0</v>
      </c>
      <c r="I533" s="62">
        <f t="shared" ca="1" si="659"/>
        <v>0</v>
      </c>
      <c r="J533" s="62">
        <f t="shared" ca="1" si="659"/>
        <v>0</v>
      </c>
      <c r="K533" s="62">
        <f t="shared" ca="1" si="659"/>
        <v>0</v>
      </c>
      <c r="L533" s="62">
        <f t="shared" ca="1" si="659"/>
        <v>0</v>
      </c>
      <c r="M533" s="62">
        <f t="shared" ca="1" si="659"/>
        <v>0</v>
      </c>
      <c r="N533" s="62">
        <f t="shared" ca="1" si="657"/>
        <v>0</v>
      </c>
      <c r="O533" s="62">
        <f t="shared" ca="1" si="658"/>
        <v>0</v>
      </c>
    </row>
    <row r="534" spans="2:15" x14ac:dyDescent="0.25">
      <c r="B534" s="183">
        <v>13</v>
      </c>
      <c r="C534" s="185"/>
      <c r="D534" s="184"/>
      <c r="E534" s="61"/>
      <c r="F534" s="62">
        <f t="shared" ref="F534:M534" si="660">90%*F217</f>
        <v>0</v>
      </c>
      <c r="G534" s="62">
        <f t="shared" si="660"/>
        <v>0</v>
      </c>
      <c r="H534" s="62">
        <f t="shared" si="660"/>
        <v>0</v>
      </c>
      <c r="I534" s="62">
        <f t="shared" si="660"/>
        <v>0</v>
      </c>
      <c r="J534" s="62">
        <f t="shared" si="660"/>
        <v>0</v>
      </c>
      <c r="K534" s="62">
        <f t="shared" si="660"/>
        <v>0</v>
      </c>
      <c r="L534" s="62">
        <f t="shared" si="660"/>
        <v>0</v>
      </c>
      <c r="M534" s="62">
        <f t="shared" si="660"/>
        <v>0</v>
      </c>
      <c r="N534" s="62"/>
      <c r="O534" s="62"/>
    </row>
    <row r="535" spans="2:15" x14ac:dyDescent="0.25">
      <c r="B535" s="183"/>
      <c r="C535" s="185" t="s">
        <v>743</v>
      </c>
      <c r="D535" s="184"/>
      <c r="E535" s="61"/>
      <c r="F535" s="62">
        <f t="shared" ref="F535:M535" ca="1" si="661">90%*F218</f>
        <v>15.525</v>
      </c>
      <c r="G535" s="62">
        <f t="shared" ca="1" si="661"/>
        <v>0</v>
      </c>
      <c r="H535" s="62">
        <f t="shared" ca="1" si="661"/>
        <v>0</v>
      </c>
      <c r="I535" s="62">
        <f t="shared" ca="1" si="661"/>
        <v>15.525</v>
      </c>
      <c r="J535" s="62">
        <f t="shared" ca="1" si="661"/>
        <v>11.7153220194</v>
      </c>
      <c r="K535" s="62">
        <f t="shared" si="661"/>
        <v>0.39690982710000006</v>
      </c>
      <c r="L535" s="62">
        <f t="shared" ca="1" si="661"/>
        <v>0</v>
      </c>
      <c r="M535" s="62">
        <f t="shared" ca="1" si="661"/>
        <v>12.1122318465</v>
      </c>
      <c r="N535" s="62">
        <f t="shared" ref="N535:N538" ca="1" si="662">F535-J535</f>
        <v>3.8096779806000001</v>
      </c>
      <c r="O535" s="62">
        <f t="shared" ref="O535:O538" ca="1" si="663">G535-K535</f>
        <v>-0.39690982710000006</v>
      </c>
    </row>
    <row r="536" spans="2:15" x14ac:dyDescent="0.25">
      <c r="B536" s="183"/>
      <c r="C536" s="185" t="s">
        <v>744</v>
      </c>
      <c r="D536" s="184"/>
      <c r="E536" s="61"/>
      <c r="F536" s="62">
        <f t="shared" ref="F536:M536" ca="1" si="664">90%*F219</f>
        <v>46.582309789225143</v>
      </c>
      <c r="G536" s="62">
        <f t="shared" si="664"/>
        <v>0.19862788651322699</v>
      </c>
      <c r="H536" s="62">
        <f t="shared" ca="1" si="664"/>
        <v>0</v>
      </c>
      <c r="I536" s="62">
        <f t="shared" ca="1" si="664"/>
        <v>46.780937675738372</v>
      </c>
      <c r="J536" s="62">
        <f t="shared" ca="1" si="664"/>
        <v>34.157184214554171</v>
      </c>
      <c r="K536" s="62">
        <f t="shared" si="664"/>
        <v>1.3173902714233587</v>
      </c>
      <c r="L536" s="62">
        <f t="shared" ca="1" si="664"/>
        <v>0</v>
      </c>
      <c r="M536" s="62">
        <f t="shared" ca="1" si="664"/>
        <v>35.474574485977527</v>
      </c>
      <c r="N536" s="62">
        <f t="shared" ca="1" si="662"/>
        <v>12.425125574670972</v>
      </c>
      <c r="O536" s="62">
        <f t="shared" si="663"/>
        <v>-1.1187623849101318</v>
      </c>
    </row>
    <row r="537" spans="2:15" x14ac:dyDescent="0.25">
      <c r="B537" s="183"/>
      <c r="C537" s="185" t="s">
        <v>745</v>
      </c>
      <c r="D537" s="184"/>
      <c r="E537" s="61"/>
      <c r="F537" s="62">
        <f t="shared" ref="F537:M537" ca="1" si="665">90%*F220</f>
        <v>0</v>
      </c>
      <c r="G537" s="62">
        <f t="shared" ca="1" si="665"/>
        <v>0</v>
      </c>
      <c r="H537" s="62">
        <f t="shared" ca="1" si="665"/>
        <v>0</v>
      </c>
      <c r="I537" s="62">
        <f t="shared" ca="1" si="665"/>
        <v>0</v>
      </c>
      <c r="J537" s="62">
        <f t="shared" ca="1" si="665"/>
        <v>0</v>
      </c>
      <c r="K537" s="62">
        <f t="shared" ca="1" si="665"/>
        <v>0</v>
      </c>
      <c r="L537" s="62">
        <f t="shared" ca="1" si="665"/>
        <v>0</v>
      </c>
      <c r="M537" s="62">
        <f t="shared" ca="1" si="665"/>
        <v>0</v>
      </c>
      <c r="N537" s="62">
        <f t="shared" ca="1" si="662"/>
        <v>0</v>
      </c>
      <c r="O537" s="62">
        <f t="shared" ca="1" si="663"/>
        <v>0</v>
      </c>
    </row>
    <row r="538" spans="2:15" x14ac:dyDescent="0.25">
      <c r="B538" s="183"/>
      <c r="C538" s="185" t="s">
        <v>746</v>
      </c>
      <c r="D538" s="184"/>
      <c r="E538" s="61"/>
      <c r="F538" s="62">
        <f t="shared" ref="F538:M538" ca="1" si="666">90%*F221</f>
        <v>0</v>
      </c>
      <c r="G538" s="62">
        <f t="shared" ca="1" si="666"/>
        <v>0</v>
      </c>
      <c r="H538" s="62">
        <f t="shared" ca="1" si="666"/>
        <v>0</v>
      </c>
      <c r="I538" s="62">
        <f t="shared" ca="1" si="666"/>
        <v>0</v>
      </c>
      <c r="J538" s="62">
        <f t="shared" ca="1" si="666"/>
        <v>0</v>
      </c>
      <c r="K538" s="62">
        <f t="shared" ca="1" si="666"/>
        <v>0</v>
      </c>
      <c r="L538" s="62">
        <f t="shared" ca="1" si="666"/>
        <v>0</v>
      </c>
      <c r="M538" s="62">
        <f t="shared" ca="1" si="666"/>
        <v>0</v>
      </c>
      <c r="N538" s="62">
        <f t="shared" ca="1" si="662"/>
        <v>0</v>
      </c>
      <c r="O538" s="62">
        <f t="shared" ca="1" si="663"/>
        <v>0</v>
      </c>
    </row>
    <row r="539" spans="2:15" x14ac:dyDescent="0.25">
      <c r="B539" s="183">
        <v>14</v>
      </c>
      <c r="C539" s="191" t="s">
        <v>737</v>
      </c>
      <c r="D539" s="184"/>
      <c r="E539" s="61"/>
      <c r="F539" s="62">
        <f t="shared" ref="F539:M539" si="667">90%*F222</f>
        <v>0</v>
      </c>
      <c r="G539" s="62">
        <f t="shared" si="667"/>
        <v>0</v>
      </c>
      <c r="H539" s="62">
        <f t="shared" si="667"/>
        <v>0</v>
      </c>
      <c r="I539" s="62">
        <f t="shared" si="667"/>
        <v>0</v>
      </c>
      <c r="J539" s="62">
        <f t="shared" si="667"/>
        <v>0</v>
      </c>
      <c r="K539" s="62">
        <f t="shared" si="667"/>
        <v>0</v>
      </c>
      <c r="L539" s="62">
        <f t="shared" si="667"/>
        <v>0</v>
      </c>
      <c r="M539" s="62">
        <f t="shared" si="667"/>
        <v>0</v>
      </c>
      <c r="N539" s="62"/>
      <c r="O539" s="62"/>
    </row>
    <row r="540" spans="2:15" x14ac:dyDescent="0.25">
      <c r="B540" s="183"/>
      <c r="C540" s="185" t="s">
        <v>747</v>
      </c>
      <c r="D540" s="184"/>
      <c r="E540" s="61"/>
      <c r="F540" s="62">
        <f t="shared" ref="F540:M540" ca="1" si="668">90%*F223</f>
        <v>0</v>
      </c>
      <c r="G540" s="62">
        <f t="shared" ca="1" si="668"/>
        <v>0</v>
      </c>
      <c r="H540" s="62">
        <f t="shared" ca="1" si="668"/>
        <v>0</v>
      </c>
      <c r="I540" s="62">
        <f t="shared" ca="1" si="668"/>
        <v>0</v>
      </c>
      <c r="J540" s="62">
        <f t="shared" ca="1" si="668"/>
        <v>0</v>
      </c>
      <c r="K540" s="62">
        <f t="shared" ca="1" si="668"/>
        <v>0</v>
      </c>
      <c r="L540" s="62">
        <f t="shared" ca="1" si="668"/>
        <v>0</v>
      </c>
      <c r="M540" s="62">
        <f t="shared" ca="1" si="668"/>
        <v>0</v>
      </c>
      <c r="N540" s="62">
        <f t="shared" ref="N540:N545" ca="1" si="669">F540-J540</f>
        <v>0</v>
      </c>
      <c r="O540" s="62">
        <f t="shared" ref="O540:O545" ca="1" si="670">G540-K540</f>
        <v>0</v>
      </c>
    </row>
    <row r="541" spans="2:15" x14ac:dyDescent="0.25">
      <c r="B541" s="183"/>
      <c r="C541" s="185" t="s">
        <v>748</v>
      </c>
      <c r="D541" s="184"/>
      <c r="E541" s="61"/>
      <c r="F541" s="62">
        <f t="shared" ref="F541:M541" ca="1" si="671">90%*F224</f>
        <v>0</v>
      </c>
      <c r="G541" s="62">
        <f t="shared" ca="1" si="671"/>
        <v>0</v>
      </c>
      <c r="H541" s="62">
        <f t="shared" ca="1" si="671"/>
        <v>0</v>
      </c>
      <c r="I541" s="62">
        <f t="shared" ca="1" si="671"/>
        <v>0</v>
      </c>
      <c r="J541" s="62">
        <f t="shared" ca="1" si="671"/>
        <v>0</v>
      </c>
      <c r="K541" s="62">
        <f t="shared" ca="1" si="671"/>
        <v>0</v>
      </c>
      <c r="L541" s="62">
        <f t="shared" ca="1" si="671"/>
        <v>0</v>
      </c>
      <c r="M541" s="62">
        <f t="shared" ca="1" si="671"/>
        <v>0</v>
      </c>
      <c r="N541" s="62">
        <f t="shared" ca="1" si="669"/>
        <v>0</v>
      </c>
      <c r="O541" s="62">
        <f t="shared" ca="1" si="670"/>
        <v>0</v>
      </c>
    </row>
    <row r="542" spans="2:15" x14ac:dyDescent="0.25">
      <c r="B542" s="183"/>
      <c r="C542" s="185" t="s">
        <v>749</v>
      </c>
      <c r="D542" s="184"/>
      <c r="E542" s="61"/>
      <c r="F542" s="62">
        <f t="shared" ref="F542:M542" ca="1" si="672">90%*F225</f>
        <v>0</v>
      </c>
      <c r="G542" s="62">
        <f t="shared" ca="1" si="672"/>
        <v>0</v>
      </c>
      <c r="H542" s="62">
        <f t="shared" ca="1" si="672"/>
        <v>0</v>
      </c>
      <c r="I542" s="62">
        <f t="shared" ca="1" si="672"/>
        <v>0</v>
      </c>
      <c r="J542" s="62">
        <f t="shared" ca="1" si="672"/>
        <v>0</v>
      </c>
      <c r="K542" s="62">
        <f t="shared" ca="1" si="672"/>
        <v>0</v>
      </c>
      <c r="L542" s="62">
        <f t="shared" ca="1" si="672"/>
        <v>0</v>
      </c>
      <c r="M542" s="62">
        <f t="shared" ca="1" si="672"/>
        <v>0</v>
      </c>
      <c r="N542" s="62">
        <f t="shared" ca="1" si="669"/>
        <v>0</v>
      </c>
      <c r="O542" s="62">
        <f t="shared" ca="1" si="670"/>
        <v>0</v>
      </c>
    </row>
    <row r="543" spans="2:15" x14ac:dyDescent="0.25">
      <c r="B543" s="183">
        <v>15</v>
      </c>
      <c r="C543" s="191" t="s">
        <v>738</v>
      </c>
      <c r="D543" s="184"/>
      <c r="E543" s="61"/>
      <c r="F543" s="62">
        <f t="shared" ref="F543:M543" ca="1" si="673">90%*F226</f>
        <v>194.43691953531646</v>
      </c>
      <c r="G543" s="62">
        <f t="shared" si="673"/>
        <v>15.599170124245125</v>
      </c>
      <c r="H543" s="62">
        <f t="shared" ca="1" si="673"/>
        <v>0</v>
      </c>
      <c r="I543" s="62">
        <f t="shared" ca="1" si="673"/>
        <v>210.03608965956161</v>
      </c>
      <c r="J543" s="62">
        <f t="shared" ca="1" si="673"/>
        <v>161.3672073811793</v>
      </c>
      <c r="K543" s="62">
        <f t="shared" si="673"/>
        <v>8.3018207741158534</v>
      </c>
      <c r="L543" s="62">
        <f t="shared" ca="1" si="673"/>
        <v>0</v>
      </c>
      <c r="M543" s="62">
        <f t="shared" ca="1" si="673"/>
        <v>169.66902815529517</v>
      </c>
      <c r="N543" s="62">
        <f t="shared" ca="1" si="669"/>
        <v>33.069712154137164</v>
      </c>
      <c r="O543" s="62">
        <f t="shared" si="670"/>
        <v>7.2973493501292719</v>
      </c>
    </row>
    <row r="544" spans="2:15" x14ac:dyDescent="0.25">
      <c r="B544" s="183">
        <v>16</v>
      </c>
      <c r="C544" s="191" t="s">
        <v>739</v>
      </c>
      <c r="D544" s="60"/>
      <c r="E544" s="61"/>
      <c r="F544" s="62">
        <f t="shared" ref="F544:M544" ca="1" si="674">90%*F227</f>
        <v>63.72</v>
      </c>
      <c r="G544" s="62">
        <f t="shared" ca="1" si="674"/>
        <v>0</v>
      </c>
      <c r="H544" s="62">
        <f t="shared" ca="1" si="674"/>
        <v>0</v>
      </c>
      <c r="I544" s="62">
        <f t="shared" ca="1" si="674"/>
        <v>63.72</v>
      </c>
      <c r="J544" s="62">
        <f t="shared" ca="1" si="674"/>
        <v>52.578848492999988</v>
      </c>
      <c r="K544" s="62">
        <f t="shared" si="674"/>
        <v>3.7373559759000003</v>
      </c>
      <c r="L544" s="62">
        <f t="shared" ca="1" si="674"/>
        <v>0</v>
      </c>
      <c r="M544" s="62">
        <f t="shared" ca="1" si="674"/>
        <v>56.31620446889999</v>
      </c>
      <c r="N544" s="62">
        <f t="shared" ca="1" si="669"/>
        <v>11.141151507000011</v>
      </c>
      <c r="O544" s="62">
        <f t="shared" ca="1" si="670"/>
        <v>-3.7373559759000003</v>
      </c>
    </row>
    <row r="545" spans="2:15" x14ac:dyDescent="0.25">
      <c r="B545" s="183">
        <v>17</v>
      </c>
      <c r="C545" s="191" t="s">
        <v>740</v>
      </c>
      <c r="D545" s="60"/>
      <c r="E545" s="64"/>
      <c r="F545" s="62">
        <f t="shared" ref="F545:M545" ca="1" si="675">90%*F228</f>
        <v>0</v>
      </c>
      <c r="G545" s="62">
        <f t="shared" ca="1" si="675"/>
        <v>0</v>
      </c>
      <c r="H545" s="62">
        <f t="shared" ca="1" si="675"/>
        <v>0</v>
      </c>
      <c r="I545" s="62">
        <f t="shared" ca="1" si="675"/>
        <v>0</v>
      </c>
      <c r="J545" s="62">
        <f t="shared" ca="1" si="675"/>
        <v>0</v>
      </c>
      <c r="K545" s="62">
        <f t="shared" ca="1" si="675"/>
        <v>0</v>
      </c>
      <c r="L545" s="62">
        <f t="shared" ca="1" si="675"/>
        <v>0</v>
      </c>
      <c r="M545" s="62">
        <f t="shared" ca="1" si="675"/>
        <v>0</v>
      </c>
      <c r="N545" s="62">
        <f t="shared" ca="1" si="669"/>
        <v>0</v>
      </c>
      <c r="O545" s="62">
        <f t="shared" ca="1" si="670"/>
        <v>0</v>
      </c>
    </row>
    <row r="546" spans="2:15" ht="14.5" thickBot="1" x14ac:dyDescent="0.3">
      <c r="B546" s="65"/>
      <c r="C546" s="66" t="s">
        <v>108</v>
      </c>
      <c r="D546" s="66"/>
      <c r="E546" s="67"/>
      <c r="F546" s="147">
        <f ca="1">SUM(F506:F545)</f>
        <v>29205.910306021909</v>
      </c>
      <c r="G546" s="147">
        <f t="shared" ref="G546" ca="1" si="676">SUM(G506:G545)</f>
        <v>6150.4736586231193</v>
      </c>
      <c r="H546" s="147">
        <f t="shared" ref="H546" ca="1" si="677">SUM(H506:H545)</f>
        <v>0</v>
      </c>
      <c r="I546" s="147">
        <f t="shared" ref="I546" ca="1" si="678">SUM(I506:I545)</f>
        <v>35356.383964645021</v>
      </c>
      <c r="J546" s="147">
        <f t="shared" ref="J546" ca="1" si="679">SUM(J506:J545)</f>
        <v>12139.061467815483</v>
      </c>
      <c r="K546" s="147">
        <f t="shared" ref="K546" ca="1" si="680">SUM(K506:K545)</f>
        <v>1373.5351211417076</v>
      </c>
      <c r="L546" s="147">
        <f t="shared" ref="L546" ca="1" si="681">SUM(L506:L545)</f>
        <v>0</v>
      </c>
      <c r="M546" s="147">
        <f t="shared" ref="M546" ca="1" si="682">SUM(M506:M545)</f>
        <v>13512.596588957193</v>
      </c>
      <c r="N546" s="147">
        <f t="shared" ref="N546" ca="1" si="683">SUM(N506:N545)</f>
        <v>17066.848838206424</v>
      </c>
      <c r="O546" s="147">
        <f t="shared" ref="O546" ca="1" si="684">SUM(O506:O545)</f>
        <v>17006.163641033458</v>
      </c>
    </row>
    <row r="547" spans="2:15" ht="14.5" thickBot="1" x14ac:dyDescent="0.3"/>
    <row r="548" spans="2:15" x14ac:dyDescent="0.25">
      <c r="B548" s="370" t="s">
        <v>185</v>
      </c>
      <c r="C548" s="371"/>
      <c r="D548" s="371"/>
      <c r="E548" s="371"/>
      <c r="F548" s="371"/>
      <c r="G548" s="371"/>
      <c r="H548" s="371"/>
      <c r="I548" s="371"/>
      <c r="J548" s="371"/>
      <c r="K548" s="371"/>
      <c r="L548" s="371"/>
      <c r="M548" s="371"/>
      <c r="N548" s="371"/>
      <c r="O548" s="372"/>
    </row>
    <row r="549" spans="2:15" x14ac:dyDescent="0.25">
      <c r="B549" s="373" t="s">
        <v>2</v>
      </c>
      <c r="C549" s="365" t="s">
        <v>205</v>
      </c>
      <c r="D549" s="367" t="s">
        <v>193</v>
      </c>
      <c r="E549" s="367" t="s">
        <v>194</v>
      </c>
      <c r="F549" s="367" t="s">
        <v>195</v>
      </c>
      <c r="G549" s="367"/>
      <c r="H549" s="367"/>
      <c r="I549" s="367"/>
      <c r="J549" s="367" t="s">
        <v>196</v>
      </c>
      <c r="K549" s="367"/>
      <c r="L549" s="367"/>
      <c r="M549" s="367"/>
      <c r="N549" s="367" t="s">
        <v>197</v>
      </c>
      <c r="O549" s="369"/>
    </row>
    <row r="550" spans="2:15" ht="56.5" thickBot="1" x14ac:dyDescent="0.3">
      <c r="B550" s="374"/>
      <c r="C550" s="366"/>
      <c r="D550" s="368"/>
      <c r="E550" s="368"/>
      <c r="F550" s="54" t="s">
        <v>198</v>
      </c>
      <c r="G550" s="54" t="s">
        <v>107</v>
      </c>
      <c r="H550" s="54" t="s">
        <v>199</v>
      </c>
      <c r="I550" s="54" t="s">
        <v>200</v>
      </c>
      <c r="J550" s="54" t="s">
        <v>201</v>
      </c>
      <c r="K550" s="54" t="s">
        <v>107</v>
      </c>
      <c r="L550" s="54" t="s">
        <v>202</v>
      </c>
      <c r="M550" s="54" t="s">
        <v>203</v>
      </c>
      <c r="N550" s="54" t="s">
        <v>198</v>
      </c>
      <c r="O550" s="55" t="s">
        <v>200</v>
      </c>
    </row>
    <row r="551" spans="2:15" x14ac:dyDescent="0.25">
      <c r="B551" s="58">
        <v>1</v>
      </c>
      <c r="C551" s="188" t="s">
        <v>148</v>
      </c>
      <c r="D551" s="56"/>
      <c r="E551" s="57"/>
      <c r="F551" s="62">
        <f ca="1">90%*F234</f>
        <v>200.39582990470427</v>
      </c>
      <c r="G551" s="62">
        <f t="shared" ref="G551:M551" si="685">90%*G234</f>
        <v>75.700341864441128</v>
      </c>
      <c r="H551" s="62">
        <f t="shared" ca="1" si="685"/>
        <v>0</v>
      </c>
      <c r="I551" s="62">
        <f t="shared" ca="1" si="685"/>
        <v>276.09617176914537</v>
      </c>
      <c r="J551" s="62">
        <f t="shared" ca="1" si="685"/>
        <v>4.4091558000014077E-3</v>
      </c>
      <c r="K551" s="62">
        <f t="shared" si="685"/>
        <v>0</v>
      </c>
      <c r="L551" s="62">
        <f t="shared" ca="1" si="685"/>
        <v>0</v>
      </c>
      <c r="M551" s="62">
        <f t="shared" ca="1" si="685"/>
        <v>4.4091558000014077E-3</v>
      </c>
      <c r="N551" s="62">
        <f ca="1">F551-J551</f>
        <v>200.39142074890427</v>
      </c>
      <c r="O551" s="62">
        <f ca="1">I551-M551</f>
        <v>276.0917626133454</v>
      </c>
    </row>
    <row r="552" spans="2:15" x14ac:dyDescent="0.25">
      <c r="B552" s="58">
        <v>2</v>
      </c>
      <c r="C552" s="188" t="s">
        <v>750</v>
      </c>
      <c r="D552" s="192"/>
      <c r="E552" s="193"/>
      <c r="F552" s="62">
        <f t="shared" ref="F552:M552" ca="1" si="686">90%*F235</f>
        <v>0</v>
      </c>
      <c r="G552" s="62">
        <f t="shared" ca="1" si="686"/>
        <v>0</v>
      </c>
      <c r="H552" s="62">
        <f t="shared" ca="1" si="686"/>
        <v>0</v>
      </c>
      <c r="I552" s="62">
        <f t="shared" ca="1" si="686"/>
        <v>0</v>
      </c>
      <c r="J552" s="62">
        <f t="shared" ca="1" si="686"/>
        <v>0</v>
      </c>
      <c r="K552" s="62">
        <f t="shared" ca="1" si="686"/>
        <v>0</v>
      </c>
      <c r="L552" s="62">
        <f t="shared" ca="1" si="686"/>
        <v>0</v>
      </c>
      <c r="M552" s="62">
        <f t="shared" ca="1" si="686"/>
        <v>0</v>
      </c>
      <c r="N552" s="62">
        <f ca="1">F552-J552</f>
        <v>0</v>
      </c>
      <c r="O552" s="62">
        <f ca="1">I552-M552</f>
        <v>0</v>
      </c>
    </row>
    <row r="553" spans="2:15" x14ac:dyDescent="0.25">
      <c r="B553" s="58">
        <v>3</v>
      </c>
      <c r="C553" s="187" t="s">
        <v>716</v>
      </c>
      <c r="D553" s="60"/>
      <c r="E553" s="61"/>
      <c r="F553" s="62">
        <f t="shared" ref="F553:M553" si="687">90%*F236</f>
        <v>0</v>
      </c>
      <c r="G553" s="62">
        <f t="shared" si="687"/>
        <v>0</v>
      </c>
      <c r="H553" s="62">
        <f t="shared" si="687"/>
        <v>0</v>
      </c>
      <c r="I553" s="62">
        <f t="shared" si="687"/>
        <v>0</v>
      </c>
      <c r="J553" s="62">
        <f t="shared" si="687"/>
        <v>0</v>
      </c>
      <c r="K553" s="62">
        <f t="shared" si="687"/>
        <v>0</v>
      </c>
      <c r="L553" s="62">
        <f t="shared" si="687"/>
        <v>0</v>
      </c>
      <c r="M553" s="62">
        <f t="shared" si="687"/>
        <v>0</v>
      </c>
      <c r="N553" s="62"/>
      <c r="O553" s="62"/>
    </row>
    <row r="554" spans="2:15" x14ac:dyDescent="0.25">
      <c r="B554" s="58"/>
      <c r="C554" s="59" t="s">
        <v>712</v>
      </c>
      <c r="D554" s="60"/>
      <c r="E554" s="61"/>
      <c r="F554" s="62">
        <f t="shared" ref="F554:M554" ca="1" si="688">90%*F237</f>
        <v>516.29909930296492</v>
      </c>
      <c r="G554" s="62">
        <f t="shared" si="688"/>
        <v>70.54462974554616</v>
      </c>
      <c r="H554" s="62">
        <f t="shared" ca="1" si="688"/>
        <v>0</v>
      </c>
      <c r="I554" s="62">
        <f t="shared" ca="1" si="688"/>
        <v>586.84372904851114</v>
      </c>
      <c r="J554" s="62">
        <f t="shared" ca="1" si="688"/>
        <v>179.86273682309351</v>
      </c>
      <c r="K554" s="62">
        <f t="shared" si="688"/>
        <v>19.421860158447814</v>
      </c>
      <c r="L554" s="62">
        <f t="shared" ca="1" si="688"/>
        <v>0</v>
      </c>
      <c r="M554" s="62">
        <f t="shared" ca="1" si="688"/>
        <v>199.28459698154134</v>
      </c>
      <c r="N554" s="62">
        <f t="shared" ref="N554:N557" ca="1" si="689">F554-J554</f>
        <v>336.43636247987138</v>
      </c>
      <c r="O554" s="62">
        <f t="shared" ref="O554:O557" ca="1" si="690">I554-M554</f>
        <v>387.55913206696982</v>
      </c>
    </row>
    <row r="555" spans="2:15" x14ac:dyDescent="0.25">
      <c r="B555" s="58"/>
      <c r="C555" s="59" t="s">
        <v>713</v>
      </c>
      <c r="D555" s="60"/>
      <c r="E555" s="61"/>
      <c r="F555" s="62">
        <f t="shared" ref="F555:M555" ca="1" si="691">90%*F238</f>
        <v>0</v>
      </c>
      <c r="G555" s="62">
        <f t="shared" ca="1" si="691"/>
        <v>0</v>
      </c>
      <c r="H555" s="62">
        <f t="shared" ca="1" si="691"/>
        <v>0</v>
      </c>
      <c r="I555" s="62">
        <f t="shared" ca="1" si="691"/>
        <v>0</v>
      </c>
      <c r="J555" s="62">
        <f t="shared" ca="1" si="691"/>
        <v>0</v>
      </c>
      <c r="K555" s="62">
        <f t="shared" ca="1" si="691"/>
        <v>0</v>
      </c>
      <c r="L555" s="62">
        <f t="shared" ca="1" si="691"/>
        <v>0</v>
      </c>
      <c r="M555" s="62">
        <f t="shared" ca="1" si="691"/>
        <v>0</v>
      </c>
      <c r="N555" s="62">
        <f t="shared" ca="1" si="689"/>
        <v>0</v>
      </c>
      <c r="O555" s="62">
        <f t="shared" ca="1" si="690"/>
        <v>0</v>
      </c>
    </row>
    <row r="556" spans="2:15" x14ac:dyDescent="0.25">
      <c r="B556" s="58"/>
      <c r="C556" s="59" t="s">
        <v>714</v>
      </c>
      <c r="D556" s="60"/>
      <c r="E556" s="61"/>
      <c r="F556" s="62">
        <f t="shared" ref="F556:M556" ca="1" si="692">90%*F239</f>
        <v>0</v>
      </c>
      <c r="G556" s="62">
        <f t="shared" ca="1" si="692"/>
        <v>0</v>
      </c>
      <c r="H556" s="62">
        <f t="shared" ca="1" si="692"/>
        <v>0</v>
      </c>
      <c r="I556" s="62">
        <f t="shared" ca="1" si="692"/>
        <v>0</v>
      </c>
      <c r="J556" s="62">
        <f t="shared" ca="1" si="692"/>
        <v>0</v>
      </c>
      <c r="K556" s="62">
        <f t="shared" ca="1" si="692"/>
        <v>0</v>
      </c>
      <c r="L556" s="62">
        <f t="shared" ca="1" si="692"/>
        <v>0</v>
      </c>
      <c r="M556" s="62">
        <f t="shared" ca="1" si="692"/>
        <v>0</v>
      </c>
      <c r="N556" s="62">
        <f t="shared" ca="1" si="689"/>
        <v>0</v>
      </c>
      <c r="O556" s="62">
        <f t="shared" ca="1" si="690"/>
        <v>0</v>
      </c>
    </row>
    <row r="557" spans="2:15" x14ac:dyDescent="0.25">
      <c r="B557" s="58"/>
      <c r="C557" s="59" t="s">
        <v>715</v>
      </c>
      <c r="D557" s="60"/>
      <c r="E557" s="61"/>
      <c r="F557" s="62">
        <f t="shared" ref="F557:M557" ca="1" si="693">90%*F240</f>
        <v>198.97200000000001</v>
      </c>
      <c r="G557" s="62">
        <f t="shared" ca="1" si="693"/>
        <v>0</v>
      </c>
      <c r="H557" s="62">
        <f t="shared" ca="1" si="693"/>
        <v>0</v>
      </c>
      <c r="I557" s="62">
        <f t="shared" ca="1" si="693"/>
        <v>198.97200000000001</v>
      </c>
      <c r="J557" s="62">
        <f t="shared" ca="1" si="693"/>
        <v>39.972100572900018</v>
      </c>
      <c r="K557" s="62">
        <f t="shared" ca="1" si="693"/>
        <v>0</v>
      </c>
      <c r="L557" s="62">
        <f t="shared" ca="1" si="693"/>
        <v>0</v>
      </c>
      <c r="M557" s="62">
        <f t="shared" ca="1" si="693"/>
        <v>39.972100572900018</v>
      </c>
      <c r="N557" s="62">
        <f t="shared" ca="1" si="689"/>
        <v>158.99989942709999</v>
      </c>
      <c r="O557" s="62">
        <f t="shared" ca="1" si="690"/>
        <v>158.99989942709999</v>
      </c>
    </row>
    <row r="558" spans="2:15" x14ac:dyDescent="0.25">
      <c r="B558" s="58">
        <v>4</v>
      </c>
      <c r="C558" s="188" t="s">
        <v>717</v>
      </c>
      <c r="D558" s="60"/>
      <c r="E558" s="61"/>
      <c r="F558" s="62">
        <f t="shared" ref="F558:M558" si="694">90%*F241</f>
        <v>0</v>
      </c>
      <c r="G558" s="62">
        <f t="shared" si="694"/>
        <v>0</v>
      </c>
      <c r="H558" s="62">
        <f t="shared" si="694"/>
        <v>0</v>
      </c>
      <c r="I558" s="62">
        <f t="shared" si="694"/>
        <v>0</v>
      </c>
      <c r="J558" s="62">
        <f t="shared" si="694"/>
        <v>0</v>
      </c>
      <c r="K558" s="62">
        <f t="shared" si="694"/>
        <v>0</v>
      </c>
      <c r="L558" s="62">
        <f t="shared" si="694"/>
        <v>0</v>
      </c>
      <c r="M558" s="62">
        <f t="shared" si="694"/>
        <v>0</v>
      </c>
      <c r="N558" s="62"/>
      <c r="O558" s="62"/>
    </row>
    <row r="559" spans="2:15" x14ac:dyDescent="0.25">
      <c r="B559" s="58"/>
      <c r="C559" s="63" t="s">
        <v>718</v>
      </c>
      <c r="D559" s="60"/>
      <c r="E559" s="61"/>
      <c r="F559" s="62">
        <f t="shared" ref="F559:M559" ca="1" si="695">90%*F242</f>
        <v>12378.044739622392</v>
      </c>
      <c r="G559" s="62">
        <f t="shared" si="695"/>
        <v>1685.9288012983206</v>
      </c>
      <c r="H559" s="62">
        <f t="shared" ca="1" si="695"/>
        <v>0</v>
      </c>
      <c r="I559" s="62">
        <f t="shared" ca="1" si="695"/>
        <v>14063.973540920713</v>
      </c>
      <c r="J559" s="62">
        <f t="shared" ca="1" si="695"/>
        <v>5747.5331417234347</v>
      </c>
      <c r="K559" s="62">
        <f t="shared" si="695"/>
        <v>486.4536918056055</v>
      </c>
      <c r="L559" s="62">
        <f t="shared" ca="1" si="695"/>
        <v>0</v>
      </c>
      <c r="M559" s="62">
        <f t="shared" ca="1" si="695"/>
        <v>6233.9868335290403</v>
      </c>
      <c r="N559" s="62">
        <f t="shared" ref="N559:N562" ca="1" si="696">F559-J559</f>
        <v>6630.511597898957</v>
      </c>
      <c r="O559" s="62">
        <f t="shared" ref="O559:O562" ca="1" si="697">I559-M559</f>
        <v>7829.986707391673</v>
      </c>
    </row>
    <row r="560" spans="2:15" x14ac:dyDescent="0.25">
      <c r="B560" s="58"/>
      <c r="C560" s="188" t="s">
        <v>719</v>
      </c>
      <c r="D560" s="60"/>
      <c r="E560" s="194"/>
      <c r="F560" s="62">
        <f t="shared" ref="F560:M560" si="698">90%*F243</f>
        <v>0</v>
      </c>
      <c r="G560" s="62">
        <f t="shared" si="698"/>
        <v>0</v>
      </c>
      <c r="H560" s="62">
        <f t="shared" si="698"/>
        <v>0</v>
      </c>
      <c r="I560" s="62">
        <f t="shared" si="698"/>
        <v>0</v>
      </c>
      <c r="J560" s="62">
        <f t="shared" si="698"/>
        <v>0</v>
      </c>
      <c r="K560" s="62">
        <f t="shared" si="698"/>
        <v>0</v>
      </c>
      <c r="L560" s="62">
        <f t="shared" si="698"/>
        <v>0</v>
      </c>
      <c r="M560" s="62">
        <f t="shared" si="698"/>
        <v>0</v>
      </c>
      <c r="N560" s="62"/>
      <c r="O560" s="62"/>
    </row>
    <row r="561" spans="2:15" x14ac:dyDescent="0.25">
      <c r="B561" s="58"/>
      <c r="C561" s="63" t="s">
        <v>720</v>
      </c>
      <c r="D561" s="60"/>
      <c r="E561" s="61"/>
      <c r="F561" s="62">
        <f t="shared" ref="F561:M561" ca="1" si="699">90%*F244</f>
        <v>0</v>
      </c>
      <c r="G561" s="62">
        <f t="shared" ca="1" si="699"/>
        <v>0</v>
      </c>
      <c r="H561" s="62">
        <f t="shared" ca="1" si="699"/>
        <v>0</v>
      </c>
      <c r="I561" s="62">
        <f t="shared" ca="1" si="699"/>
        <v>0</v>
      </c>
      <c r="J561" s="62">
        <f t="shared" ca="1" si="699"/>
        <v>0</v>
      </c>
      <c r="K561" s="62">
        <f t="shared" ca="1" si="699"/>
        <v>0</v>
      </c>
      <c r="L561" s="62">
        <f t="shared" ca="1" si="699"/>
        <v>0</v>
      </c>
      <c r="M561" s="62">
        <f t="shared" ca="1" si="699"/>
        <v>0</v>
      </c>
      <c r="N561" s="62">
        <f t="shared" ca="1" si="696"/>
        <v>0</v>
      </c>
      <c r="O561" s="62">
        <f t="shared" ca="1" si="697"/>
        <v>0</v>
      </c>
    </row>
    <row r="562" spans="2:15" x14ac:dyDescent="0.25">
      <c r="B562" s="58"/>
      <c r="C562" s="63" t="s">
        <v>721</v>
      </c>
      <c r="D562" s="60"/>
      <c r="E562" s="61"/>
      <c r="F562" s="62">
        <f t="shared" ref="F562:M562" ca="1" si="700">90%*F245</f>
        <v>0</v>
      </c>
      <c r="G562" s="62">
        <f t="shared" ca="1" si="700"/>
        <v>0</v>
      </c>
      <c r="H562" s="62">
        <f t="shared" ca="1" si="700"/>
        <v>0</v>
      </c>
      <c r="I562" s="62">
        <f t="shared" ca="1" si="700"/>
        <v>0</v>
      </c>
      <c r="J562" s="62">
        <f t="shared" ca="1" si="700"/>
        <v>0</v>
      </c>
      <c r="K562" s="62">
        <f t="shared" ca="1" si="700"/>
        <v>0</v>
      </c>
      <c r="L562" s="62">
        <f t="shared" ca="1" si="700"/>
        <v>0</v>
      </c>
      <c r="M562" s="62">
        <f t="shared" ca="1" si="700"/>
        <v>0</v>
      </c>
      <c r="N562" s="62">
        <f t="shared" ca="1" si="696"/>
        <v>0</v>
      </c>
      <c r="O562" s="62">
        <f t="shared" ca="1" si="697"/>
        <v>0</v>
      </c>
    </row>
    <row r="563" spans="2:15" x14ac:dyDescent="0.25">
      <c r="B563" s="58">
        <v>5</v>
      </c>
      <c r="C563" s="188" t="s">
        <v>722</v>
      </c>
      <c r="D563" s="60"/>
      <c r="E563" s="61"/>
      <c r="F563" s="62">
        <f t="shared" ref="F563:M563" si="701">90%*F246</f>
        <v>0</v>
      </c>
      <c r="G563" s="62">
        <f t="shared" si="701"/>
        <v>0</v>
      </c>
      <c r="H563" s="62">
        <f t="shared" si="701"/>
        <v>0</v>
      </c>
      <c r="I563" s="62">
        <f t="shared" si="701"/>
        <v>0</v>
      </c>
      <c r="J563" s="62">
        <f t="shared" si="701"/>
        <v>0</v>
      </c>
      <c r="K563" s="62">
        <f t="shared" si="701"/>
        <v>0</v>
      </c>
      <c r="L563" s="62">
        <f t="shared" si="701"/>
        <v>0</v>
      </c>
      <c r="M563" s="62">
        <f t="shared" si="701"/>
        <v>0</v>
      </c>
      <c r="N563" s="62"/>
      <c r="O563" s="62"/>
    </row>
    <row r="564" spans="2:15" x14ac:dyDescent="0.25">
      <c r="B564" s="58"/>
      <c r="C564" s="63" t="s">
        <v>723</v>
      </c>
      <c r="D564" s="60"/>
      <c r="E564" s="61"/>
      <c r="F564" s="62">
        <f t="shared" ref="F564:M564" ca="1" si="702">90%*F247</f>
        <v>0</v>
      </c>
      <c r="G564" s="62">
        <f t="shared" ca="1" si="702"/>
        <v>0</v>
      </c>
      <c r="H564" s="62">
        <f t="shared" ca="1" si="702"/>
        <v>0</v>
      </c>
      <c r="I564" s="62">
        <f t="shared" ca="1" si="702"/>
        <v>0</v>
      </c>
      <c r="J564" s="62">
        <f t="shared" ca="1" si="702"/>
        <v>0</v>
      </c>
      <c r="K564" s="62">
        <f t="shared" ca="1" si="702"/>
        <v>0</v>
      </c>
      <c r="L564" s="62">
        <f t="shared" ca="1" si="702"/>
        <v>0</v>
      </c>
      <c r="M564" s="62">
        <f t="shared" ca="1" si="702"/>
        <v>0</v>
      </c>
      <c r="N564" s="62">
        <f t="shared" ref="N564:N569" ca="1" si="703">F564-J564</f>
        <v>0</v>
      </c>
      <c r="O564" s="62">
        <f t="shared" ref="O564:O569" ca="1" si="704">I564-M564</f>
        <v>0</v>
      </c>
    </row>
    <row r="565" spans="2:15" x14ac:dyDescent="0.25">
      <c r="B565" s="58"/>
      <c r="C565" s="63" t="s">
        <v>724</v>
      </c>
      <c r="D565" s="60"/>
      <c r="E565" s="61"/>
      <c r="F565" s="62">
        <f t="shared" ref="F565:M565" ca="1" si="705">90%*F248</f>
        <v>0</v>
      </c>
      <c r="G565" s="62">
        <f t="shared" ca="1" si="705"/>
        <v>0</v>
      </c>
      <c r="H565" s="62">
        <f t="shared" ca="1" si="705"/>
        <v>0</v>
      </c>
      <c r="I565" s="62">
        <f t="shared" ca="1" si="705"/>
        <v>0</v>
      </c>
      <c r="J565" s="62">
        <f t="shared" ca="1" si="705"/>
        <v>0</v>
      </c>
      <c r="K565" s="62">
        <f t="shared" ca="1" si="705"/>
        <v>0</v>
      </c>
      <c r="L565" s="62">
        <f t="shared" ca="1" si="705"/>
        <v>0</v>
      </c>
      <c r="M565" s="62">
        <f t="shared" ca="1" si="705"/>
        <v>0</v>
      </c>
      <c r="N565" s="62">
        <f t="shared" ca="1" si="703"/>
        <v>0</v>
      </c>
      <c r="O565" s="62">
        <f t="shared" ca="1" si="704"/>
        <v>0</v>
      </c>
    </row>
    <row r="566" spans="2:15" x14ac:dyDescent="0.25">
      <c r="B566" s="58"/>
      <c r="C566" s="63" t="s">
        <v>725</v>
      </c>
      <c r="D566" s="60"/>
      <c r="E566" s="61"/>
      <c r="F566" s="62">
        <f t="shared" ref="F566:M566" ca="1" si="706">90%*F249</f>
        <v>0</v>
      </c>
      <c r="G566" s="62">
        <f t="shared" ca="1" si="706"/>
        <v>0</v>
      </c>
      <c r="H566" s="62">
        <f t="shared" ca="1" si="706"/>
        <v>0</v>
      </c>
      <c r="I566" s="62">
        <f t="shared" ca="1" si="706"/>
        <v>0</v>
      </c>
      <c r="J566" s="62">
        <f t="shared" ca="1" si="706"/>
        <v>0</v>
      </c>
      <c r="K566" s="62">
        <f t="shared" ca="1" si="706"/>
        <v>0</v>
      </c>
      <c r="L566" s="62">
        <f t="shared" ca="1" si="706"/>
        <v>0</v>
      </c>
      <c r="M566" s="62">
        <f t="shared" ca="1" si="706"/>
        <v>0</v>
      </c>
      <c r="N566" s="62">
        <f t="shared" ca="1" si="703"/>
        <v>0</v>
      </c>
      <c r="O566" s="62">
        <f t="shared" ca="1" si="704"/>
        <v>0</v>
      </c>
    </row>
    <row r="567" spans="2:15" x14ac:dyDescent="0.25">
      <c r="B567" s="58"/>
      <c r="C567" s="63" t="s">
        <v>726</v>
      </c>
      <c r="D567" s="60"/>
      <c r="E567" s="61"/>
      <c r="F567" s="62">
        <f t="shared" ref="F567:M567" ca="1" si="707">90%*F250</f>
        <v>0</v>
      </c>
      <c r="G567" s="62">
        <f t="shared" ca="1" si="707"/>
        <v>0</v>
      </c>
      <c r="H567" s="62">
        <f t="shared" ca="1" si="707"/>
        <v>0</v>
      </c>
      <c r="I567" s="62">
        <f t="shared" ca="1" si="707"/>
        <v>0</v>
      </c>
      <c r="J567" s="62">
        <f t="shared" ca="1" si="707"/>
        <v>0</v>
      </c>
      <c r="K567" s="62">
        <f t="shared" ca="1" si="707"/>
        <v>0</v>
      </c>
      <c r="L567" s="62">
        <f t="shared" ca="1" si="707"/>
        <v>0</v>
      </c>
      <c r="M567" s="62">
        <f t="shared" ca="1" si="707"/>
        <v>0</v>
      </c>
      <c r="N567" s="62">
        <f t="shared" ca="1" si="703"/>
        <v>0</v>
      </c>
      <c r="O567" s="62">
        <f t="shared" ca="1" si="704"/>
        <v>0</v>
      </c>
    </row>
    <row r="568" spans="2:15" x14ac:dyDescent="0.25">
      <c r="B568" s="58">
        <v>6</v>
      </c>
      <c r="C568" s="188" t="s">
        <v>727</v>
      </c>
      <c r="D568" s="60"/>
      <c r="E568" s="61"/>
      <c r="F568" s="62">
        <f t="shared" ref="F568:M568" ca="1" si="708">90%*F251</f>
        <v>0</v>
      </c>
      <c r="G568" s="62">
        <f t="shared" ca="1" si="708"/>
        <v>0</v>
      </c>
      <c r="H568" s="62">
        <f t="shared" ca="1" si="708"/>
        <v>0</v>
      </c>
      <c r="I568" s="62">
        <f t="shared" ca="1" si="708"/>
        <v>0</v>
      </c>
      <c r="J568" s="62">
        <f t="shared" ca="1" si="708"/>
        <v>0</v>
      </c>
      <c r="K568" s="62">
        <f t="shared" ca="1" si="708"/>
        <v>0</v>
      </c>
      <c r="L568" s="62">
        <f t="shared" ca="1" si="708"/>
        <v>0</v>
      </c>
      <c r="M568" s="62">
        <f t="shared" ca="1" si="708"/>
        <v>0</v>
      </c>
      <c r="N568" s="62">
        <f t="shared" ca="1" si="703"/>
        <v>0</v>
      </c>
      <c r="O568" s="62">
        <f t="shared" ca="1" si="704"/>
        <v>0</v>
      </c>
    </row>
    <row r="569" spans="2:15" x14ac:dyDescent="0.25">
      <c r="B569" s="58">
        <v>7</v>
      </c>
      <c r="C569" s="188" t="s">
        <v>728</v>
      </c>
      <c r="D569" s="60"/>
      <c r="E569" s="61"/>
      <c r="F569" s="62">
        <f t="shared" ref="F569:M569" ca="1" si="709">90%*F252</f>
        <v>0</v>
      </c>
      <c r="G569" s="62">
        <f t="shared" ca="1" si="709"/>
        <v>0</v>
      </c>
      <c r="H569" s="62">
        <f t="shared" ca="1" si="709"/>
        <v>0</v>
      </c>
      <c r="I569" s="62">
        <f t="shared" ca="1" si="709"/>
        <v>0</v>
      </c>
      <c r="J569" s="62">
        <f t="shared" ca="1" si="709"/>
        <v>0</v>
      </c>
      <c r="K569" s="62">
        <f t="shared" ca="1" si="709"/>
        <v>0</v>
      </c>
      <c r="L569" s="62">
        <f t="shared" ca="1" si="709"/>
        <v>0</v>
      </c>
      <c r="M569" s="62">
        <f t="shared" ca="1" si="709"/>
        <v>0</v>
      </c>
      <c r="N569" s="62">
        <f t="shared" ca="1" si="703"/>
        <v>0</v>
      </c>
      <c r="O569" s="62">
        <f t="shared" ca="1" si="704"/>
        <v>0</v>
      </c>
    </row>
    <row r="570" spans="2:15" x14ac:dyDescent="0.25">
      <c r="B570" s="58">
        <v>8</v>
      </c>
      <c r="C570" s="188" t="s">
        <v>729</v>
      </c>
      <c r="D570" s="60"/>
      <c r="E570" s="61"/>
      <c r="F570" s="62">
        <f t="shared" ref="F570:M570" si="710">90%*F253</f>
        <v>0</v>
      </c>
      <c r="G570" s="62">
        <f t="shared" si="710"/>
        <v>0</v>
      </c>
      <c r="H570" s="62">
        <f t="shared" si="710"/>
        <v>0</v>
      </c>
      <c r="I570" s="62">
        <f t="shared" si="710"/>
        <v>0</v>
      </c>
      <c r="J570" s="62">
        <f t="shared" si="710"/>
        <v>0</v>
      </c>
      <c r="K570" s="62">
        <f t="shared" si="710"/>
        <v>0</v>
      </c>
      <c r="L570" s="62">
        <f t="shared" si="710"/>
        <v>0</v>
      </c>
      <c r="M570" s="62">
        <f t="shared" si="710"/>
        <v>0</v>
      </c>
      <c r="N570" s="62"/>
      <c r="O570" s="62"/>
    </row>
    <row r="571" spans="2:15" x14ac:dyDescent="0.25">
      <c r="B571" s="58"/>
      <c r="C571" s="63" t="s">
        <v>730</v>
      </c>
      <c r="D571" s="60"/>
      <c r="E571" s="61"/>
      <c r="F571" s="62">
        <f t="shared" ref="F571:M571" ca="1" si="711">90%*F254</f>
        <v>12651.708509527076</v>
      </c>
      <c r="G571" s="62">
        <f t="shared" si="711"/>
        <v>1901.9924228414352</v>
      </c>
      <c r="H571" s="62">
        <f t="shared" ca="1" si="711"/>
        <v>0</v>
      </c>
      <c r="I571" s="62">
        <f t="shared" ca="1" si="711"/>
        <v>14553.700932368512</v>
      </c>
      <c r="J571" s="62">
        <f t="shared" ca="1" si="711"/>
        <v>5154.2240929227428</v>
      </c>
      <c r="K571" s="62">
        <f t="shared" si="711"/>
        <v>454.20925072737202</v>
      </c>
      <c r="L571" s="62">
        <f t="shared" ca="1" si="711"/>
        <v>0</v>
      </c>
      <c r="M571" s="62">
        <f t="shared" ca="1" si="711"/>
        <v>5608.4333436501147</v>
      </c>
      <c r="N571" s="62">
        <f t="shared" ref="N571:N575" ca="1" si="712">F571-J571</f>
        <v>7497.4844166043331</v>
      </c>
      <c r="O571" s="62">
        <f t="shared" ref="O571:O573" ca="1" si="713">I571-M571</f>
        <v>8945.2675887183977</v>
      </c>
    </row>
    <row r="572" spans="2:15" x14ac:dyDescent="0.25">
      <c r="B572" s="58"/>
      <c r="C572" s="63" t="s">
        <v>731</v>
      </c>
      <c r="D572" s="60"/>
      <c r="E572" s="61"/>
      <c r="F572" s="62">
        <f t="shared" ref="F572:M572" ca="1" si="714">90%*F255</f>
        <v>0</v>
      </c>
      <c r="G572" s="62">
        <f t="shared" ca="1" si="714"/>
        <v>0</v>
      </c>
      <c r="H572" s="62">
        <f t="shared" ca="1" si="714"/>
        <v>0</v>
      </c>
      <c r="I572" s="62">
        <f t="shared" ca="1" si="714"/>
        <v>0</v>
      </c>
      <c r="J572" s="62">
        <f t="shared" ca="1" si="714"/>
        <v>0</v>
      </c>
      <c r="K572" s="62">
        <f t="shared" ca="1" si="714"/>
        <v>0</v>
      </c>
      <c r="L572" s="62">
        <f t="shared" ca="1" si="714"/>
        <v>0</v>
      </c>
      <c r="M572" s="62">
        <f t="shared" ca="1" si="714"/>
        <v>0</v>
      </c>
      <c r="N572" s="62">
        <f t="shared" ca="1" si="712"/>
        <v>0</v>
      </c>
      <c r="O572" s="62">
        <f t="shared" ca="1" si="713"/>
        <v>0</v>
      </c>
    </row>
    <row r="573" spans="2:15" ht="28" x14ac:dyDescent="0.25">
      <c r="B573" s="186">
        <v>9</v>
      </c>
      <c r="C573" s="190" t="s">
        <v>732</v>
      </c>
      <c r="D573" s="60"/>
      <c r="E573" s="61"/>
      <c r="F573" s="62">
        <f t="shared" ref="F573:M573" ca="1" si="715">90%*F256</f>
        <v>0</v>
      </c>
      <c r="G573" s="62">
        <f t="shared" ca="1" si="715"/>
        <v>0</v>
      </c>
      <c r="H573" s="62">
        <f t="shared" ca="1" si="715"/>
        <v>0</v>
      </c>
      <c r="I573" s="62">
        <f t="shared" ca="1" si="715"/>
        <v>0</v>
      </c>
      <c r="J573" s="62">
        <f t="shared" ca="1" si="715"/>
        <v>0</v>
      </c>
      <c r="K573" s="62">
        <f t="shared" ca="1" si="715"/>
        <v>0</v>
      </c>
      <c r="L573" s="62">
        <f t="shared" ca="1" si="715"/>
        <v>0</v>
      </c>
      <c r="M573" s="62">
        <f t="shared" ca="1" si="715"/>
        <v>0</v>
      </c>
      <c r="N573" s="62">
        <f t="shared" ca="1" si="712"/>
        <v>0</v>
      </c>
      <c r="O573" s="62">
        <f t="shared" ca="1" si="713"/>
        <v>0</v>
      </c>
    </row>
    <row r="574" spans="2:15" x14ac:dyDescent="0.25">
      <c r="B574" s="183">
        <v>10</v>
      </c>
      <c r="C574" s="191" t="s">
        <v>734</v>
      </c>
      <c r="D574" s="184"/>
      <c r="E574" s="61"/>
      <c r="F574" s="62">
        <f t="shared" ref="F574:M574" ca="1" si="716">90%*F257</f>
        <v>9066.1897589525888</v>
      </c>
      <c r="G574" s="62">
        <f t="shared" si="716"/>
        <v>2916.7183389809838</v>
      </c>
      <c r="H574" s="62">
        <f t="shared" ca="1" si="716"/>
        <v>0</v>
      </c>
      <c r="I574" s="62">
        <f t="shared" ca="1" si="716"/>
        <v>11982.908097933572</v>
      </c>
      <c r="J574" s="62">
        <f t="shared" ca="1" si="716"/>
        <v>2109.7466993178477</v>
      </c>
      <c r="K574" s="62">
        <f t="shared" si="716"/>
        <v>738.35459744799198</v>
      </c>
      <c r="L574" s="62">
        <f t="shared" ca="1" si="716"/>
        <v>0</v>
      </c>
      <c r="M574" s="62">
        <f t="shared" ca="1" si="716"/>
        <v>2848.1012967658398</v>
      </c>
      <c r="N574" s="62">
        <f t="shared" ca="1" si="712"/>
        <v>6956.4430596347411</v>
      </c>
      <c r="O574" s="62">
        <f t="shared" ref="O574:O575" si="717">G574-K574</f>
        <v>2178.3637415329918</v>
      </c>
    </row>
    <row r="575" spans="2:15" x14ac:dyDescent="0.25">
      <c r="B575" s="183">
        <v>11</v>
      </c>
      <c r="C575" s="191" t="s">
        <v>735</v>
      </c>
      <c r="D575" s="184"/>
      <c r="E575" s="61"/>
      <c r="F575" s="62">
        <f t="shared" ref="F575:M575" ca="1" si="718">90%*F258</f>
        <v>6.3719999999999999</v>
      </c>
      <c r="G575" s="62">
        <f t="shared" ca="1" si="718"/>
        <v>0</v>
      </c>
      <c r="H575" s="62">
        <f t="shared" ca="1" si="718"/>
        <v>0</v>
      </c>
      <c r="I575" s="62">
        <f t="shared" ca="1" si="718"/>
        <v>6.3719999999999999</v>
      </c>
      <c r="J575" s="62">
        <f t="shared" ca="1" si="718"/>
        <v>6.1498897658999994</v>
      </c>
      <c r="K575" s="62">
        <f t="shared" si="718"/>
        <v>0</v>
      </c>
      <c r="L575" s="62">
        <f t="shared" ca="1" si="718"/>
        <v>0</v>
      </c>
      <c r="M575" s="62">
        <f t="shared" ca="1" si="718"/>
        <v>6.1498897658999994</v>
      </c>
      <c r="N575" s="62">
        <f t="shared" ca="1" si="712"/>
        <v>0.22211023410000053</v>
      </c>
      <c r="O575" s="62">
        <f t="shared" ca="1" si="717"/>
        <v>0</v>
      </c>
    </row>
    <row r="576" spans="2:15" x14ac:dyDescent="0.25">
      <c r="B576" s="183">
        <v>12</v>
      </c>
      <c r="C576" s="191" t="s">
        <v>736</v>
      </c>
      <c r="D576" s="184"/>
      <c r="E576" s="61"/>
      <c r="F576" s="62">
        <f t="shared" ref="F576:M576" si="719">90%*F259</f>
        <v>0</v>
      </c>
      <c r="G576" s="62">
        <f t="shared" si="719"/>
        <v>0</v>
      </c>
      <c r="H576" s="62">
        <f t="shared" si="719"/>
        <v>0</v>
      </c>
      <c r="I576" s="62">
        <f t="shared" si="719"/>
        <v>0</v>
      </c>
      <c r="J576" s="62">
        <f t="shared" si="719"/>
        <v>0</v>
      </c>
      <c r="K576" s="62">
        <f t="shared" si="719"/>
        <v>0</v>
      </c>
      <c r="L576" s="62">
        <f t="shared" si="719"/>
        <v>0</v>
      </c>
      <c r="M576" s="62">
        <f t="shared" si="719"/>
        <v>0</v>
      </c>
      <c r="N576" s="62"/>
      <c r="O576" s="62"/>
    </row>
    <row r="577" spans="2:15" x14ac:dyDescent="0.25">
      <c r="B577" s="183"/>
      <c r="C577" s="185" t="s">
        <v>741</v>
      </c>
      <c r="D577" s="184"/>
      <c r="E577" s="61"/>
      <c r="F577" s="62">
        <f t="shared" ref="F577:M577" ca="1" si="720">90%*F260</f>
        <v>2.3400000000000003</v>
      </c>
      <c r="G577" s="62">
        <f t="shared" ca="1" si="720"/>
        <v>0</v>
      </c>
      <c r="H577" s="62">
        <f t="shared" ca="1" si="720"/>
        <v>0</v>
      </c>
      <c r="I577" s="62">
        <f t="shared" ca="1" si="720"/>
        <v>2.3400000000000003</v>
      </c>
      <c r="J577" s="62">
        <f t="shared" ca="1" si="720"/>
        <v>1.5314797188000002</v>
      </c>
      <c r="K577" s="62">
        <f t="shared" ca="1" si="720"/>
        <v>0</v>
      </c>
      <c r="L577" s="62">
        <f t="shared" ca="1" si="720"/>
        <v>0</v>
      </c>
      <c r="M577" s="62">
        <f t="shared" ca="1" si="720"/>
        <v>1.5314797188000002</v>
      </c>
      <c r="N577" s="62">
        <f t="shared" ref="N577:N578" ca="1" si="721">F577-J577</f>
        <v>0.80852028120000008</v>
      </c>
      <c r="O577" s="62">
        <f t="shared" ref="O577:O578" ca="1" si="722">G577-K577</f>
        <v>0</v>
      </c>
    </row>
    <row r="578" spans="2:15" x14ac:dyDescent="0.25">
      <c r="B578" s="183"/>
      <c r="C578" s="185" t="s">
        <v>742</v>
      </c>
      <c r="D578" s="184"/>
      <c r="E578" s="61"/>
      <c r="F578" s="62">
        <f t="shared" ref="F578:M578" ca="1" si="723">90%*F261</f>
        <v>0</v>
      </c>
      <c r="G578" s="62">
        <f t="shared" ca="1" si="723"/>
        <v>0</v>
      </c>
      <c r="H578" s="62">
        <f t="shared" ca="1" si="723"/>
        <v>0</v>
      </c>
      <c r="I578" s="62">
        <f t="shared" ca="1" si="723"/>
        <v>0</v>
      </c>
      <c r="J578" s="62">
        <f t="shared" ca="1" si="723"/>
        <v>0</v>
      </c>
      <c r="K578" s="62">
        <f t="shared" ca="1" si="723"/>
        <v>0</v>
      </c>
      <c r="L578" s="62">
        <f t="shared" ca="1" si="723"/>
        <v>0</v>
      </c>
      <c r="M578" s="62">
        <f t="shared" ca="1" si="723"/>
        <v>0</v>
      </c>
      <c r="N578" s="62">
        <f t="shared" ca="1" si="721"/>
        <v>0</v>
      </c>
      <c r="O578" s="62">
        <f t="shared" ca="1" si="722"/>
        <v>0</v>
      </c>
    </row>
    <row r="579" spans="2:15" x14ac:dyDescent="0.25">
      <c r="B579" s="183">
        <v>13</v>
      </c>
      <c r="C579" s="185"/>
      <c r="D579" s="184"/>
      <c r="E579" s="61"/>
      <c r="F579" s="62">
        <f t="shared" ref="F579:M579" si="724">90%*F262</f>
        <v>0</v>
      </c>
      <c r="G579" s="62">
        <f t="shared" si="724"/>
        <v>0</v>
      </c>
      <c r="H579" s="62">
        <f t="shared" si="724"/>
        <v>0</v>
      </c>
      <c r="I579" s="62">
        <f t="shared" si="724"/>
        <v>0</v>
      </c>
      <c r="J579" s="62">
        <f t="shared" si="724"/>
        <v>0</v>
      </c>
      <c r="K579" s="62">
        <f t="shared" si="724"/>
        <v>0</v>
      </c>
      <c r="L579" s="62">
        <f t="shared" si="724"/>
        <v>0</v>
      </c>
      <c r="M579" s="62">
        <f t="shared" si="724"/>
        <v>0</v>
      </c>
      <c r="N579" s="62"/>
      <c r="O579" s="62"/>
    </row>
    <row r="580" spans="2:15" x14ac:dyDescent="0.25">
      <c r="B580" s="183"/>
      <c r="C580" s="185" t="s">
        <v>743</v>
      </c>
      <c r="D580" s="184"/>
      <c r="E580" s="61"/>
      <c r="F580" s="62">
        <f t="shared" ref="F580:M580" ca="1" si="725">90%*F263</f>
        <v>15.525</v>
      </c>
      <c r="G580" s="62">
        <f t="shared" ca="1" si="725"/>
        <v>0</v>
      </c>
      <c r="H580" s="62">
        <f t="shared" ca="1" si="725"/>
        <v>0</v>
      </c>
      <c r="I580" s="62">
        <f t="shared" ca="1" si="725"/>
        <v>15.525</v>
      </c>
      <c r="J580" s="62">
        <f t="shared" ca="1" si="725"/>
        <v>12.1122318465</v>
      </c>
      <c r="K580" s="62">
        <f t="shared" si="725"/>
        <v>0.36464865390000001</v>
      </c>
      <c r="L580" s="62">
        <f t="shared" ca="1" si="725"/>
        <v>0</v>
      </c>
      <c r="M580" s="62">
        <f t="shared" ca="1" si="725"/>
        <v>12.4768805004</v>
      </c>
      <c r="N580" s="62">
        <f t="shared" ref="N580:N583" ca="1" si="726">F580-J580</f>
        <v>3.4127681535000001</v>
      </c>
      <c r="O580" s="62">
        <f t="shared" ref="O580:O583" ca="1" si="727">G580-K580</f>
        <v>-0.36464865390000001</v>
      </c>
    </row>
    <row r="581" spans="2:15" x14ac:dyDescent="0.25">
      <c r="B581" s="183"/>
      <c r="C581" s="185" t="s">
        <v>744</v>
      </c>
      <c r="D581" s="184"/>
      <c r="E581" s="61"/>
      <c r="F581" s="62">
        <f t="shared" ref="F581:M581" ca="1" si="728">90%*F264</f>
        <v>46.780937675738372</v>
      </c>
      <c r="G581" s="62">
        <f t="shared" si="728"/>
        <v>0.21534163639498383</v>
      </c>
      <c r="H581" s="62">
        <f t="shared" ca="1" si="728"/>
        <v>0</v>
      </c>
      <c r="I581" s="62">
        <f t="shared" ca="1" si="728"/>
        <v>46.99627931213336</v>
      </c>
      <c r="J581" s="62">
        <f t="shared" ca="1" si="728"/>
        <v>35.474574485977527</v>
      </c>
      <c r="K581" s="62">
        <f t="shared" si="728"/>
        <v>1.2573218514542281</v>
      </c>
      <c r="L581" s="62">
        <f t="shared" ca="1" si="728"/>
        <v>0</v>
      </c>
      <c r="M581" s="62">
        <f t="shared" ca="1" si="728"/>
        <v>36.731896337431749</v>
      </c>
      <c r="N581" s="62">
        <f t="shared" ca="1" si="726"/>
        <v>11.306363189760845</v>
      </c>
      <c r="O581" s="62">
        <f t="shared" si="727"/>
        <v>-1.0419802150592443</v>
      </c>
    </row>
    <row r="582" spans="2:15" x14ac:dyDescent="0.25">
      <c r="B582" s="183"/>
      <c r="C582" s="185" t="s">
        <v>745</v>
      </c>
      <c r="D582" s="184"/>
      <c r="E582" s="61"/>
      <c r="F582" s="62">
        <f t="shared" ref="F582:M582" ca="1" si="729">90%*F265</f>
        <v>0</v>
      </c>
      <c r="G582" s="62">
        <f t="shared" ca="1" si="729"/>
        <v>0</v>
      </c>
      <c r="H582" s="62">
        <f t="shared" ca="1" si="729"/>
        <v>0</v>
      </c>
      <c r="I582" s="62">
        <f t="shared" ca="1" si="729"/>
        <v>0</v>
      </c>
      <c r="J582" s="62">
        <f t="shared" ca="1" si="729"/>
        <v>0</v>
      </c>
      <c r="K582" s="62">
        <f t="shared" ca="1" si="729"/>
        <v>0</v>
      </c>
      <c r="L582" s="62">
        <f t="shared" ca="1" si="729"/>
        <v>0</v>
      </c>
      <c r="M582" s="62">
        <f t="shared" ca="1" si="729"/>
        <v>0</v>
      </c>
      <c r="N582" s="62">
        <f t="shared" ca="1" si="726"/>
        <v>0</v>
      </c>
      <c r="O582" s="62">
        <f t="shared" ca="1" si="727"/>
        <v>0</v>
      </c>
    </row>
    <row r="583" spans="2:15" x14ac:dyDescent="0.25">
      <c r="B583" s="183"/>
      <c r="C583" s="185" t="s">
        <v>746</v>
      </c>
      <c r="D583" s="184"/>
      <c r="E583" s="61"/>
      <c r="F583" s="62">
        <f t="shared" ref="F583:M583" ca="1" si="730">90%*F266</f>
        <v>0</v>
      </c>
      <c r="G583" s="62">
        <f t="shared" ca="1" si="730"/>
        <v>0</v>
      </c>
      <c r="H583" s="62">
        <f t="shared" ca="1" si="730"/>
        <v>0</v>
      </c>
      <c r="I583" s="62">
        <f t="shared" ca="1" si="730"/>
        <v>0</v>
      </c>
      <c r="J583" s="62">
        <f t="shared" ca="1" si="730"/>
        <v>0</v>
      </c>
      <c r="K583" s="62">
        <f t="shared" ca="1" si="730"/>
        <v>0</v>
      </c>
      <c r="L583" s="62">
        <f t="shared" ca="1" si="730"/>
        <v>0</v>
      </c>
      <c r="M583" s="62">
        <f t="shared" ca="1" si="730"/>
        <v>0</v>
      </c>
      <c r="N583" s="62">
        <f t="shared" ca="1" si="726"/>
        <v>0</v>
      </c>
      <c r="O583" s="62">
        <f t="shared" ca="1" si="727"/>
        <v>0</v>
      </c>
    </row>
    <row r="584" spans="2:15" x14ac:dyDescent="0.25">
      <c r="B584" s="183">
        <v>14</v>
      </c>
      <c r="C584" s="191" t="s">
        <v>737</v>
      </c>
      <c r="D584" s="184"/>
      <c r="E584" s="61"/>
      <c r="F584" s="62">
        <f t="shared" ref="F584:M584" si="731">90%*F267</f>
        <v>0</v>
      </c>
      <c r="G584" s="62">
        <f t="shared" si="731"/>
        <v>0</v>
      </c>
      <c r="H584" s="62">
        <f t="shared" si="731"/>
        <v>0</v>
      </c>
      <c r="I584" s="62">
        <f t="shared" si="731"/>
        <v>0</v>
      </c>
      <c r="J584" s="62">
        <f t="shared" si="731"/>
        <v>0</v>
      </c>
      <c r="K584" s="62">
        <f t="shared" si="731"/>
        <v>0</v>
      </c>
      <c r="L584" s="62">
        <f t="shared" si="731"/>
        <v>0</v>
      </c>
      <c r="M584" s="62">
        <f t="shared" si="731"/>
        <v>0</v>
      </c>
      <c r="N584" s="62"/>
      <c r="O584" s="62"/>
    </row>
    <row r="585" spans="2:15" x14ac:dyDescent="0.25">
      <c r="B585" s="183"/>
      <c r="C585" s="185" t="s">
        <v>747</v>
      </c>
      <c r="D585" s="184"/>
      <c r="E585" s="61"/>
      <c r="F585" s="62">
        <f t="shared" ref="F585:M585" ca="1" si="732">90%*F268</f>
        <v>0</v>
      </c>
      <c r="G585" s="62">
        <f t="shared" ca="1" si="732"/>
        <v>0</v>
      </c>
      <c r="H585" s="62">
        <f t="shared" ca="1" si="732"/>
        <v>0</v>
      </c>
      <c r="I585" s="62">
        <f t="shared" ca="1" si="732"/>
        <v>0</v>
      </c>
      <c r="J585" s="62">
        <f t="shared" ca="1" si="732"/>
        <v>0</v>
      </c>
      <c r="K585" s="62">
        <f t="shared" ca="1" si="732"/>
        <v>0</v>
      </c>
      <c r="L585" s="62">
        <f t="shared" ca="1" si="732"/>
        <v>0</v>
      </c>
      <c r="M585" s="62">
        <f t="shared" ca="1" si="732"/>
        <v>0</v>
      </c>
      <c r="N585" s="62">
        <f t="shared" ref="N585:N590" ca="1" si="733">F585-J585</f>
        <v>0</v>
      </c>
      <c r="O585" s="62">
        <f t="shared" ref="O585:O590" ca="1" si="734">G585-K585</f>
        <v>0</v>
      </c>
    </row>
    <row r="586" spans="2:15" x14ac:dyDescent="0.25">
      <c r="B586" s="183"/>
      <c r="C586" s="185" t="s">
        <v>748</v>
      </c>
      <c r="D586" s="184"/>
      <c r="E586" s="61"/>
      <c r="F586" s="62">
        <f t="shared" ref="F586:M586" ca="1" si="735">90%*F269</f>
        <v>0</v>
      </c>
      <c r="G586" s="62">
        <f t="shared" ca="1" si="735"/>
        <v>0</v>
      </c>
      <c r="H586" s="62">
        <f t="shared" ca="1" si="735"/>
        <v>0</v>
      </c>
      <c r="I586" s="62">
        <f t="shared" ca="1" si="735"/>
        <v>0</v>
      </c>
      <c r="J586" s="62">
        <f t="shared" ca="1" si="735"/>
        <v>0</v>
      </c>
      <c r="K586" s="62">
        <f t="shared" ca="1" si="735"/>
        <v>0</v>
      </c>
      <c r="L586" s="62">
        <f t="shared" ca="1" si="735"/>
        <v>0</v>
      </c>
      <c r="M586" s="62">
        <f t="shared" ca="1" si="735"/>
        <v>0</v>
      </c>
      <c r="N586" s="62">
        <f t="shared" ca="1" si="733"/>
        <v>0</v>
      </c>
      <c r="O586" s="62">
        <f t="shared" ca="1" si="734"/>
        <v>0</v>
      </c>
    </row>
    <row r="587" spans="2:15" x14ac:dyDescent="0.25">
      <c r="B587" s="183"/>
      <c r="C587" s="185" t="s">
        <v>749</v>
      </c>
      <c r="D587" s="184"/>
      <c r="E587" s="61"/>
      <c r="F587" s="62">
        <f t="shared" ref="F587:M587" ca="1" si="736">90%*F270</f>
        <v>0</v>
      </c>
      <c r="G587" s="62">
        <f t="shared" ca="1" si="736"/>
        <v>0</v>
      </c>
      <c r="H587" s="62">
        <f t="shared" ca="1" si="736"/>
        <v>0</v>
      </c>
      <c r="I587" s="62">
        <f t="shared" ca="1" si="736"/>
        <v>0</v>
      </c>
      <c r="J587" s="62">
        <f t="shared" ca="1" si="736"/>
        <v>0</v>
      </c>
      <c r="K587" s="62">
        <f t="shared" ca="1" si="736"/>
        <v>0</v>
      </c>
      <c r="L587" s="62">
        <f t="shared" ca="1" si="736"/>
        <v>0</v>
      </c>
      <c r="M587" s="62">
        <f t="shared" ca="1" si="736"/>
        <v>0</v>
      </c>
      <c r="N587" s="62">
        <f t="shared" ca="1" si="733"/>
        <v>0</v>
      </c>
      <c r="O587" s="62">
        <f t="shared" ca="1" si="734"/>
        <v>0</v>
      </c>
    </row>
    <row r="588" spans="2:15" x14ac:dyDescent="0.25">
      <c r="B588" s="183">
        <v>15</v>
      </c>
      <c r="C588" s="191" t="s">
        <v>738</v>
      </c>
      <c r="D588" s="184"/>
      <c r="E588" s="61"/>
      <c r="F588" s="62">
        <f t="shared" ref="F588:M588" ca="1" si="737">90%*F271</f>
        <v>210.03608965956161</v>
      </c>
      <c r="G588" s="62">
        <f t="shared" si="737"/>
        <v>16.911778501630465</v>
      </c>
      <c r="H588" s="62">
        <f t="shared" ca="1" si="737"/>
        <v>0</v>
      </c>
      <c r="I588" s="62">
        <f t="shared" ca="1" si="737"/>
        <v>226.94786816119205</v>
      </c>
      <c r="J588" s="62">
        <f t="shared" ca="1" si="737"/>
        <v>169.66902815529517</v>
      </c>
      <c r="K588" s="62">
        <f t="shared" si="737"/>
        <v>9.5828755710565225</v>
      </c>
      <c r="L588" s="62">
        <f t="shared" ca="1" si="737"/>
        <v>0</v>
      </c>
      <c r="M588" s="62">
        <f t="shared" ca="1" si="737"/>
        <v>179.25190372635169</v>
      </c>
      <c r="N588" s="62">
        <f t="shared" ca="1" si="733"/>
        <v>40.367061504266445</v>
      </c>
      <c r="O588" s="62">
        <f t="shared" si="734"/>
        <v>7.3289029305739426</v>
      </c>
    </row>
    <row r="589" spans="2:15" x14ac:dyDescent="0.25">
      <c r="B589" s="183">
        <v>16</v>
      </c>
      <c r="C589" s="191" t="s">
        <v>739</v>
      </c>
      <c r="D589" s="60"/>
      <c r="E589" s="61"/>
      <c r="F589" s="62">
        <f t="shared" ref="F589:M589" ca="1" si="738">90%*F272</f>
        <v>63.72</v>
      </c>
      <c r="G589" s="62">
        <f t="shared" ca="1" si="738"/>
        <v>0</v>
      </c>
      <c r="H589" s="62">
        <f t="shared" ca="1" si="738"/>
        <v>0</v>
      </c>
      <c r="I589" s="62">
        <f t="shared" ca="1" si="738"/>
        <v>63.72</v>
      </c>
      <c r="J589" s="62">
        <f t="shared" ca="1" si="738"/>
        <v>56.31620446889999</v>
      </c>
      <c r="K589" s="62">
        <f t="shared" si="738"/>
        <v>2.7418379544000002</v>
      </c>
      <c r="L589" s="62">
        <f t="shared" ca="1" si="738"/>
        <v>0</v>
      </c>
      <c r="M589" s="62">
        <f t="shared" ca="1" si="738"/>
        <v>59.058042423299987</v>
      </c>
      <c r="N589" s="62">
        <f t="shared" ca="1" si="733"/>
        <v>7.403795531100009</v>
      </c>
      <c r="O589" s="62">
        <f t="shared" ca="1" si="734"/>
        <v>-2.7418379544000002</v>
      </c>
    </row>
    <row r="590" spans="2:15" x14ac:dyDescent="0.25">
      <c r="B590" s="183">
        <v>17</v>
      </c>
      <c r="C590" s="191" t="s">
        <v>740</v>
      </c>
      <c r="D590" s="60"/>
      <c r="E590" s="64"/>
      <c r="F590" s="62">
        <f t="shared" ref="F590:M590" ca="1" si="739">90%*F273</f>
        <v>0</v>
      </c>
      <c r="G590" s="62">
        <f t="shared" ca="1" si="739"/>
        <v>0</v>
      </c>
      <c r="H590" s="62">
        <f t="shared" ca="1" si="739"/>
        <v>0</v>
      </c>
      <c r="I590" s="62">
        <f t="shared" ca="1" si="739"/>
        <v>0</v>
      </c>
      <c r="J590" s="62">
        <f t="shared" ca="1" si="739"/>
        <v>0</v>
      </c>
      <c r="K590" s="62">
        <f t="shared" ca="1" si="739"/>
        <v>0</v>
      </c>
      <c r="L590" s="62">
        <f t="shared" ca="1" si="739"/>
        <v>0</v>
      </c>
      <c r="M590" s="62">
        <f t="shared" ca="1" si="739"/>
        <v>0</v>
      </c>
      <c r="N590" s="62">
        <f t="shared" ca="1" si="733"/>
        <v>0</v>
      </c>
      <c r="O590" s="62">
        <f t="shared" ca="1" si="734"/>
        <v>0</v>
      </c>
    </row>
    <row r="591" spans="2:15" ht="14.5" thickBot="1" x14ac:dyDescent="0.3">
      <c r="B591" s="65"/>
      <c r="C591" s="66" t="s">
        <v>108</v>
      </c>
      <c r="D591" s="66"/>
      <c r="E591" s="67"/>
      <c r="F591" s="147">
        <f ca="1">SUM(F551:F590)</f>
        <v>35356.383964645021</v>
      </c>
      <c r="G591" s="147">
        <f t="shared" ref="G591" ca="1" si="740">SUM(G551:G590)</f>
        <v>6668.0116548687529</v>
      </c>
      <c r="H591" s="147">
        <f t="shared" ref="H591" ca="1" si="741">SUM(H551:H590)</f>
        <v>0</v>
      </c>
      <c r="I591" s="147">
        <f t="shared" ref="I591" ca="1" si="742">SUM(I551:I590)</f>
        <v>42024.39561951378</v>
      </c>
      <c r="J591" s="147">
        <f t="shared" ref="J591" ca="1" si="743">SUM(J551:J590)</f>
        <v>13512.596588957193</v>
      </c>
      <c r="K591" s="147">
        <f t="shared" ref="K591" ca="1" si="744">SUM(K551:K590)</f>
        <v>1712.3860841702281</v>
      </c>
      <c r="L591" s="147">
        <f t="shared" ref="L591" ca="1" si="745">SUM(L551:L590)</f>
        <v>0</v>
      </c>
      <c r="M591" s="147">
        <f t="shared" ref="M591" ca="1" si="746">SUM(M551:M590)</f>
        <v>15224.982673127419</v>
      </c>
      <c r="N591" s="147">
        <f t="shared" ref="N591" ca="1" si="747">SUM(N551:N590)</f>
        <v>21843.787375687829</v>
      </c>
      <c r="O591" s="147">
        <f t="shared" ref="O591" ca="1" si="748">SUM(O551:O590)</f>
        <v>19779.44926785769</v>
      </c>
    </row>
    <row r="592" spans="2:15" ht="14.5" thickBot="1" x14ac:dyDescent="0.3"/>
    <row r="593" spans="2:15" x14ac:dyDescent="0.25">
      <c r="B593" s="370" t="s">
        <v>186</v>
      </c>
      <c r="C593" s="371"/>
      <c r="D593" s="371"/>
      <c r="E593" s="371"/>
      <c r="F593" s="371"/>
      <c r="G593" s="371"/>
      <c r="H593" s="371"/>
      <c r="I593" s="371"/>
      <c r="J593" s="371"/>
      <c r="K593" s="371"/>
      <c r="L593" s="371"/>
      <c r="M593" s="371"/>
      <c r="N593" s="371"/>
      <c r="O593" s="372"/>
    </row>
    <row r="594" spans="2:15" x14ac:dyDescent="0.25">
      <c r="B594" s="373" t="s">
        <v>2</v>
      </c>
      <c r="C594" s="365" t="s">
        <v>205</v>
      </c>
      <c r="D594" s="367" t="s">
        <v>193</v>
      </c>
      <c r="E594" s="367" t="s">
        <v>194</v>
      </c>
      <c r="F594" s="367" t="s">
        <v>195</v>
      </c>
      <c r="G594" s="367"/>
      <c r="H594" s="367"/>
      <c r="I594" s="367"/>
      <c r="J594" s="367" t="s">
        <v>196</v>
      </c>
      <c r="K594" s="367"/>
      <c r="L594" s="367"/>
      <c r="M594" s="367"/>
      <c r="N594" s="367" t="s">
        <v>197</v>
      </c>
      <c r="O594" s="369"/>
    </row>
    <row r="595" spans="2:15" ht="56.5" thickBot="1" x14ac:dyDescent="0.3">
      <c r="B595" s="374"/>
      <c r="C595" s="366"/>
      <c r="D595" s="368"/>
      <c r="E595" s="368"/>
      <c r="F595" s="54" t="s">
        <v>198</v>
      </c>
      <c r="G595" s="54" t="s">
        <v>107</v>
      </c>
      <c r="H595" s="54" t="s">
        <v>199</v>
      </c>
      <c r="I595" s="54" t="s">
        <v>200</v>
      </c>
      <c r="J595" s="54" t="s">
        <v>201</v>
      </c>
      <c r="K595" s="54" t="s">
        <v>107</v>
      </c>
      <c r="L595" s="54" t="s">
        <v>202</v>
      </c>
      <c r="M595" s="54" t="s">
        <v>203</v>
      </c>
      <c r="N595" s="54" t="s">
        <v>198</v>
      </c>
      <c r="O595" s="55" t="s">
        <v>200</v>
      </c>
    </row>
    <row r="596" spans="2:15" x14ac:dyDescent="0.25">
      <c r="B596" s="58">
        <v>1</v>
      </c>
      <c r="C596" s="188" t="s">
        <v>148</v>
      </c>
      <c r="D596" s="56"/>
      <c r="E596" s="57"/>
      <c r="F596" s="62">
        <f ca="1">90%*F279</f>
        <v>276.09617176914537</v>
      </c>
      <c r="G596" s="62">
        <f t="shared" ref="G596:M596" si="749">90%*G279</f>
        <v>80.227672203984014</v>
      </c>
      <c r="H596" s="62">
        <f t="shared" ca="1" si="749"/>
        <v>0</v>
      </c>
      <c r="I596" s="62">
        <f t="shared" ca="1" si="749"/>
        <v>356.32384397312939</v>
      </c>
      <c r="J596" s="62">
        <f t="shared" ca="1" si="749"/>
        <v>4.4091558000014077E-3</v>
      </c>
      <c r="K596" s="62">
        <f t="shared" si="749"/>
        <v>0</v>
      </c>
      <c r="L596" s="62">
        <f t="shared" ca="1" si="749"/>
        <v>0</v>
      </c>
      <c r="M596" s="62">
        <f t="shared" ca="1" si="749"/>
        <v>4.4091558000014077E-3</v>
      </c>
      <c r="N596" s="62">
        <f ca="1">F596-J596</f>
        <v>276.0917626133454</v>
      </c>
      <c r="O596" s="62">
        <f ca="1">I596-M596</f>
        <v>356.31943481732941</v>
      </c>
    </row>
    <row r="597" spans="2:15" x14ac:dyDescent="0.25">
      <c r="B597" s="58">
        <v>2</v>
      </c>
      <c r="C597" s="188" t="s">
        <v>750</v>
      </c>
      <c r="D597" s="192"/>
      <c r="E597" s="193"/>
      <c r="F597" s="62">
        <f t="shared" ref="F597:M597" ca="1" si="750">90%*F280</f>
        <v>0</v>
      </c>
      <c r="G597" s="62">
        <f t="shared" ca="1" si="750"/>
        <v>0</v>
      </c>
      <c r="H597" s="62">
        <f t="shared" ca="1" si="750"/>
        <v>0</v>
      </c>
      <c r="I597" s="62">
        <f t="shared" ca="1" si="750"/>
        <v>0</v>
      </c>
      <c r="J597" s="62">
        <f t="shared" ca="1" si="750"/>
        <v>0</v>
      </c>
      <c r="K597" s="62">
        <f t="shared" ca="1" si="750"/>
        <v>0</v>
      </c>
      <c r="L597" s="62">
        <f t="shared" ca="1" si="750"/>
        <v>0</v>
      </c>
      <c r="M597" s="62">
        <f t="shared" ca="1" si="750"/>
        <v>0</v>
      </c>
      <c r="N597" s="62">
        <f ca="1">F597-J597</f>
        <v>0</v>
      </c>
      <c r="O597" s="62">
        <f ca="1">I597-M597</f>
        <v>0</v>
      </c>
    </row>
    <row r="598" spans="2:15" x14ac:dyDescent="0.25">
      <c r="B598" s="58">
        <v>3</v>
      </c>
      <c r="C598" s="187" t="s">
        <v>716</v>
      </c>
      <c r="D598" s="60"/>
      <c r="E598" s="61"/>
      <c r="F598" s="62">
        <f t="shared" ref="F598:M598" si="751">90%*F281</f>
        <v>0</v>
      </c>
      <c r="G598" s="62">
        <f t="shared" si="751"/>
        <v>0</v>
      </c>
      <c r="H598" s="62">
        <f t="shared" si="751"/>
        <v>0</v>
      </c>
      <c r="I598" s="62">
        <f t="shared" si="751"/>
        <v>0</v>
      </c>
      <c r="J598" s="62">
        <f t="shared" si="751"/>
        <v>0</v>
      </c>
      <c r="K598" s="62">
        <f t="shared" si="751"/>
        <v>0</v>
      </c>
      <c r="L598" s="62">
        <f t="shared" si="751"/>
        <v>0</v>
      </c>
      <c r="M598" s="62">
        <f t="shared" si="751"/>
        <v>0</v>
      </c>
      <c r="N598" s="62"/>
      <c r="O598" s="62"/>
    </row>
    <row r="599" spans="2:15" x14ac:dyDescent="0.25">
      <c r="B599" s="58"/>
      <c r="C599" s="59" t="s">
        <v>712</v>
      </c>
      <c r="D599" s="60"/>
      <c r="E599" s="61"/>
      <c r="F599" s="62">
        <f t="shared" ref="F599:M599" ca="1" si="752">90%*F282</f>
        <v>586.84372904851114</v>
      </c>
      <c r="G599" s="62">
        <f t="shared" si="752"/>
        <v>74.763617859374648</v>
      </c>
      <c r="H599" s="62">
        <f t="shared" ca="1" si="752"/>
        <v>0</v>
      </c>
      <c r="I599" s="62">
        <f t="shared" ca="1" si="752"/>
        <v>661.60734690788581</v>
      </c>
      <c r="J599" s="62">
        <f t="shared" ca="1" si="752"/>
        <v>199.28459698154134</v>
      </c>
      <c r="K599" s="62">
        <f t="shared" si="752"/>
        <v>20.428182069236204</v>
      </c>
      <c r="L599" s="62">
        <f t="shared" ca="1" si="752"/>
        <v>0</v>
      </c>
      <c r="M599" s="62">
        <f t="shared" ca="1" si="752"/>
        <v>219.71277905077756</v>
      </c>
      <c r="N599" s="62">
        <f t="shared" ref="N599:N602" ca="1" si="753">F599-J599</f>
        <v>387.55913206696982</v>
      </c>
      <c r="O599" s="62">
        <f t="shared" ref="O599:O602" ca="1" si="754">I599-M599</f>
        <v>441.89456785710826</v>
      </c>
    </row>
    <row r="600" spans="2:15" x14ac:dyDescent="0.25">
      <c r="B600" s="58"/>
      <c r="C600" s="59" t="s">
        <v>713</v>
      </c>
      <c r="D600" s="60"/>
      <c r="E600" s="61"/>
      <c r="F600" s="62">
        <f t="shared" ref="F600:M600" ca="1" si="755">90%*F283</f>
        <v>0</v>
      </c>
      <c r="G600" s="62">
        <f t="shared" ca="1" si="755"/>
        <v>0</v>
      </c>
      <c r="H600" s="62">
        <f t="shared" ca="1" si="755"/>
        <v>0</v>
      </c>
      <c r="I600" s="62">
        <f t="shared" ca="1" si="755"/>
        <v>0</v>
      </c>
      <c r="J600" s="62">
        <f t="shared" ca="1" si="755"/>
        <v>0</v>
      </c>
      <c r="K600" s="62">
        <f t="shared" ca="1" si="755"/>
        <v>0</v>
      </c>
      <c r="L600" s="62">
        <f t="shared" ca="1" si="755"/>
        <v>0</v>
      </c>
      <c r="M600" s="62">
        <f t="shared" ca="1" si="755"/>
        <v>0</v>
      </c>
      <c r="N600" s="62">
        <f t="shared" ca="1" si="753"/>
        <v>0</v>
      </c>
      <c r="O600" s="62">
        <f t="shared" ca="1" si="754"/>
        <v>0</v>
      </c>
    </row>
    <row r="601" spans="2:15" x14ac:dyDescent="0.25">
      <c r="B601" s="58"/>
      <c r="C601" s="59" t="s">
        <v>714</v>
      </c>
      <c r="D601" s="60"/>
      <c r="E601" s="61"/>
      <c r="F601" s="62">
        <f t="shared" ref="F601:M601" ca="1" si="756">90%*F284</f>
        <v>0</v>
      </c>
      <c r="G601" s="62">
        <f t="shared" ca="1" si="756"/>
        <v>0</v>
      </c>
      <c r="H601" s="62">
        <f t="shared" ca="1" si="756"/>
        <v>0</v>
      </c>
      <c r="I601" s="62">
        <f t="shared" ca="1" si="756"/>
        <v>0</v>
      </c>
      <c r="J601" s="62">
        <f t="shared" ca="1" si="756"/>
        <v>0</v>
      </c>
      <c r="K601" s="62">
        <f t="shared" ca="1" si="756"/>
        <v>0</v>
      </c>
      <c r="L601" s="62">
        <f t="shared" ca="1" si="756"/>
        <v>0</v>
      </c>
      <c r="M601" s="62">
        <f t="shared" ca="1" si="756"/>
        <v>0</v>
      </c>
      <c r="N601" s="62">
        <f t="shared" ca="1" si="753"/>
        <v>0</v>
      </c>
      <c r="O601" s="62">
        <f t="shared" ca="1" si="754"/>
        <v>0</v>
      </c>
    </row>
    <row r="602" spans="2:15" x14ac:dyDescent="0.25">
      <c r="B602" s="58"/>
      <c r="C602" s="59" t="s">
        <v>715</v>
      </c>
      <c r="D602" s="60"/>
      <c r="E602" s="61"/>
      <c r="F602" s="62">
        <f t="shared" ref="F602:M602" ca="1" si="757">90%*F285</f>
        <v>198.97200000000001</v>
      </c>
      <c r="G602" s="62">
        <f t="shared" ca="1" si="757"/>
        <v>0</v>
      </c>
      <c r="H602" s="62">
        <f t="shared" ca="1" si="757"/>
        <v>0</v>
      </c>
      <c r="I602" s="62">
        <f t="shared" ca="1" si="757"/>
        <v>198.97200000000001</v>
      </c>
      <c r="J602" s="62">
        <f t="shared" ca="1" si="757"/>
        <v>39.972100572900018</v>
      </c>
      <c r="K602" s="62">
        <f t="shared" ca="1" si="757"/>
        <v>0</v>
      </c>
      <c r="L602" s="62">
        <f t="shared" ca="1" si="757"/>
        <v>0</v>
      </c>
      <c r="M602" s="62">
        <f t="shared" ca="1" si="757"/>
        <v>39.972100572900018</v>
      </c>
      <c r="N602" s="62">
        <f t="shared" ca="1" si="753"/>
        <v>158.99989942709999</v>
      </c>
      <c r="O602" s="62">
        <f t="shared" ca="1" si="754"/>
        <v>158.99989942709999</v>
      </c>
    </row>
    <row r="603" spans="2:15" x14ac:dyDescent="0.25">
      <c r="B603" s="58">
        <v>4</v>
      </c>
      <c r="C603" s="188" t="s">
        <v>717</v>
      </c>
      <c r="D603" s="60"/>
      <c r="E603" s="61"/>
      <c r="F603" s="62">
        <f t="shared" ref="F603:M603" si="758">90%*F286</f>
        <v>0</v>
      </c>
      <c r="G603" s="62">
        <f t="shared" si="758"/>
        <v>0</v>
      </c>
      <c r="H603" s="62">
        <f t="shared" si="758"/>
        <v>0</v>
      </c>
      <c r="I603" s="62">
        <f t="shared" si="758"/>
        <v>0</v>
      </c>
      <c r="J603" s="62">
        <f t="shared" si="758"/>
        <v>0</v>
      </c>
      <c r="K603" s="62">
        <f t="shared" si="758"/>
        <v>0</v>
      </c>
      <c r="L603" s="62">
        <f t="shared" si="758"/>
        <v>0</v>
      </c>
      <c r="M603" s="62">
        <f t="shared" si="758"/>
        <v>0</v>
      </c>
      <c r="N603" s="62"/>
      <c r="O603" s="62"/>
    </row>
    <row r="604" spans="2:15" x14ac:dyDescent="0.25">
      <c r="B604" s="58"/>
      <c r="C604" s="63" t="s">
        <v>718</v>
      </c>
      <c r="D604" s="60"/>
      <c r="E604" s="61"/>
      <c r="F604" s="62">
        <f t="shared" ref="F604:M604" ca="1" si="759">90%*F287</f>
        <v>14063.973540920713</v>
      </c>
      <c r="G604" s="62">
        <f t="shared" si="759"/>
        <v>1786.7573632894309</v>
      </c>
      <c r="H604" s="62">
        <f t="shared" ca="1" si="759"/>
        <v>0</v>
      </c>
      <c r="I604" s="62">
        <f t="shared" ca="1" si="759"/>
        <v>15850.730904210142</v>
      </c>
      <c r="J604" s="62">
        <f t="shared" ca="1" si="759"/>
        <v>6233.9868335290403</v>
      </c>
      <c r="K604" s="62">
        <f t="shared" si="759"/>
        <v>551.27097141362867</v>
      </c>
      <c r="L604" s="62">
        <f t="shared" ca="1" si="759"/>
        <v>0</v>
      </c>
      <c r="M604" s="62">
        <f t="shared" ca="1" si="759"/>
        <v>6785.2578049426684</v>
      </c>
      <c r="N604" s="62">
        <f t="shared" ref="N604:N607" ca="1" si="760">F604-J604</f>
        <v>7829.986707391673</v>
      </c>
      <c r="O604" s="62">
        <f t="shared" ref="O604:O607" ca="1" si="761">I604-M604</f>
        <v>9065.473099267474</v>
      </c>
    </row>
    <row r="605" spans="2:15" x14ac:dyDescent="0.25">
      <c r="B605" s="58"/>
      <c r="C605" s="188" t="s">
        <v>719</v>
      </c>
      <c r="D605" s="60"/>
      <c r="E605" s="61"/>
      <c r="F605" s="62">
        <f t="shared" ref="F605:M605" si="762">90%*F288</f>
        <v>0</v>
      </c>
      <c r="G605" s="62">
        <f t="shared" si="762"/>
        <v>0</v>
      </c>
      <c r="H605" s="62">
        <f t="shared" si="762"/>
        <v>0</v>
      </c>
      <c r="I605" s="62">
        <f t="shared" si="762"/>
        <v>0</v>
      </c>
      <c r="J605" s="62">
        <f t="shared" si="762"/>
        <v>0</v>
      </c>
      <c r="K605" s="62">
        <f t="shared" si="762"/>
        <v>0</v>
      </c>
      <c r="L605" s="62">
        <f t="shared" si="762"/>
        <v>0</v>
      </c>
      <c r="M605" s="62">
        <f t="shared" si="762"/>
        <v>0</v>
      </c>
      <c r="N605" s="62"/>
      <c r="O605" s="62"/>
    </row>
    <row r="606" spans="2:15" x14ac:dyDescent="0.25">
      <c r="B606" s="58"/>
      <c r="C606" s="63" t="s">
        <v>720</v>
      </c>
      <c r="D606" s="60"/>
      <c r="E606" s="61"/>
      <c r="F606" s="62">
        <f t="shared" ref="F606:M606" ca="1" si="763">90%*F289</f>
        <v>0</v>
      </c>
      <c r="G606" s="62">
        <f t="shared" ca="1" si="763"/>
        <v>0</v>
      </c>
      <c r="H606" s="62">
        <f t="shared" ca="1" si="763"/>
        <v>0</v>
      </c>
      <c r="I606" s="62">
        <f t="shared" ca="1" si="763"/>
        <v>0</v>
      </c>
      <c r="J606" s="62">
        <f t="shared" ca="1" si="763"/>
        <v>0</v>
      </c>
      <c r="K606" s="62">
        <f t="shared" ca="1" si="763"/>
        <v>0</v>
      </c>
      <c r="L606" s="62">
        <f t="shared" ca="1" si="763"/>
        <v>0</v>
      </c>
      <c r="M606" s="62">
        <f t="shared" ca="1" si="763"/>
        <v>0</v>
      </c>
      <c r="N606" s="62">
        <f t="shared" ca="1" si="760"/>
        <v>0</v>
      </c>
      <c r="O606" s="62">
        <f t="shared" ca="1" si="761"/>
        <v>0</v>
      </c>
    </row>
    <row r="607" spans="2:15" x14ac:dyDescent="0.25">
      <c r="B607" s="58"/>
      <c r="C607" s="63" t="s">
        <v>721</v>
      </c>
      <c r="D607" s="60"/>
      <c r="E607" s="61"/>
      <c r="F607" s="62">
        <f t="shared" ref="F607:M607" ca="1" si="764">90%*F290</f>
        <v>0</v>
      </c>
      <c r="G607" s="62">
        <f t="shared" ca="1" si="764"/>
        <v>0</v>
      </c>
      <c r="H607" s="62">
        <f t="shared" ca="1" si="764"/>
        <v>0</v>
      </c>
      <c r="I607" s="62">
        <f t="shared" ca="1" si="764"/>
        <v>0</v>
      </c>
      <c r="J607" s="62">
        <f t="shared" ca="1" si="764"/>
        <v>0</v>
      </c>
      <c r="K607" s="62">
        <f t="shared" ca="1" si="764"/>
        <v>0</v>
      </c>
      <c r="L607" s="62">
        <f t="shared" ca="1" si="764"/>
        <v>0</v>
      </c>
      <c r="M607" s="62">
        <f t="shared" ca="1" si="764"/>
        <v>0</v>
      </c>
      <c r="N607" s="62">
        <f t="shared" ca="1" si="760"/>
        <v>0</v>
      </c>
      <c r="O607" s="62">
        <f t="shared" ca="1" si="761"/>
        <v>0</v>
      </c>
    </row>
    <row r="608" spans="2:15" x14ac:dyDescent="0.25">
      <c r="B608" s="58">
        <v>5</v>
      </c>
      <c r="C608" s="188" t="s">
        <v>722</v>
      </c>
      <c r="D608" s="60"/>
      <c r="E608" s="61"/>
      <c r="F608" s="62">
        <f t="shared" ref="F608:M608" si="765">90%*F291</f>
        <v>0</v>
      </c>
      <c r="G608" s="62">
        <f t="shared" si="765"/>
        <v>0</v>
      </c>
      <c r="H608" s="62">
        <f t="shared" si="765"/>
        <v>0</v>
      </c>
      <c r="I608" s="62">
        <f t="shared" si="765"/>
        <v>0</v>
      </c>
      <c r="J608" s="62">
        <f t="shared" si="765"/>
        <v>0</v>
      </c>
      <c r="K608" s="62">
        <f t="shared" si="765"/>
        <v>0</v>
      </c>
      <c r="L608" s="62">
        <f t="shared" si="765"/>
        <v>0</v>
      </c>
      <c r="M608" s="62">
        <f t="shared" si="765"/>
        <v>0</v>
      </c>
      <c r="N608" s="62"/>
      <c r="O608" s="62"/>
    </row>
    <row r="609" spans="2:15" x14ac:dyDescent="0.25">
      <c r="B609" s="58"/>
      <c r="C609" s="63" t="s">
        <v>723</v>
      </c>
      <c r="D609" s="60"/>
      <c r="E609" s="61"/>
      <c r="F609" s="62">
        <f t="shared" ref="F609:M609" ca="1" si="766">90%*F292</f>
        <v>0</v>
      </c>
      <c r="G609" s="62">
        <f t="shared" ca="1" si="766"/>
        <v>0</v>
      </c>
      <c r="H609" s="62">
        <f t="shared" ca="1" si="766"/>
        <v>0</v>
      </c>
      <c r="I609" s="62">
        <f t="shared" ca="1" si="766"/>
        <v>0</v>
      </c>
      <c r="J609" s="62">
        <f t="shared" ca="1" si="766"/>
        <v>0</v>
      </c>
      <c r="K609" s="62">
        <f t="shared" ca="1" si="766"/>
        <v>0</v>
      </c>
      <c r="L609" s="62">
        <f t="shared" ca="1" si="766"/>
        <v>0</v>
      </c>
      <c r="M609" s="62">
        <f t="shared" ca="1" si="766"/>
        <v>0</v>
      </c>
      <c r="N609" s="62">
        <f t="shared" ref="N609:N614" ca="1" si="767">F609-J609</f>
        <v>0</v>
      </c>
      <c r="O609" s="62">
        <f t="shared" ref="O609:O614" ca="1" si="768">I609-M609</f>
        <v>0</v>
      </c>
    </row>
    <row r="610" spans="2:15" x14ac:dyDescent="0.25">
      <c r="B610" s="58"/>
      <c r="C610" s="63" t="s">
        <v>724</v>
      </c>
      <c r="D610" s="60"/>
      <c r="E610" s="61"/>
      <c r="F610" s="62">
        <f t="shared" ref="F610:M610" ca="1" si="769">90%*F293</f>
        <v>0</v>
      </c>
      <c r="G610" s="62">
        <f t="shared" ca="1" si="769"/>
        <v>0</v>
      </c>
      <c r="H610" s="62">
        <f t="shared" ca="1" si="769"/>
        <v>0</v>
      </c>
      <c r="I610" s="62">
        <f t="shared" ca="1" si="769"/>
        <v>0</v>
      </c>
      <c r="J610" s="62">
        <f t="shared" ca="1" si="769"/>
        <v>0</v>
      </c>
      <c r="K610" s="62">
        <f t="shared" ca="1" si="769"/>
        <v>0</v>
      </c>
      <c r="L610" s="62">
        <f t="shared" ca="1" si="769"/>
        <v>0</v>
      </c>
      <c r="M610" s="62">
        <f t="shared" ca="1" si="769"/>
        <v>0</v>
      </c>
      <c r="N610" s="62">
        <f t="shared" ca="1" si="767"/>
        <v>0</v>
      </c>
      <c r="O610" s="62">
        <f t="shared" ca="1" si="768"/>
        <v>0</v>
      </c>
    </row>
    <row r="611" spans="2:15" x14ac:dyDescent="0.25">
      <c r="B611" s="58"/>
      <c r="C611" s="63" t="s">
        <v>725</v>
      </c>
      <c r="D611" s="60"/>
      <c r="E611" s="61"/>
      <c r="F611" s="62">
        <f t="shared" ref="F611:M611" ca="1" si="770">90%*F294</f>
        <v>0</v>
      </c>
      <c r="G611" s="62">
        <f t="shared" ca="1" si="770"/>
        <v>0</v>
      </c>
      <c r="H611" s="62">
        <f t="shared" ca="1" si="770"/>
        <v>0</v>
      </c>
      <c r="I611" s="62">
        <f t="shared" ca="1" si="770"/>
        <v>0</v>
      </c>
      <c r="J611" s="62">
        <f t="shared" ca="1" si="770"/>
        <v>0</v>
      </c>
      <c r="K611" s="62">
        <f t="shared" ca="1" si="770"/>
        <v>0</v>
      </c>
      <c r="L611" s="62">
        <f t="shared" ca="1" si="770"/>
        <v>0</v>
      </c>
      <c r="M611" s="62">
        <f t="shared" ca="1" si="770"/>
        <v>0</v>
      </c>
      <c r="N611" s="62">
        <f t="shared" ca="1" si="767"/>
        <v>0</v>
      </c>
      <c r="O611" s="62">
        <f t="shared" ca="1" si="768"/>
        <v>0</v>
      </c>
    </row>
    <row r="612" spans="2:15" x14ac:dyDescent="0.25">
      <c r="B612" s="58"/>
      <c r="C612" s="63" t="s">
        <v>726</v>
      </c>
      <c r="D612" s="60"/>
      <c r="E612" s="61"/>
      <c r="F612" s="62">
        <f t="shared" ref="F612:M612" ca="1" si="771">90%*F295</f>
        <v>0</v>
      </c>
      <c r="G612" s="62">
        <f t="shared" ca="1" si="771"/>
        <v>0</v>
      </c>
      <c r="H612" s="62">
        <f t="shared" ca="1" si="771"/>
        <v>0</v>
      </c>
      <c r="I612" s="62">
        <f t="shared" ca="1" si="771"/>
        <v>0</v>
      </c>
      <c r="J612" s="62">
        <f t="shared" ca="1" si="771"/>
        <v>0</v>
      </c>
      <c r="K612" s="62">
        <f t="shared" ca="1" si="771"/>
        <v>0</v>
      </c>
      <c r="L612" s="62">
        <f t="shared" ca="1" si="771"/>
        <v>0</v>
      </c>
      <c r="M612" s="62">
        <f t="shared" ca="1" si="771"/>
        <v>0</v>
      </c>
      <c r="N612" s="62">
        <f t="shared" ca="1" si="767"/>
        <v>0</v>
      </c>
      <c r="O612" s="62">
        <f t="shared" ca="1" si="768"/>
        <v>0</v>
      </c>
    </row>
    <row r="613" spans="2:15" x14ac:dyDescent="0.25">
      <c r="B613" s="58">
        <v>6</v>
      </c>
      <c r="C613" s="188" t="s">
        <v>727</v>
      </c>
      <c r="D613" s="60"/>
      <c r="E613" s="61"/>
      <c r="F613" s="62">
        <f t="shared" ref="F613:M613" ca="1" si="772">90%*F296</f>
        <v>0</v>
      </c>
      <c r="G613" s="62">
        <f t="shared" ca="1" si="772"/>
        <v>0</v>
      </c>
      <c r="H613" s="62">
        <f t="shared" ca="1" si="772"/>
        <v>0</v>
      </c>
      <c r="I613" s="62">
        <f t="shared" ca="1" si="772"/>
        <v>0</v>
      </c>
      <c r="J613" s="62">
        <f t="shared" ca="1" si="772"/>
        <v>0</v>
      </c>
      <c r="K613" s="62">
        <f t="shared" ca="1" si="772"/>
        <v>0</v>
      </c>
      <c r="L613" s="62">
        <f t="shared" ca="1" si="772"/>
        <v>0</v>
      </c>
      <c r="M613" s="62">
        <f t="shared" ca="1" si="772"/>
        <v>0</v>
      </c>
      <c r="N613" s="62">
        <f t="shared" ca="1" si="767"/>
        <v>0</v>
      </c>
      <c r="O613" s="62">
        <f t="shared" ca="1" si="768"/>
        <v>0</v>
      </c>
    </row>
    <row r="614" spans="2:15" x14ac:dyDescent="0.25">
      <c r="B614" s="58">
        <v>7</v>
      </c>
      <c r="C614" s="188" t="s">
        <v>728</v>
      </c>
      <c r="D614" s="60"/>
      <c r="E614" s="61"/>
      <c r="F614" s="62">
        <f t="shared" ref="F614:M614" ca="1" si="773">90%*F297</f>
        <v>0</v>
      </c>
      <c r="G614" s="62">
        <f t="shared" ca="1" si="773"/>
        <v>0</v>
      </c>
      <c r="H614" s="62">
        <f t="shared" ca="1" si="773"/>
        <v>0</v>
      </c>
      <c r="I614" s="62">
        <f t="shared" ca="1" si="773"/>
        <v>0</v>
      </c>
      <c r="J614" s="62">
        <f t="shared" ca="1" si="773"/>
        <v>0</v>
      </c>
      <c r="K614" s="62">
        <f t="shared" ca="1" si="773"/>
        <v>0</v>
      </c>
      <c r="L614" s="62">
        <f t="shared" ca="1" si="773"/>
        <v>0</v>
      </c>
      <c r="M614" s="62">
        <f t="shared" ca="1" si="773"/>
        <v>0</v>
      </c>
      <c r="N614" s="62">
        <f t="shared" ca="1" si="767"/>
        <v>0</v>
      </c>
      <c r="O614" s="62">
        <f t="shared" ca="1" si="768"/>
        <v>0</v>
      </c>
    </row>
    <row r="615" spans="2:15" x14ac:dyDescent="0.25">
      <c r="B615" s="58">
        <v>8</v>
      </c>
      <c r="C615" s="188" t="s">
        <v>729</v>
      </c>
      <c r="D615" s="60"/>
      <c r="E615" s="61"/>
      <c r="F615" s="62">
        <f t="shared" ref="F615:M615" si="774">90%*F298</f>
        <v>0</v>
      </c>
      <c r="G615" s="62">
        <f t="shared" si="774"/>
        <v>0</v>
      </c>
      <c r="H615" s="62">
        <f t="shared" si="774"/>
        <v>0</v>
      </c>
      <c r="I615" s="62">
        <f t="shared" si="774"/>
        <v>0</v>
      </c>
      <c r="J615" s="62">
        <f t="shared" si="774"/>
        <v>0</v>
      </c>
      <c r="K615" s="62">
        <f t="shared" si="774"/>
        <v>0</v>
      </c>
      <c r="L615" s="62">
        <f t="shared" si="774"/>
        <v>0</v>
      </c>
      <c r="M615" s="62">
        <f t="shared" si="774"/>
        <v>0</v>
      </c>
      <c r="N615" s="62"/>
      <c r="O615" s="62"/>
    </row>
    <row r="616" spans="2:15" x14ac:dyDescent="0.25">
      <c r="B616" s="58"/>
      <c r="C616" s="63" t="s">
        <v>730</v>
      </c>
      <c r="D616" s="60"/>
      <c r="E616" s="61"/>
      <c r="F616" s="62">
        <f t="shared" ref="F616:M616" ca="1" si="775">90%*F299</f>
        <v>14553.700932368512</v>
      </c>
      <c r="G616" s="62">
        <f t="shared" si="775"/>
        <v>2015.742873492379</v>
      </c>
      <c r="H616" s="62">
        <f t="shared" ca="1" si="775"/>
        <v>0</v>
      </c>
      <c r="I616" s="62">
        <f t="shared" ca="1" si="775"/>
        <v>16569.443805860894</v>
      </c>
      <c r="J616" s="62">
        <f t="shared" ca="1" si="775"/>
        <v>5608.4333436501147</v>
      </c>
      <c r="K616" s="62">
        <f t="shared" si="775"/>
        <v>507.40460277777657</v>
      </c>
      <c r="L616" s="62">
        <f t="shared" ca="1" si="775"/>
        <v>0</v>
      </c>
      <c r="M616" s="62">
        <f t="shared" ca="1" si="775"/>
        <v>6115.8379464278914</v>
      </c>
      <c r="N616" s="62">
        <f t="shared" ref="N616:N620" ca="1" si="776">F616-J616</f>
        <v>8945.2675887183977</v>
      </c>
      <c r="O616" s="62">
        <f t="shared" ref="O616:O618" ca="1" si="777">I616-M616</f>
        <v>10453.605859433002</v>
      </c>
    </row>
    <row r="617" spans="2:15" x14ac:dyDescent="0.25">
      <c r="B617" s="58"/>
      <c r="C617" s="63" t="s">
        <v>731</v>
      </c>
      <c r="D617" s="60"/>
      <c r="E617" s="61"/>
      <c r="F617" s="62">
        <f t="shared" ref="F617:M617" ca="1" si="778">90%*F300</f>
        <v>0</v>
      </c>
      <c r="G617" s="62">
        <f t="shared" ca="1" si="778"/>
        <v>0</v>
      </c>
      <c r="H617" s="62">
        <f t="shared" ca="1" si="778"/>
        <v>0</v>
      </c>
      <c r="I617" s="62">
        <f t="shared" ca="1" si="778"/>
        <v>0</v>
      </c>
      <c r="J617" s="62">
        <f t="shared" ca="1" si="778"/>
        <v>0</v>
      </c>
      <c r="K617" s="62">
        <f t="shared" ca="1" si="778"/>
        <v>0</v>
      </c>
      <c r="L617" s="62">
        <f t="shared" ca="1" si="778"/>
        <v>0</v>
      </c>
      <c r="M617" s="62">
        <f t="shared" ca="1" si="778"/>
        <v>0</v>
      </c>
      <c r="N617" s="62">
        <f t="shared" ca="1" si="776"/>
        <v>0</v>
      </c>
      <c r="O617" s="62">
        <f t="shared" ca="1" si="777"/>
        <v>0</v>
      </c>
    </row>
    <row r="618" spans="2:15" ht="28" x14ac:dyDescent="0.25">
      <c r="B618" s="186">
        <v>9</v>
      </c>
      <c r="C618" s="190" t="s">
        <v>732</v>
      </c>
      <c r="D618" s="60"/>
      <c r="E618" s="61"/>
      <c r="F618" s="62">
        <f t="shared" ref="F618:M618" ca="1" si="779">90%*F301</f>
        <v>0</v>
      </c>
      <c r="G618" s="62">
        <f t="shared" ca="1" si="779"/>
        <v>0</v>
      </c>
      <c r="H618" s="62">
        <f t="shared" ca="1" si="779"/>
        <v>0</v>
      </c>
      <c r="I618" s="62">
        <f t="shared" ca="1" si="779"/>
        <v>0</v>
      </c>
      <c r="J618" s="62">
        <f t="shared" ca="1" si="779"/>
        <v>0</v>
      </c>
      <c r="K618" s="62">
        <f t="shared" ca="1" si="779"/>
        <v>0</v>
      </c>
      <c r="L618" s="62">
        <f t="shared" ca="1" si="779"/>
        <v>0</v>
      </c>
      <c r="M618" s="62">
        <f t="shared" ca="1" si="779"/>
        <v>0</v>
      </c>
      <c r="N618" s="62">
        <f t="shared" ca="1" si="776"/>
        <v>0</v>
      </c>
      <c r="O618" s="62">
        <f t="shared" ca="1" si="777"/>
        <v>0</v>
      </c>
    </row>
    <row r="619" spans="2:15" x14ac:dyDescent="0.25">
      <c r="B619" s="183">
        <v>10</v>
      </c>
      <c r="C619" s="191" t="s">
        <v>734</v>
      </c>
      <c r="D619" s="184"/>
      <c r="E619" s="61"/>
      <c r="F619" s="62">
        <f t="shared" ref="F619:M619" ca="1" si="780">90%*F302</f>
        <v>11982.908097933572</v>
      </c>
      <c r="G619" s="62">
        <f t="shared" si="780"/>
        <v>3091.1554300527282</v>
      </c>
      <c r="H619" s="62">
        <f t="shared" ca="1" si="780"/>
        <v>0</v>
      </c>
      <c r="I619" s="62">
        <f t="shared" ca="1" si="780"/>
        <v>15074.063527986302</v>
      </c>
      <c r="J619" s="62">
        <f t="shared" ca="1" si="780"/>
        <v>2848.1012967658398</v>
      </c>
      <c r="K619" s="62">
        <f t="shared" si="780"/>
        <v>985.62368601209039</v>
      </c>
      <c r="L619" s="62">
        <f t="shared" ca="1" si="780"/>
        <v>0</v>
      </c>
      <c r="M619" s="62">
        <f t="shared" ca="1" si="780"/>
        <v>3833.7249827779301</v>
      </c>
      <c r="N619" s="62">
        <f t="shared" ca="1" si="776"/>
        <v>9134.8068011677315</v>
      </c>
      <c r="O619" s="62">
        <f t="shared" ref="O619:O620" si="781">G619-K619</f>
        <v>2105.5317440406379</v>
      </c>
    </row>
    <row r="620" spans="2:15" x14ac:dyDescent="0.25">
      <c r="B620" s="183">
        <v>11</v>
      </c>
      <c r="C620" s="191" t="s">
        <v>735</v>
      </c>
      <c r="D620" s="184"/>
      <c r="E620" s="61"/>
      <c r="F620" s="62">
        <f t="shared" ref="F620:M620" ca="1" si="782">90%*F303</f>
        <v>6.3719999999999999</v>
      </c>
      <c r="G620" s="62">
        <f t="shared" ca="1" si="782"/>
        <v>0</v>
      </c>
      <c r="H620" s="62">
        <f t="shared" ca="1" si="782"/>
        <v>0</v>
      </c>
      <c r="I620" s="62">
        <f t="shared" ca="1" si="782"/>
        <v>6.3719999999999999</v>
      </c>
      <c r="J620" s="62">
        <f t="shared" ca="1" si="782"/>
        <v>6.1498897658999994</v>
      </c>
      <c r="K620" s="62">
        <f t="shared" si="782"/>
        <v>0</v>
      </c>
      <c r="L620" s="62">
        <f t="shared" ca="1" si="782"/>
        <v>0</v>
      </c>
      <c r="M620" s="62">
        <f t="shared" ca="1" si="782"/>
        <v>6.1498897658999994</v>
      </c>
      <c r="N620" s="62">
        <f t="shared" ca="1" si="776"/>
        <v>0.22211023410000053</v>
      </c>
      <c r="O620" s="62">
        <f t="shared" ca="1" si="781"/>
        <v>0</v>
      </c>
    </row>
    <row r="621" spans="2:15" x14ac:dyDescent="0.25">
      <c r="B621" s="183">
        <v>12</v>
      </c>
      <c r="C621" s="191" t="s">
        <v>736</v>
      </c>
      <c r="D621" s="184"/>
      <c r="E621" s="61"/>
      <c r="F621" s="62">
        <f t="shared" ref="F621:M621" si="783">90%*F304</f>
        <v>0</v>
      </c>
      <c r="G621" s="62">
        <f t="shared" si="783"/>
        <v>0</v>
      </c>
      <c r="H621" s="62">
        <f t="shared" si="783"/>
        <v>0</v>
      </c>
      <c r="I621" s="62">
        <f t="shared" si="783"/>
        <v>0</v>
      </c>
      <c r="J621" s="62">
        <f t="shared" si="783"/>
        <v>0</v>
      </c>
      <c r="K621" s="62">
        <f t="shared" si="783"/>
        <v>0</v>
      </c>
      <c r="L621" s="62">
        <f t="shared" si="783"/>
        <v>0</v>
      </c>
      <c r="M621" s="62">
        <f t="shared" si="783"/>
        <v>0</v>
      </c>
      <c r="N621" s="62"/>
      <c r="O621" s="62"/>
    </row>
    <row r="622" spans="2:15" x14ac:dyDescent="0.25">
      <c r="B622" s="183"/>
      <c r="C622" s="185" t="s">
        <v>741</v>
      </c>
      <c r="D622" s="184"/>
      <c r="E622" s="61"/>
      <c r="F622" s="62">
        <f t="shared" ref="F622:M622" ca="1" si="784">90%*F305</f>
        <v>2.3400000000000003</v>
      </c>
      <c r="G622" s="62">
        <f t="shared" ca="1" si="784"/>
        <v>0</v>
      </c>
      <c r="H622" s="62">
        <f t="shared" ca="1" si="784"/>
        <v>0</v>
      </c>
      <c r="I622" s="62">
        <f t="shared" ca="1" si="784"/>
        <v>2.3400000000000003</v>
      </c>
      <c r="J622" s="62">
        <f t="shared" ca="1" si="784"/>
        <v>1.5314797188000002</v>
      </c>
      <c r="K622" s="62">
        <f t="shared" ca="1" si="784"/>
        <v>0</v>
      </c>
      <c r="L622" s="62">
        <f t="shared" ca="1" si="784"/>
        <v>0</v>
      </c>
      <c r="M622" s="62">
        <f t="shared" ca="1" si="784"/>
        <v>1.5314797188000002</v>
      </c>
      <c r="N622" s="62">
        <f t="shared" ref="N622:N623" ca="1" si="785">F622-J622</f>
        <v>0.80852028120000008</v>
      </c>
      <c r="O622" s="62">
        <f t="shared" ref="O622:O623" ca="1" si="786">G622-K622</f>
        <v>0</v>
      </c>
    </row>
    <row r="623" spans="2:15" x14ac:dyDescent="0.25">
      <c r="B623" s="183"/>
      <c r="C623" s="185" t="s">
        <v>742</v>
      </c>
      <c r="D623" s="184"/>
      <c r="E623" s="61"/>
      <c r="F623" s="62">
        <f t="shared" ref="F623:M623" ca="1" si="787">90%*F306</f>
        <v>0</v>
      </c>
      <c r="G623" s="62">
        <f t="shared" ca="1" si="787"/>
        <v>0</v>
      </c>
      <c r="H623" s="62">
        <f t="shared" ca="1" si="787"/>
        <v>0</v>
      </c>
      <c r="I623" s="62">
        <f t="shared" ca="1" si="787"/>
        <v>0</v>
      </c>
      <c r="J623" s="62">
        <f t="shared" ca="1" si="787"/>
        <v>0</v>
      </c>
      <c r="K623" s="62">
        <f t="shared" ca="1" si="787"/>
        <v>0</v>
      </c>
      <c r="L623" s="62">
        <f t="shared" ca="1" si="787"/>
        <v>0</v>
      </c>
      <c r="M623" s="62">
        <f t="shared" ca="1" si="787"/>
        <v>0</v>
      </c>
      <c r="N623" s="62">
        <f t="shared" ca="1" si="785"/>
        <v>0</v>
      </c>
      <c r="O623" s="62">
        <f t="shared" ca="1" si="786"/>
        <v>0</v>
      </c>
    </row>
    <row r="624" spans="2:15" x14ac:dyDescent="0.25">
      <c r="B624" s="183">
        <v>13</v>
      </c>
      <c r="C624" s="185"/>
      <c r="D624" s="184"/>
      <c r="E624" s="61"/>
      <c r="F624" s="62">
        <f t="shared" ref="F624:M624" si="788">90%*F307</f>
        <v>0</v>
      </c>
      <c r="G624" s="62">
        <f t="shared" si="788"/>
        <v>0</v>
      </c>
      <c r="H624" s="62">
        <f t="shared" si="788"/>
        <v>0</v>
      </c>
      <c r="I624" s="62">
        <f t="shared" si="788"/>
        <v>0</v>
      </c>
      <c r="J624" s="62">
        <f t="shared" si="788"/>
        <v>0</v>
      </c>
      <c r="K624" s="62">
        <f t="shared" si="788"/>
        <v>0</v>
      </c>
      <c r="L624" s="62">
        <f t="shared" si="788"/>
        <v>0</v>
      </c>
      <c r="M624" s="62">
        <f t="shared" si="788"/>
        <v>0</v>
      </c>
      <c r="N624" s="62"/>
      <c r="O624" s="62"/>
    </row>
    <row r="625" spans="2:15" x14ac:dyDescent="0.25">
      <c r="B625" s="183"/>
      <c r="C625" s="185" t="s">
        <v>743</v>
      </c>
      <c r="D625" s="184"/>
      <c r="E625" s="61"/>
      <c r="F625" s="62">
        <f t="shared" ref="F625:M625" ca="1" si="789">90%*F308</f>
        <v>15.525</v>
      </c>
      <c r="G625" s="62">
        <f t="shared" ca="1" si="789"/>
        <v>0</v>
      </c>
      <c r="H625" s="62">
        <f t="shared" ca="1" si="789"/>
        <v>0</v>
      </c>
      <c r="I625" s="62">
        <f t="shared" ca="1" si="789"/>
        <v>15.525</v>
      </c>
      <c r="J625" s="62">
        <f t="shared" ca="1" si="789"/>
        <v>12.4768805004</v>
      </c>
      <c r="K625" s="62">
        <f t="shared" si="789"/>
        <v>0.29914315559999999</v>
      </c>
      <c r="L625" s="62">
        <f t="shared" ca="1" si="789"/>
        <v>0</v>
      </c>
      <c r="M625" s="62">
        <f t="shared" ca="1" si="789"/>
        <v>12.776023656000001</v>
      </c>
      <c r="N625" s="62">
        <f t="shared" ref="N625:N628" ca="1" si="790">F625-J625</f>
        <v>3.0481194996000003</v>
      </c>
      <c r="O625" s="62">
        <f t="shared" ref="O625:O628" ca="1" si="791">G625-K625</f>
        <v>-0.29914315559999999</v>
      </c>
    </row>
    <row r="626" spans="2:15" x14ac:dyDescent="0.25">
      <c r="B626" s="183"/>
      <c r="C626" s="185" t="s">
        <v>744</v>
      </c>
      <c r="D626" s="184"/>
      <c r="E626" s="61"/>
      <c r="F626" s="62">
        <f t="shared" ref="F626:M626" ca="1" si="792">90%*F309</f>
        <v>46.99627931213336</v>
      </c>
      <c r="G626" s="62">
        <f t="shared" si="792"/>
        <v>0.22822034605211647</v>
      </c>
      <c r="H626" s="62">
        <f t="shared" ca="1" si="792"/>
        <v>0</v>
      </c>
      <c r="I626" s="62">
        <f t="shared" ca="1" si="792"/>
        <v>47.224499658185472</v>
      </c>
      <c r="J626" s="62">
        <f t="shared" ca="1" si="792"/>
        <v>36.731896337431749</v>
      </c>
      <c r="K626" s="62">
        <f t="shared" si="792"/>
        <v>1.2173917378643475</v>
      </c>
      <c r="L626" s="62">
        <f t="shared" ca="1" si="792"/>
        <v>0</v>
      </c>
      <c r="M626" s="62">
        <f t="shared" ca="1" si="792"/>
        <v>37.949288075296103</v>
      </c>
      <c r="N626" s="62">
        <f t="shared" ca="1" si="790"/>
        <v>10.264382974701611</v>
      </c>
      <c r="O626" s="62">
        <f t="shared" si="791"/>
        <v>-0.98917139181223102</v>
      </c>
    </row>
    <row r="627" spans="2:15" x14ac:dyDescent="0.25">
      <c r="B627" s="183"/>
      <c r="C627" s="185" t="s">
        <v>745</v>
      </c>
      <c r="D627" s="184"/>
      <c r="E627" s="61"/>
      <c r="F627" s="62">
        <f t="shared" ref="F627:M627" ca="1" si="793">90%*F310</f>
        <v>0</v>
      </c>
      <c r="G627" s="62">
        <f t="shared" ca="1" si="793"/>
        <v>0</v>
      </c>
      <c r="H627" s="62">
        <f t="shared" ca="1" si="793"/>
        <v>0</v>
      </c>
      <c r="I627" s="62">
        <f t="shared" ca="1" si="793"/>
        <v>0</v>
      </c>
      <c r="J627" s="62">
        <f t="shared" ca="1" si="793"/>
        <v>0</v>
      </c>
      <c r="K627" s="62">
        <f t="shared" ca="1" si="793"/>
        <v>0</v>
      </c>
      <c r="L627" s="62">
        <f t="shared" ca="1" si="793"/>
        <v>0</v>
      </c>
      <c r="M627" s="62">
        <f t="shared" ca="1" si="793"/>
        <v>0</v>
      </c>
      <c r="N627" s="62">
        <f t="shared" ca="1" si="790"/>
        <v>0</v>
      </c>
      <c r="O627" s="62">
        <f t="shared" ca="1" si="791"/>
        <v>0</v>
      </c>
    </row>
    <row r="628" spans="2:15" x14ac:dyDescent="0.25">
      <c r="B628" s="183"/>
      <c r="C628" s="185" t="s">
        <v>746</v>
      </c>
      <c r="D628" s="184"/>
      <c r="E628" s="61"/>
      <c r="F628" s="62">
        <f t="shared" ref="F628:M628" ca="1" si="794">90%*F311</f>
        <v>0</v>
      </c>
      <c r="G628" s="62">
        <f t="shared" ca="1" si="794"/>
        <v>0</v>
      </c>
      <c r="H628" s="62">
        <f t="shared" ca="1" si="794"/>
        <v>0</v>
      </c>
      <c r="I628" s="62">
        <f t="shared" ca="1" si="794"/>
        <v>0</v>
      </c>
      <c r="J628" s="62">
        <f t="shared" ca="1" si="794"/>
        <v>0</v>
      </c>
      <c r="K628" s="62">
        <f t="shared" ca="1" si="794"/>
        <v>0</v>
      </c>
      <c r="L628" s="62">
        <f t="shared" ca="1" si="794"/>
        <v>0</v>
      </c>
      <c r="M628" s="62">
        <f t="shared" ca="1" si="794"/>
        <v>0</v>
      </c>
      <c r="N628" s="62">
        <f t="shared" ca="1" si="790"/>
        <v>0</v>
      </c>
      <c r="O628" s="62">
        <f t="shared" ca="1" si="791"/>
        <v>0</v>
      </c>
    </row>
    <row r="629" spans="2:15" x14ac:dyDescent="0.25">
      <c r="B629" s="183">
        <v>14</v>
      </c>
      <c r="C629" s="191" t="s">
        <v>737</v>
      </c>
      <c r="D629" s="184"/>
      <c r="E629" s="61"/>
      <c r="F629" s="62">
        <f t="shared" ref="F629:M629" si="795">90%*F312</f>
        <v>0</v>
      </c>
      <c r="G629" s="62">
        <f t="shared" si="795"/>
        <v>0</v>
      </c>
      <c r="H629" s="62">
        <f t="shared" si="795"/>
        <v>0</v>
      </c>
      <c r="I629" s="62">
        <f t="shared" si="795"/>
        <v>0</v>
      </c>
      <c r="J629" s="62">
        <f t="shared" si="795"/>
        <v>0</v>
      </c>
      <c r="K629" s="62">
        <f t="shared" si="795"/>
        <v>0</v>
      </c>
      <c r="L629" s="62">
        <f t="shared" si="795"/>
        <v>0</v>
      </c>
      <c r="M629" s="62">
        <f t="shared" si="795"/>
        <v>0</v>
      </c>
      <c r="N629" s="62"/>
      <c r="O629" s="62"/>
    </row>
    <row r="630" spans="2:15" x14ac:dyDescent="0.25">
      <c r="B630" s="183"/>
      <c r="C630" s="185" t="s">
        <v>747</v>
      </c>
      <c r="D630" s="184"/>
      <c r="E630" s="61"/>
      <c r="F630" s="62">
        <f t="shared" ref="F630:M630" ca="1" si="796">90%*F313</f>
        <v>0</v>
      </c>
      <c r="G630" s="62">
        <f t="shared" ca="1" si="796"/>
        <v>0</v>
      </c>
      <c r="H630" s="62">
        <f t="shared" ca="1" si="796"/>
        <v>0</v>
      </c>
      <c r="I630" s="62">
        <f t="shared" ca="1" si="796"/>
        <v>0</v>
      </c>
      <c r="J630" s="62">
        <f t="shared" ca="1" si="796"/>
        <v>0</v>
      </c>
      <c r="K630" s="62">
        <f t="shared" ca="1" si="796"/>
        <v>0</v>
      </c>
      <c r="L630" s="62">
        <f t="shared" ca="1" si="796"/>
        <v>0</v>
      </c>
      <c r="M630" s="62">
        <f t="shared" ca="1" si="796"/>
        <v>0</v>
      </c>
      <c r="N630" s="62">
        <f t="shared" ref="N630:N635" ca="1" si="797">F630-J630</f>
        <v>0</v>
      </c>
      <c r="O630" s="62">
        <f t="shared" ref="O630:O635" ca="1" si="798">G630-K630</f>
        <v>0</v>
      </c>
    </row>
    <row r="631" spans="2:15" x14ac:dyDescent="0.25">
      <c r="B631" s="183"/>
      <c r="C631" s="185" t="s">
        <v>748</v>
      </c>
      <c r="D631" s="184"/>
      <c r="E631" s="61"/>
      <c r="F631" s="62">
        <f t="shared" ref="F631:M631" ca="1" si="799">90%*F314</f>
        <v>0</v>
      </c>
      <c r="G631" s="62">
        <f t="shared" ca="1" si="799"/>
        <v>0</v>
      </c>
      <c r="H631" s="62">
        <f t="shared" ca="1" si="799"/>
        <v>0</v>
      </c>
      <c r="I631" s="62">
        <f t="shared" ca="1" si="799"/>
        <v>0</v>
      </c>
      <c r="J631" s="62">
        <f t="shared" ca="1" si="799"/>
        <v>0</v>
      </c>
      <c r="K631" s="62">
        <f t="shared" ca="1" si="799"/>
        <v>0</v>
      </c>
      <c r="L631" s="62">
        <f t="shared" ca="1" si="799"/>
        <v>0</v>
      </c>
      <c r="M631" s="62">
        <f t="shared" ca="1" si="799"/>
        <v>0</v>
      </c>
      <c r="N631" s="62">
        <f t="shared" ca="1" si="797"/>
        <v>0</v>
      </c>
      <c r="O631" s="62">
        <f t="shared" ca="1" si="798"/>
        <v>0</v>
      </c>
    </row>
    <row r="632" spans="2:15" x14ac:dyDescent="0.25">
      <c r="B632" s="183"/>
      <c r="C632" s="185" t="s">
        <v>749</v>
      </c>
      <c r="D632" s="184"/>
      <c r="E632" s="61"/>
      <c r="F632" s="62">
        <f t="shared" ref="F632:M632" ca="1" si="800">90%*F315</f>
        <v>0</v>
      </c>
      <c r="G632" s="62">
        <f t="shared" ca="1" si="800"/>
        <v>0</v>
      </c>
      <c r="H632" s="62">
        <f t="shared" ca="1" si="800"/>
        <v>0</v>
      </c>
      <c r="I632" s="62">
        <f t="shared" ca="1" si="800"/>
        <v>0</v>
      </c>
      <c r="J632" s="62">
        <f t="shared" ca="1" si="800"/>
        <v>0</v>
      </c>
      <c r="K632" s="62">
        <f t="shared" ca="1" si="800"/>
        <v>0</v>
      </c>
      <c r="L632" s="62">
        <f t="shared" ca="1" si="800"/>
        <v>0</v>
      </c>
      <c r="M632" s="62">
        <f t="shared" ca="1" si="800"/>
        <v>0</v>
      </c>
      <c r="N632" s="62">
        <f t="shared" ca="1" si="797"/>
        <v>0</v>
      </c>
      <c r="O632" s="62">
        <f t="shared" ca="1" si="798"/>
        <v>0</v>
      </c>
    </row>
    <row r="633" spans="2:15" x14ac:dyDescent="0.25">
      <c r="B633" s="183">
        <v>15</v>
      </c>
      <c r="C633" s="191" t="s">
        <v>738</v>
      </c>
      <c r="D633" s="184"/>
      <c r="E633" s="61"/>
      <c r="F633" s="62">
        <f t="shared" ref="F633:M633" ca="1" si="801">90%*F316</f>
        <v>226.94786816119205</v>
      </c>
      <c r="G633" s="62">
        <f t="shared" si="801"/>
        <v>17.923203364719829</v>
      </c>
      <c r="H633" s="62">
        <f t="shared" ca="1" si="801"/>
        <v>0</v>
      </c>
      <c r="I633" s="62">
        <f t="shared" ca="1" si="801"/>
        <v>244.8710715259119</v>
      </c>
      <c r="J633" s="62">
        <f t="shared" ca="1" si="801"/>
        <v>179.25190372635169</v>
      </c>
      <c r="K633" s="62">
        <f t="shared" si="801"/>
        <v>11.882818393486781</v>
      </c>
      <c r="L633" s="62">
        <f t="shared" ca="1" si="801"/>
        <v>0</v>
      </c>
      <c r="M633" s="62">
        <f t="shared" ca="1" si="801"/>
        <v>191.13472211983847</v>
      </c>
      <c r="N633" s="62">
        <f t="shared" ca="1" si="797"/>
        <v>47.695964434840363</v>
      </c>
      <c r="O633" s="62">
        <f t="shared" si="798"/>
        <v>6.0403849712330473</v>
      </c>
    </row>
    <row r="634" spans="2:15" x14ac:dyDescent="0.25">
      <c r="B634" s="183">
        <v>16</v>
      </c>
      <c r="C634" s="191" t="s">
        <v>739</v>
      </c>
      <c r="D634" s="60"/>
      <c r="E634" s="61"/>
      <c r="F634" s="62">
        <f t="shared" ref="F634:M634" ca="1" si="802">90%*F317</f>
        <v>63.72</v>
      </c>
      <c r="G634" s="62">
        <f t="shared" ca="1" si="802"/>
        <v>0</v>
      </c>
      <c r="H634" s="62">
        <f t="shared" ca="1" si="802"/>
        <v>0</v>
      </c>
      <c r="I634" s="62">
        <f t="shared" ca="1" si="802"/>
        <v>63.72</v>
      </c>
      <c r="J634" s="62">
        <f t="shared" ca="1" si="802"/>
        <v>59.058042423299987</v>
      </c>
      <c r="K634" s="62">
        <f t="shared" ca="1" si="802"/>
        <v>0</v>
      </c>
      <c r="L634" s="62">
        <f t="shared" ca="1" si="802"/>
        <v>0</v>
      </c>
      <c r="M634" s="62">
        <f t="shared" ca="1" si="802"/>
        <v>59.058042423299987</v>
      </c>
      <c r="N634" s="62">
        <f t="shared" ca="1" si="797"/>
        <v>4.6619575767000114</v>
      </c>
      <c r="O634" s="62">
        <f t="shared" ca="1" si="798"/>
        <v>0</v>
      </c>
    </row>
    <row r="635" spans="2:15" x14ac:dyDescent="0.25">
      <c r="B635" s="183">
        <v>17</v>
      </c>
      <c r="C635" s="191" t="s">
        <v>740</v>
      </c>
      <c r="D635" s="60"/>
      <c r="E635" s="64"/>
      <c r="F635" s="62">
        <f t="shared" ref="F635:M635" ca="1" si="803">90%*F318</f>
        <v>0</v>
      </c>
      <c r="G635" s="62">
        <f t="shared" ca="1" si="803"/>
        <v>0</v>
      </c>
      <c r="H635" s="62">
        <f t="shared" ca="1" si="803"/>
        <v>0</v>
      </c>
      <c r="I635" s="62">
        <f t="shared" ca="1" si="803"/>
        <v>0</v>
      </c>
      <c r="J635" s="62">
        <f t="shared" ca="1" si="803"/>
        <v>0</v>
      </c>
      <c r="K635" s="62">
        <f t="shared" ca="1" si="803"/>
        <v>0</v>
      </c>
      <c r="L635" s="62">
        <f t="shared" ca="1" si="803"/>
        <v>0</v>
      </c>
      <c r="M635" s="62">
        <f t="shared" ca="1" si="803"/>
        <v>0</v>
      </c>
      <c r="N635" s="62">
        <f t="shared" ca="1" si="797"/>
        <v>0</v>
      </c>
      <c r="O635" s="62">
        <f t="shared" ca="1" si="798"/>
        <v>0</v>
      </c>
    </row>
    <row r="636" spans="2:15" ht="14.5" thickBot="1" x14ac:dyDescent="0.3">
      <c r="B636" s="65"/>
      <c r="C636" s="66" t="s">
        <v>108</v>
      </c>
      <c r="D636" s="66"/>
      <c r="E636" s="67"/>
      <c r="F636" s="147">
        <f ca="1">SUM(F596:F635)</f>
        <v>42024.39561951378</v>
      </c>
      <c r="G636" s="147">
        <f t="shared" ref="G636" ca="1" si="804">SUM(G596:G635)</f>
        <v>7066.7983806086686</v>
      </c>
      <c r="H636" s="147">
        <f t="shared" ref="H636" ca="1" si="805">SUM(H596:H635)</f>
        <v>0</v>
      </c>
      <c r="I636" s="147">
        <f t="shared" ref="I636" ca="1" si="806">SUM(I596:I635)</f>
        <v>49091.194000122458</v>
      </c>
      <c r="J636" s="147">
        <f t="shared" ref="J636" ca="1" si="807">SUM(J596:J635)</f>
        <v>15224.982673127419</v>
      </c>
      <c r="K636" s="147">
        <f t="shared" ref="K636" ca="1" si="808">SUM(K596:K635)</f>
        <v>2078.1267955596832</v>
      </c>
      <c r="L636" s="147">
        <f t="shared" ref="L636" ca="1" si="809">SUM(L596:L635)</f>
        <v>0</v>
      </c>
      <c r="M636" s="147">
        <f t="shared" ref="M636" ca="1" si="810">SUM(M596:M635)</f>
        <v>17303.1094686871</v>
      </c>
      <c r="N636" s="147">
        <f t="shared" ref="N636" ca="1" si="811">SUM(N596:N635)</f>
        <v>26799.412946386357</v>
      </c>
      <c r="O636" s="147">
        <f t="shared" ref="O636" ca="1" si="812">SUM(O596:O635)</f>
        <v>22586.576675266475</v>
      </c>
    </row>
    <row r="638" spans="2:15" x14ac:dyDescent="0.25">
      <c r="B638" s="24" t="s">
        <v>601</v>
      </c>
      <c r="H638" s="27"/>
      <c r="I638" s="27"/>
    </row>
    <row r="639" spans="2:15" ht="14.5" hidden="1" thickBot="1" x14ac:dyDescent="0.3">
      <c r="K639" s="27"/>
      <c r="O639" s="24" t="s">
        <v>4</v>
      </c>
    </row>
    <row r="640" spans="2:15" hidden="1" x14ac:dyDescent="0.25">
      <c r="B640" s="370" t="s">
        <v>160</v>
      </c>
      <c r="C640" s="371"/>
      <c r="D640" s="371"/>
      <c r="E640" s="371"/>
      <c r="F640" s="371"/>
      <c r="G640" s="371"/>
      <c r="H640" s="371"/>
      <c r="I640" s="371"/>
      <c r="J640" s="371"/>
      <c r="K640" s="371"/>
      <c r="L640" s="371"/>
      <c r="M640" s="371"/>
      <c r="N640" s="371"/>
      <c r="O640" s="372"/>
    </row>
    <row r="641" spans="2:15" hidden="1" x14ac:dyDescent="0.25">
      <c r="B641" s="373" t="s">
        <v>2</v>
      </c>
      <c r="C641" s="365" t="s">
        <v>205</v>
      </c>
      <c r="D641" s="367" t="s">
        <v>193</v>
      </c>
      <c r="E641" s="367" t="s">
        <v>194</v>
      </c>
      <c r="F641" s="367" t="s">
        <v>195</v>
      </c>
      <c r="G641" s="367"/>
      <c r="H641" s="367"/>
      <c r="I641" s="367"/>
      <c r="J641" s="367" t="s">
        <v>196</v>
      </c>
      <c r="K641" s="367"/>
      <c r="L641" s="367"/>
      <c r="M641" s="367"/>
      <c r="N641" s="367" t="s">
        <v>197</v>
      </c>
      <c r="O641" s="369"/>
    </row>
    <row r="642" spans="2:15" ht="56.5" hidden="1" thickBot="1" x14ac:dyDescent="0.3">
      <c r="B642" s="374"/>
      <c r="C642" s="366"/>
      <c r="D642" s="368"/>
      <c r="E642" s="368"/>
      <c r="F642" s="54" t="s">
        <v>198</v>
      </c>
      <c r="G642" s="54" t="s">
        <v>107</v>
      </c>
      <c r="H642" s="54" t="s">
        <v>199</v>
      </c>
      <c r="I642" s="54" t="s">
        <v>200</v>
      </c>
      <c r="J642" s="54" t="s">
        <v>201</v>
      </c>
      <c r="K642" s="54" t="s">
        <v>107</v>
      </c>
      <c r="L642" s="54" t="s">
        <v>202</v>
      </c>
      <c r="M642" s="54" t="s">
        <v>203</v>
      </c>
      <c r="N642" s="54" t="s">
        <v>198</v>
      </c>
      <c r="O642" s="55" t="s">
        <v>200</v>
      </c>
    </row>
    <row r="643" spans="2:15" hidden="1" x14ac:dyDescent="0.25">
      <c r="B643" s="58">
        <v>1</v>
      </c>
      <c r="C643" s="188" t="s">
        <v>148</v>
      </c>
      <c r="D643" s="180"/>
      <c r="E643" s="57"/>
      <c r="F643" s="62">
        <f ca="1">10%*F9</f>
        <v>0</v>
      </c>
      <c r="G643" s="62">
        <f t="shared" ref="G643:M643" ca="1" si="813">10%*G9</f>
        <v>0</v>
      </c>
      <c r="H643" s="62">
        <f t="shared" ca="1" si="813"/>
        <v>0</v>
      </c>
      <c r="I643" s="62">
        <f t="shared" ca="1" si="813"/>
        <v>0</v>
      </c>
      <c r="J643" s="62">
        <f t="shared" ca="1" si="813"/>
        <v>0</v>
      </c>
      <c r="K643" s="62">
        <f t="shared" ca="1" si="813"/>
        <v>0</v>
      </c>
      <c r="L643" s="62">
        <f t="shared" ca="1" si="813"/>
        <v>0</v>
      </c>
      <c r="M643" s="62">
        <f t="shared" ca="1" si="813"/>
        <v>0</v>
      </c>
      <c r="N643" s="62">
        <f ca="1">F643-J643</f>
        <v>0</v>
      </c>
      <c r="O643" s="62">
        <f ca="1">I643-M643</f>
        <v>0</v>
      </c>
    </row>
    <row r="644" spans="2:15" hidden="1" x14ac:dyDescent="0.25">
      <c r="B644" s="58">
        <v>2</v>
      </c>
      <c r="C644" s="188" t="s">
        <v>750</v>
      </c>
      <c r="D644" s="192"/>
      <c r="E644" s="193"/>
      <c r="F644" s="62">
        <f t="shared" ref="F644:M644" ca="1" si="814">10%*F10</f>
        <v>0</v>
      </c>
      <c r="G644" s="62">
        <f t="shared" ca="1" si="814"/>
        <v>0</v>
      </c>
      <c r="H644" s="62">
        <f t="shared" ca="1" si="814"/>
        <v>0</v>
      </c>
      <c r="I644" s="62">
        <f t="shared" ca="1" si="814"/>
        <v>0</v>
      </c>
      <c r="J644" s="62">
        <f t="shared" ca="1" si="814"/>
        <v>0</v>
      </c>
      <c r="K644" s="62">
        <f t="shared" ca="1" si="814"/>
        <v>0</v>
      </c>
      <c r="L644" s="62">
        <f t="shared" ca="1" si="814"/>
        <v>0</v>
      </c>
      <c r="M644" s="62">
        <f t="shared" ca="1" si="814"/>
        <v>0</v>
      </c>
      <c r="N644" s="62">
        <f ca="1">F644-J644</f>
        <v>0</v>
      </c>
      <c r="O644" s="62">
        <f ca="1">I644-M644</f>
        <v>0</v>
      </c>
    </row>
    <row r="645" spans="2:15" hidden="1" x14ac:dyDescent="0.25">
      <c r="B645" s="58">
        <v>3</v>
      </c>
      <c r="C645" s="187" t="s">
        <v>716</v>
      </c>
      <c r="D645" s="60"/>
      <c r="E645" s="61"/>
      <c r="F645" s="62">
        <f t="shared" ref="F645:M645" si="815">10%*F11</f>
        <v>0</v>
      </c>
      <c r="G645" s="62">
        <f t="shared" si="815"/>
        <v>0</v>
      </c>
      <c r="H645" s="62">
        <f t="shared" si="815"/>
        <v>0</v>
      </c>
      <c r="I645" s="62">
        <f t="shared" si="815"/>
        <v>0</v>
      </c>
      <c r="J645" s="62">
        <f t="shared" si="815"/>
        <v>0</v>
      </c>
      <c r="K645" s="62">
        <f t="shared" si="815"/>
        <v>0</v>
      </c>
      <c r="L645" s="62">
        <f t="shared" si="815"/>
        <v>0</v>
      </c>
      <c r="M645" s="62">
        <f t="shared" si="815"/>
        <v>0</v>
      </c>
      <c r="N645" s="62"/>
      <c r="O645" s="62"/>
    </row>
    <row r="646" spans="2:15" hidden="1" x14ac:dyDescent="0.25">
      <c r="B646" s="58"/>
      <c r="C646" s="59" t="s">
        <v>712</v>
      </c>
      <c r="D646" s="60"/>
      <c r="E646" s="61"/>
      <c r="F646" s="62">
        <f t="shared" ref="F646:M646" ca="1" si="816">10%*F12</f>
        <v>0</v>
      </c>
      <c r="G646" s="62">
        <f t="shared" ca="1" si="816"/>
        <v>0</v>
      </c>
      <c r="H646" s="62">
        <f t="shared" ca="1" si="816"/>
        <v>0</v>
      </c>
      <c r="I646" s="62">
        <f t="shared" ca="1" si="816"/>
        <v>0</v>
      </c>
      <c r="J646" s="62">
        <f t="shared" ca="1" si="816"/>
        <v>0</v>
      </c>
      <c r="K646" s="62">
        <f t="shared" ca="1" si="816"/>
        <v>0</v>
      </c>
      <c r="L646" s="62">
        <f t="shared" ca="1" si="816"/>
        <v>0</v>
      </c>
      <c r="M646" s="62">
        <f t="shared" ca="1" si="816"/>
        <v>0</v>
      </c>
      <c r="N646" s="62">
        <f t="shared" ref="N646:N649" ca="1" si="817">F646-J646</f>
        <v>0</v>
      </c>
      <c r="O646" s="62">
        <f t="shared" ref="O646:O649" ca="1" si="818">I646-M646</f>
        <v>0</v>
      </c>
    </row>
    <row r="647" spans="2:15" hidden="1" x14ac:dyDescent="0.25">
      <c r="B647" s="58"/>
      <c r="C647" s="59" t="s">
        <v>713</v>
      </c>
      <c r="D647" s="60"/>
      <c r="E647" s="61"/>
      <c r="F647" s="62">
        <f t="shared" ref="F647:M647" ca="1" si="819">10%*F13</f>
        <v>0</v>
      </c>
      <c r="G647" s="62">
        <f t="shared" ca="1" si="819"/>
        <v>0</v>
      </c>
      <c r="H647" s="62">
        <f t="shared" ca="1" si="819"/>
        <v>0</v>
      </c>
      <c r="I647" s="62">
        <f t="shared" ca="1" si="819"/>
        <v>0</v>
      </c>
      <c r="J647" s="62">
        <f t="shared" ca="1" si="819"/>
        <v>0</v>
      </c>
      <c r="K647" s="62">
        <f t="shared" ca="1" si="819"/>
        <v>0</v>
      </c>
      <c r="L647" s="62">
        <f t="shared" ca="1" si="819"/>
        <v>0</v>
      </c>
      <c r="M647" s="62">
        <f t="shared" ca="1" si="819"/>
        <v>0</v>
      </c>
      <c r="N647" s="62">
        <f t="shared" ca="1" si="817"/>
        <v>0</v>
      </c>
      <c r="O647" s="62">
        <f t="shared" ca="1" si="818"/>
        <v>0</v>
      </c>
    </row>
    <row r="648" spans="2:15" hidden="1" x14ac:dyDescent="0.25">
      <c r="B648" s="58"/>
      <c r="C648" s="59" t="s">
        <v>714</v>
      </c>
      <c r="D648" s="60"/>
      <c r="E648" s="61"/>
      <c r="F648" s="62">
        <f t="shared" ref="F648:M648" ca="1" si="820">10%*F14</f>
        <v>0</v>
      </c>
      <c r="G648" s="62">
        <f t="shared" ca="1" si="820"/>
        <v>0</v>
      </c>
      <c r="H648" s="62">
        <f t="shared" ca="1" si="820"/>
        <v>0</v>
      </c>
      <c r="I648" s="62">
        <f t="shared" ca="1" si="820"/>
        <v>0</v>
      </c>
      <c r="J648" s="62">
        <f t="shared" ca="1" si="820"/>
        <v>0</v>
      </c>
      <c r="K648" s="62">
        <f t="shared" ca="1" si="820"/>
        <v>0</v>
      </c>
      <c r="L648" s="62">
        <f t="shared" ca="1" si="820"/>
        <v>0</v>
      </c>
      <c r="M648" s="62">
        <f t="shared" ca="1" si="820"/>
        <v>0</v>
      </c>
      <c r="N648" s="62">
        <f t="shared" ca="1" si="817"/>
        <v>0</v>
      </c>
      <c r="O648" s="62">
        <f t="shared" ca="1" si="818"/>
        <v>0</v>
      </c>
    </row>
    <row r="649" spans="2:15" hidden="1" x14ac:dyDescent="0.25">
      <c r="B649" s="58"/>
      <c r="C649" s="59" t="s">
        <v>715</v>
      </c>
      <c r="D649" s="60"/>
      <c r="E649" s="61"/>
      <c r="F649" s="62">
        <f t="shared" ref="F649:M649" ca="1" si="821">10%*F15</f>
        <v>0</v>
      </c>
      <c r="G649" s="62">
        <f t="shared" ca="1" si="821"/>
        <v>0</v>
      </c>
      <c r="H649" s="62">
        <f t="shared" ca="1" si="821"/>
        <v>0</v>
      </c>
      <c r="I649" s="62">
        <f t="shared" ca="1" si="821"/>
        <v>0</v>
      </c>
      <c r="J649" s="62">
        <f t="shared" ca="1" si="821"/>
        <v>0</v>
      </c>
      <c r="K649" s="62">
        <f t="shared" ca="1" si="821"/>
        <v>0</v>
      </c>
      <c r="L649" s="62">
        <f t="shared" ca="1" si="821"/>
        <v>0</v>
      </c>
      <c r="M649" s="62">
        <f t="shared" ca="1" si="821"/>
        <v>0</v>
      </c>
      <c r="N649" s="62">
        <f t="shared" ca="1" si="817"/>
        <v>0</v>
      </c>
      <c r="O649" s="62">
        <f t="shared" ca="1" si="818"/>
        <v>0</v>
      </c>
    </row>
    <row r="650" spans="2:15" hidden="1" x14ac:dyDescent="0.25">
      <c r="B650" s="58">
        <v>4</v>
      </c>
      <c r="C650" s="188" t="s">
        <v>717</v>
      </c>
      <c r="D650" s="60"/>
      <c r="E650" s="61"/>
      <c r="F650" s="62">
        <f t="shared" ref="F650:M650" si="822">10%*F16</f>
        <v>0</v>
      </c>
      <c r="G650" s="62">
        <f t="shared" si="822"/>
        <v>0</v>
      </c>
      <c r="H650" s="62">
        <f t="shared" si="822"/>
        <v>0</v>
      </c>
      <c r="I650" s="62">
        <f t="shared" si="822"/>
        <v>0</v>
      </c>
      <c r="J650" s="62">
        <f t="shared" si="822"/>
        <v>0</v>
      </c>
      <c r="K650" s="62">
        <f t="shared" si="822"/>
        <v>0</v>
      </c>
      <c r="L650" s="62">
        <f t="shared" si="822"/>
        <v>0</v>
      </c>
      <c r="M650" s="62">
        <f t="shared" si="822"/>
        <v>0</v>
      </c>
      <c r="N650" s="62"/>
      <c r="O650" s="62"/>
    </row>
    <row r="651" spans="2:15" hidden="1" x14ac:dyDescent="0.25">
      <c r="B651" s="58"/>
      <c r="C651" s="63" t="s">
        <v>718</v>
      </c>
      <c r="D651" s="60"/>
      <c r="E651" s="61"/>
      <c r="F651" s="62">
        <f t="shared" ref="F651:M651" ca="1" si="823">10%*F17</f>
        <v>0</v>
      </c>
      <c r="G651" s="62">
        <f t="shared" ca="1" si="823"/>
        <v>0</v>
      </c>
      <c r="H651" s="62">
        <f t="shared" ca="1" si="823"/>
        <v>0</v>
      </c>
      <c r="I651" s="62">
        <f t="shared" ca="1" si="823"/>
        <v>0</v>
      </c>
      <c r="J651" s="62">
        <f t="shared" ca="1" si="823"/>
        <v>0</v>
      </c>
      <c r="K651" s="62">
        <f t="shared" ca="1" si="823"/>
        <v>0</v>
      </c>
      <c r="L651" s="62">
        <f t="shared" ca="1" si="823"/>
        <v>0</v>
      </c>
      <c r="M651" s="62">
        <f t="shared" ca="1" si="823"/>
        <v>0</v>
      </c>
      <c r="N651" s="62">
        <f t="shared" ref="N651:N654" ca="1" si="824">F651-J651</f>
        <v>0</v>
      </c>
      <c r="O651" s="62">
        <f t="shared" ref="O651:O654" ca="1" si="825">I651-M651</f>
        <v>0</v>
      </c>
    </row>
    <row r="652" spans="2:15" hidden="1" x14ac:dyDescent="0.25">
      <c r="B652" s="58"/>
      <c r="C652" s="188" t="s">
        <v>719</v>
      </c>
      <c r="D652" s="60"/>
      <c r="E652" s="61"/>
      <c r="F652" s="62">
        <f t="shared" ref="F652:M652" si="826">10%*F18</f>
        <v>0</v>
      </c>
      <c r="G652" s="62">
        <f t="shared" si="826"/>
        <v>0</v>
      </c>
      <c r="H652" s="62">
        <f t="shared" si="826"/>
        <v>0</v>
      </c>
      <c r="I652" s="62">
        <f t="shared" si="826"/>
        <v>0</v>
      </c>
      <c r="J652" s="62">
        <f t="shared" si="826"/>
        <v>0</v>
      </c>
      <c r="K652" s="62">
        <f t="shared" si="826"/>
        <v>0</v>
      </c>
      <c r="L652" s="62">
        <f t="shared" si="826"/>
        <v>0</v>
      </c>
      <c r="M652" s="62">
        <f t="shared" si="826"/>
        <v>0</v>
      </c>
      <c r="N652" s="62"/>
      <c r="O652" s="62"/>
    </row>
    <row r="653" spans="2:15" hidden="1" x14ac:dyDescent="0.25">
      <c r="B653" s="58"/>
      <c r="C653" s="63" t="s">
        <v>720</v>
      </c>
      <c r="D653" s="60"/>
      <c r="E653" s="61"/>
      <c r="F653" s="62">
        <f t="shared" ref="F653:M653" ca="1" si="827">10%*F19</f>
        <v>0</v>
      </c>
      <c r="G653" s="62">
        <f t="shared" ca="1" si="827"/>
        <v>0</v>
      </c>
      <c r="H653" s="62">
        <f t="shared" ca="1" si="827"/>
        <v>0</v>
      </c>
      <c r="I653" s="62">
        <f t="shared" ca="1" si="827"/>
        <v>0</v>
      </c>
      <c r="J653" s="62">
        <f t="shared" ca="1" si="827"/>
        <v>0</v>
      </c>
      <c r="K653" s="62">
        <f t="shared" ca="1" si="827"/>
        <v>0</v>
      </c>
      <c r="L653" s="62">
        <f t="shared" ca="1" si="827"/>
        <v>0</v>
      </c>
      <c r="M653" s="62">
        <f t="shared" ca="1" si="827"/>
        <v>0</v>
      </c>
      <c r="N653" s="62">
        <f t="shared" ca="1" si="824"/>
        <v>0</v>
      </c>
      <c r="O653" s="62">
        <f t="shared" ca="1" si="825"/>
        <v>0</v>
      </c>
    </row>
    <row r="654" spans="2:15" hidden="1" x14ac:dyDescent="0.25">
      <c r="B654" s="58"/>
      <c r="C654" s="63" t="s">
        <v>721</v>
      </c>
      <c r="D654" s="60"/>
      <c r="E654" s="61"/>
      <c r="F654" s="62">
        <f t="shared" ref="F654:M654" ca="1" si="828">10%*F20</f>
        <v>0</v>
      </c>
      <c r="G654" s="62">
        <f t="shared" ca="1" si="828"/>
        <v>0</v>
      </c>
      <c r="H654" s="62">
        <f t="shared" ca="1" si="828"/>
        <v>0</v>
      </c>
      <c r="I654" s="62">
        <f t="shared" ca="1" si="828"/>
        <v>0</v>
      </c>
      <c r="J654" s="62">
        <f t="shared" ca="1" si="828"/>
        <v>0</v>
      </c>
      <c r="K654" s="62">
        <f t="shared" ca="1" si="828"/>
        <v>0</v>
      </c>
      <c r="L654" s="62">
        <f t="shared" ca="1" si="828"/>
        <v>0</v>
      </c>
      <c r="M654" s="62">
        <f t="shared" ca="1" si="828"/>
        <v>0</v>
      </c>
      <c r="N654" s="62">
        <f t="shared" ca="1" si="824"/>
        <v>0</v>
      </c>
      <c r="O654" s="62">
        <f t="shared" ca="1" si="825"/>
        <v>0</v>
      </c>
    </row>
    <row r="655" spans="2:15" hidden="1" x14ac:dyDescent="0.25">
      <c r="B655" s="58">
        <v>5</v>
      </c>
      <c r="C655" s="188" t="s">
        <v>722</v>
      </c>
      <c r="D655" s="60"/>
      <c r="E655" s="61"/>
      <c r="F655" s="62">
        <f t="shared" ref="F655:M655" si="829">10%*F21</f>
        <v>0</v>
      </c>
      <c r="G655" s="62">
        <f t="shared" si="829"/>
        <v>0</v>
      </c>
      <c r="H655" s="62">
        <f t="shared" si="829"/>
        <v>0</v>
      </c>
      <c r="I655" s="62">
        <f t="shared" si="829"/>
        <v>0</v>
      </c>
      <c r="J655" s="62">
        <f t="shared" si="829"/>
        <v>0</v>
      </c>
      <c r="K655" s="62">
        <f t="shared" si="829"/>
        <v>0</v>
      </c>
      <c r="L655" s="62">
        <f t="shared" si="829"/>
        <v>0</v>
      </c>
      <c r="M655" s="62">
        <f t="shared" si="829"/>
        <v>0</v>
      </c>
      <c r="N655" s="62"/>
      <c r="O655" s="62"/>
    </row>
    <row r="656" spans="2:15" hidden="1" x14ac:dyDescent="0.25">
      <c r="B656" s="58"/>
      <c r="C656" s="63" t="s">
        <v>723</v>
      </c>
      <c r="D656" s="60"/>
      <c r="E656" s="61"/>
      <c r="F656" s="62">
        <f t="shared" ref="F656:M656" ca="1" si="830">10%*F22</f>
        <v>0</v>
      </c>
      <c r="G656" s="62">
        <f t="shared" ca="1" si="830"/>
        <v>0</v>
      </c>
      <c r="H656" s="62">
        <f t="shared" ca="1" si="830"/>
        <v>0</v>
      </c>
      <c r="I656" s="62">
        <f t="shared" ca="1" si="830"/>
        <v>0</v>
      </c>
      <c r="J656" s="62">
        <f t="shared" ca="1" si="830"/>
        <v>0</v>
      </c>
      <c r="K656" s="62">
        <f t="shared" ca="1" si="830"/>
        <v>0</v>
      </c>
      <c r="L656" s="62">
        <f t="shared" ca="1" si="830"/>
        <v>0</v>
      </c>
      <c r="M656" s="62">
        <f t="shared" ca="1" si="830"/>
        <v>0</v>
      </c>
      <c r="N656" s="62">
        <f t="shared" ref="N656:N661" ca="1" si="831">F656-J656</f>
        <v>0</v>
      </c>
      <c r="O656" s="62">
        <f t="shared" ref="O656:O661" ca="1" si="832">I656-M656</f>
        <v>0</v>
      </c>
    </row>
    <row r="657" spans="2:15" hidden="1" x14ac:dyDescent="0.25">
      <c r="B657" s="58"/>
      <c r="C657" s="63" t="s">
        <v>724</v>
      </c>
      <c r="D657" s="60"/>
      <c r="E657" s="61"/>
      <c r="F657" s="62">
        <f t="shared" ref="F657:M657" ca="1" si="833">10%*F23</f>
        <v>0</v>
      </c>
      <c r="G657" s="62">
        <f t="shared" ca="1" si="833"/>
        <v>0</v>
      </c>
      <c r="H657" s="62">
        <f t="shared" ca="1" si="833"/>
        <v>0</v>
      </c>
      <c r="I657" s="62">
        <f t="shared" ca="1" si="833"/>
        <v>0</v>
      </c>
      <c r="J657" s="62">
        <f t="shared" ca="1" si="833"/>
        <v>0</v>
      </c>
      <c r="K657" s="62">
        <f t="shared" ca="1" si="833"/>
        <v>0</v>
      </c>
      <c r="L657" s="62">
        <f t="shared" ca="1" si="833"/>
        <v>0</v>
      </c>
      <c r="M657" s="62">
        <f t="shared" ca="1" si="833"/>
        <v>0</v>
      </c>
      <c r="N657" s="62">
        <f t="shared" ca="1" si="831"/>
        <v>0</v>
      </c>
      <c r="O657" s="62">
        <f t="shared" ca="1" si="832"/>
        <v>0</v>
      </c>
    </row>
    <row r="658" spans="2:15" hidden="1" x14ac:dyDescent="0.25">
      <c r="B658" s="58"/>
      <c r="C658" s="63" t="s">
        <v>725</v>
      </c>
      <c r="D658" s="60"/>
      <c r="E658" s="61"/>
      <c r="F658" s="62">
        <f t="shared" ref="F658:M658" ca="1" si="834">10%*F24</f>
        <v>0</v>
      </c>
      <c r="G658" s="62">
        <f t="shared" ca="1" si="834"/>
        <v>0</v>
      </c>
      <c r="H658" s="62">
        <f t="shared" ca="1" si="834"/>
        <v>0</v>
      </c>
      <c r="I658" s="62">
        <f t="shared" ca="1" si="834"/>
        <v>0</v>
      </c>
      <c r="J658" s="62">
        <f t="shared" ca="1" si="834"/>
        <v>0</v>
      </c>
      <c r="K658" s="62">
        <f t="shared" ca="1" si="834"/>
        <v>0</v>
      </c>
      <c r="L658" s="62">
        <f t="shared" ca="1" si="834"/>
        <v>0</v>
      </c>
      <c r="M658" s="62">
        <f t="shared" ca="1" si="834"/>
        <v>0</v>
      </c>
      <c r="N658" s="62">
        <f t="shared" ca="1" si="831"/>
        <v>0</v>
      </c>
      <c r="O658" s="62">
        <f t="shared" ca="1" si="832"/>
        <v>0</v>
      </c>
    </row>
    <row r="659" spans="2:15" hidden="1" x14ac:dyDescent="0.25">
      <c r="B659" s="58"/>
      <c r="C659" s="63" t="s">
        <v>726</v>
      </c>
      <c r="D659" s="60"/>
      <c r="E659" s="61"/>
      <c r="F659" s="62">
        <f t="shared" ref="F659:M659" ca="1" si="835">10%*F25</f>
        <v>0</v>
      </c>
      <c r="G659" s="62">
        <f t="shared" ca="1" si="835"/>
        <v>0</v>
      </c>
      <c r="H659" s="62">
        <f t="shared" ca="1" si="835"/>
        <v>0</v>
      </c>
      <c r="I659" s="62">
        <f t="shared" ca="1" si="835"/>
        <v>0</v>
      </c>
      <c r="J659" s="62">
        <f t="shared" ca="1" si="835"/>
        <v>0</v>
      </c>
      <c r="K659" s="62">
        <f t="shared" ca="1" si="835"/>
        <v>0</v>
      </c>
      <c r="L659" s="62">
        <f t="shared" ca="1" si="835"/>
        <v>0</v>
      </c>
      <c r="M659" s="62">
        <f t="shared" ca="1" si="835"/>
        <v>0</v>
      </c>
      <c r="N659" s="62">
        <f t="shared" ca="1" si="831"/>
        <v>0</v>
      </c>
      <c r="O659" s="62">
        <f t="shared" ca="1" si="832"/>
        <v>0</v>
      </c>
    </row>
    <row r="660" spans="2:15" hidden="1" x14ac:dyDescent="0.25">
      <c r="B660" s="58">
        <v>6</v>
      </c>
      <c r="C660" s="188" t="s">
        <v>727</v>
      </c>
      <c r="D660" s="60"/>
      <c r="E660" s="61"/>
      <c r="F660" s="62">
        <f t="shared" ref="F660:M660" ca="1" si="836">10%*F26</f>
        <v>0</v>
      </c>
      <c r="G660" s="62">
        <f t="shared" ca="1" si="836"/>
        <v>0</v>
      </c>
      <c r="H660" s="62">
        <f t="shared" ca="1" si="836"/>
        <v>0</v>
      </c>
      <c r="I660" s="62">
        <f t="shared" ca="1" si="836"/>
        <v>0</v>
      </c>
      <c r="J660" s="62">
        <f t="shared" ca="1" si="836"/>
        <v>0</v>
      </c>
      <c r="K660" s="62">
        <f t="shared" ca="1" si="836"/>
        <v>0</v>
      </c>
      <c r="L660" s="62">
        <f t="shared" ca="1" si="836"/>
        <v>0</v>
      </c>
      <c r="M660" s="62">
        <f t="shared" ca="1" si="836"/>
        <v>0</v>
      </c>
      <c r="N660" s="62">
        <f t="shared" ca="1" si="831"/>
        <v>0</v>
      </c>
      <c r="O660" s="62">
        <f t="shared" ca="1" si="832"/>
        <v>0</v>
      </c>
    </row>
    <row r="661" spans="2:15" hidden="1" x14ac:dyDescent="0.25">
      <c r="B661" s="58">
        <v>7</v>
      </c>
      <c r="C661" s="188" t="s">
        <v>728</v>
      </c>
      <c r="D661" s="60"/>
      <c r="E661" s="61"/>
      <c r="F661" s="62">
        <f t="shared" ref="F661:M661" ca="1" si="837">10%*F27</f>
        <v>0</v>
      </c>
      <c r="G661" s="62">
        <f t="shared" ca="1" si="837"/>
        <v>0</v>
      </c>
      <c r="H661" s="62">
        <f t="shared" ca="1" si="837"/>
        <v>0</v>
      </c>
      <c r="I661" s="62">
        <f t="shared" ca="1" si="837"/>
        <v>0</v>
      </c>
      <c r="J661" s="62">
        <f t="shared" ca="1" si="837"/>
        <v>0</v>
      </c>
      <c r="K661" s="62">
        <f t="shared" ca="1" si="837"/>
        <v>0</v>
      </c>
      <c r="L661" s="62">
        <f t="shared" ca="1" si="837"/>
        <v>0</v>
      </c>
      <c r="M661" s="62">
        <f t="shared" ca="1" si="837"/>
        <v>0</v>
      </c>
      <c r="N661" s="62">
        <f t="shared" ca="1" si="831"/>
        <v>0</v>
      </c>
      <c r="O661" s="62">
        <f t="shared" ca="1" si="832"/>
        <v>0</v>
      </c>
    </row>
    <row r="662" spans="2:15" hidden="1" x14ac:dyDescent="0.25">
      <c r="B662" s="58">
        <v>8</v>
      </c>
      <c r="C662" s="188" t="s">
        <v>729</v>
      </c>
      <c r="D662" s="60"/>
      <c r="E662" s="61"/>
      <c r="F662" s="62">
        <f t="shared" ref="F662:M662" si="838">10%*F28</f>
        <v>0</v>
      </c>
      <c r="G662" s="62">
        <f t="shared" si="838"/>
        <v>0</v>
      </c>
      <c r="H662" s="62">
        <f t="shared" si="838"/>
        <v>0</v>
      </c>
      <c r="I662" s="62">
        <f t="shared" si="838"/>
        <v>0</v>
      </c>
      <c r="J662" s="62">
        <f t="shared" si="838"/>
        <v>0</v>
      </c>
      <c r="K662" s="62">
        <f t="shared" si="838"/>
        <v>0</v>
      </c>
      <c r="L662" s="62">
        <f t="shared" si="838"/>
        <v>0</v>
      </c>
      <c r="M662" s="62">
        <f t="shared" si="838"/>
        <v>0</v>
      </c>
      <c r="N662" s="62"/>
      <c r="O662" s="62"/>
    </row>
    <row r="663" spans="2:15" hidden="1" x14ac:dyDescent="0.25">
      <c r="B663" s="58"/>
      <c r="C663" s="63" t="s">
        <v>730</v>
      </c>
      <c r="D663" s="60"/>
      <c r="E663" s="61"/>
      <c r="F663" s="62">
        <f t="shared" ref="F663:M663" ca="1" si="839">10%*F29</f>
        <v>0</v>
      </c>
      <c r="G663" s="62">
        <f t="shared" ca="1" si="839"/>
        <v>0</v>
      </c>
      <c r="H663" s="62">
        <f t="shared" ca="1" si="839"/>
        <v>0</v>
      </c>
      <c r="I663" s="62">
        <f t="shared" ca="1" si="839"/>
        <v>0</v>
      </c>
      <c r="J663" s="62">
        <f t="shared" ca="1" si="839"/>
        <v>0</v>
      </c>
      <c r="K663" s="62">
        <f t="shared" ca="1" si="839"/>
        <v>0</v>
      </c>
      <c r="L663" s="62">
        <f t="shared" ca="1" si="839"/>
        <v>0</v>
      </c>
      <c r="M663" s="62">
        <f t="shared" ca="1" si="839"/>
        <v>0</v>
      </c>
      <c r="N663" s="62">
        <f t="shared" ref="N663:N667" ca="1" si="840">F663-J663</f>
        <v>0</v>
      </c>
      <c r="O663" s="62">
        <f t="shared" ref="O663:O665" ca="1" si="841">I663-M663</f>
        <v>0</v>
      </c>
    </row>
    <row r="664" spans="2:15" hidden="1" x14ac:dyDescent="0.25">
      <c r="B664" s="58"/>
      <c r="C664" s="63" t="s">
        <v>731</v>
      </c>
      <c r="D664" s="60"/>
      <c r="E664" s="61"/>
      <c r="F664" s="62">
        <f t="shared" ref="F664:M664" ca="1" si="842">10%*F30</f>
        <v>0</v>
      </c>
      <c r="G664" s="62">
        <f t="shared" ca="1" si="842"/>
        <v>0</v>
      </c>
      <c r="H664" s="62">
        <f t="shared" ca="1" si="842"/>
        <v>0</v>
      </c>
      <c r="I664" s="62">
        <f t="shared" ca="1" si="842"/>
        <v>0</v>
      </c>
      <c r="J664" s="62">
        <f t="shared" ca="1" si="842"/>
        <v>0</v>
      </c>
      <c r="K664" s="62">
        <f t="shared" ca="1" si="842"/>
        <v>0</v>
      </c>
      <c r="L664" s="62">
        <f t="shared" ca="1" si="842"/>
        <v>0</v>
      </c>
      <c r="M664" s="62">
        <f t="shared" ca="1" si="842"/>
        <v>0</v>
      </c>
      <c r="N664" s="62">
        <f t="shared" ca="1" si="840"/>
        <v>0</v>
      </c>
      <c r="O664" s="62">
        <f t="shared" ca="1" si="841"/>
        <v>0</v>
      </c>
    </row>
    <row r="665" spans="2:15" ht="28" hidden="1" x14ac:dyDescent="0.25">
      <c r="B665" s="186">
        <v>9</v>
      </c>
      <c r="C665" s="190" t="s">
        <v>732</v>
      </c>
      <c r="D665" s="60"/>
      <c r="E665" s="61"/>
      <c r="F665" s="62">
        <f t="shared" ref="F665:M665" ca="1" si="843">10%*F31</f>
        <v>0</v>
      </c>
      <c r="G665" s="62">
        <f t="shared" ca="1" si="843"/>
        <v>0</v>
      </c>
      <c r="H665" s="62">
        <f t="shared" ca="1" si="843"/>
        <v>0</v>
      </c>
      <c r="I665" s="62">
        <f t="shared" ca="1" si="843"/>
        <v>0</v>
      </c>
      <c r="J665" s="62">
        <f t="shared" ca="1" si="843"/>
        <v>0</v>
      </c>
      <c r="K665" s="62">
        <f t="shared" ca="1" si="843"/>
        <v>0</v>
      </c>
      <c r="L665" s="62">
        <f t="shared" ca="1" si="843"/>
        <v>0</v>
      </c>
      <c r="M665" s="62">
        <f t="shared" ca="1" si="843"/>
        <v>0</v>
      </c>
      <c r="N665" s="62">
        <f t="shared" ca="1" si="840"/>
        <v>0</v>
      </c>
      <c r="O665" s="62">
        <f t="shared" ca="1" si="841"/>
        <v>0</v>
      </c>
    </row>
    <row r="666" spans="2:15" hidden="1" x14ac:dyDescent="0.25">
      <c r="B666" s="183">
        <v>10</v>
      </c>
      <c r="C666" s="191" t="s">
        <v>734</v>
      </c>
      <c r="D666" s="184"/>
      <c r="E666" s="61"/>
      <c r="F666" s="62">
        <f t="shared" ref="F666:M666" ca="1" si="844">10%*F32</f>
        <v>0</v>
      </c>
      <c r="G666" s="62">
        <f t="shared" ca="1" si="844"/>
        <v>0</v>
      </c>
      <c r="H666" s="62">
        <f t="shared" ca="1" si="844"/>
        <v>0</v>
      </c>
      <c r="I666" s="62">
        <f t="shared" ca="1" si="844"/>
        <v>0</v>
      </c>
      <c r="J666" s="62">
        <f t="shared" ca="1" si="844"/>
        <v>0</v>
      </c>
      <c r="K666" s="62">
        <f t="shared" ca="1" si="844"/>
        <v>0</v>
      </c>
      <c r="L666" s="62">
        <f t="shared" ca="1" si="844"/>
        <v>0</v>
      </c>
      <c r="M666" s="62">
        <f t="shared" ca="1" si="844"/>
        <v>0</v>
      </c>
      <c r="N666" s="62">
        <f t="shared" ca="1" si="840"/>
        <v>0</v>
      </c>
      <c r="O666" s="62">
        <f t="shared" ref="O666:O667" ca="1" si="845">G666-K666</f>
        <v>0</v>
      </c>
    </row>
    <row r="667" spans="2:15" hidden="1" x14ac:dyDescent="0.25">
      <c r="B667" s="183">
        <v>11</v>
      </c>
      <c r="C667" s="191" t="s">
        <v>735</v>
      </c>
      <c r="D667" s="184"/>
      <c r="E667" s="61"/>
      <c r="F667" s="62">
        <f t="shared" ref="F667:M667" ca="1" si="846">10%*F33</f>
        <v>0</v>
      </c>
      <c r="G667" s="62">
        <f t="shared" ca="1" si="846"/>
        <v>0</v>
      </c>
      <c r="H667" s="62">
        <f t="shared" ca="1" si="846"/>
        <v>0</v>
      </c>
      <c r="I667" s="62">
        <f t="shared" ca="1" si="846"/>
        <v>0</v>
      </c>
      <c r="J667" s="62">
        <f t="shared" ca="1" si="846"/>
        <v>0</v>
      </c>
      <c r="K667" s="62">
        <f t="shared" ca="1" si="846"/>
        <v>0</v>
      </c>
      <c r="L667" s="62">
        <f t="shared" ca="1" si="846"/>
        <v>0</v>
      </c>
      <c r="M667" s="62">
        <f t="shared" ca="1" si="846"/>
        <v>0</v>
      </c>
      <c r="N667" s="62">
        <f t="shared" ca="1" si="840"/>
        <v>0</v>
      </c>
      <c r="O667" s="62">
        <f t="shared" ca="1" si="845"/>
        <v>0</v>
      </c>
    </row>
    <row r="668" spans="2:15" hidden="1" x14ac:dyDescent="0.25">
      <c r="B668" s="183">
        <v>12</v>
      </c>
      <c r="C668" s="191" t="s">
        <v>736</v>
      </c>
      <c r="D668" s="184"/>
      <c r="E668" s="61"/>
      <c r="F668" s="62">
        <f t="shared" ref="F668:M668" si="847">10%*F34</f>
        <v>0</v>
      </c>
      <c r="G668" s="62">
        <f t="shared" si="847"/>
        <v>0</v>
      </c>
      <c r="H668" s="62">
        <f t="shared" si="847"/>
        <v>0</v>
      </c>
      <c r="I668" s="62">
        <f t="shared" si="847"/>
        <v>0</v>
      </c>
      <c r="J668" s="62">
        <f t="shared" si="847"/>
        <v>0</v>
      </c>
      <c r="K668" s="62">
        <f t="shared" si="847"/>
        <v>0</v>
      </c>
      <c r="L668" s="62">
        <f t="shared" si="847"/>
        <v>0</v>
      </c>
      <c r="M668" s="62">
        <f t="shared" si="847"/>
        <v>0</v>
      </c>
      <c r="N668" s="62"/>
      <c r="O668" s="62"/>
    </row>
    <row r="669" spans="2:15" hidden="1" x14ac:dyDescent="0.25">
      <c r="B669" s="183"/>
      <c r="C669" s="185" t="s">
        <v>741</v>
      </c>
      <c r="D669" s="184"/>
      <c r="E669" s="61"/>
      <c r="F669" s="62">
        <f t="shared" ref="F669:M669" ca="1" si="848">10%*F35</f>
        <v>0</v>
      </c>
      <c r="G669" s="62">
        <f t="shared" ca="1" si="848"/>
        <v>0</v>
      </c>
      <c r="H669" s="62">
        <f t="shared" ca="1" si="848"/>
        <v>0</v>
      </c>
      <c r="I669" s="62">
        <f t="shared" ca="1" si="848"/>
        <v>0</v>
      </c>
      <c r="J669" s="62">
        <f t="shared" ca="1" si="848"/>
        <v>0</v>
      </c>
      <c r="K669" s="62">
        <f t="shared" ca="1" si="848"/>
        <v>0</v>
      </c>
      <c r="L669" s="62">
        <f t="shared" ca="1" si="848"/>
        <v>0</v>
      </c>
      <c r="M669" s="62">
        <f t="shared" ca="1" si="848"/>
        <v>0</v>
      </c>
      <c r="N669" s="62">
        <f t="shared" ref="N669:N670" ca="1" si="849">F669-J669</f>
        <v>0</v>
      </c>
      <c r="O669" s="62">
        <f t="shared" ref="O669:O670" ca="1" si="850">G669-K669</f>
        <v>0</v>
      </c>
    </row>
    <row r="670" spans="2:15" hidden="1" x14ac:dyDescent="0.25">
      <c r="B670" s="183"/>
      <c r="C670" s="185" t="s">
        <v>742</v>
      </c>
      <c r="D670" s="184"/>
      <c r="E670" s="61"/>
      <c r="F670" s="62">
        <f t="shared" ref="F670:M670" ca="1" si="851">10%*F36</f>
        <v>0</v>
      </c>
      <c r="G670" s="62">
        <f t="shared" ca="1" si="851"/>
        <v>0</v>
      </c>
      <c r="H670" s="62">
        <f t="shared" ca="1" si="851"/>
        <v>0</v>
      </c>
      <c r="I670" s="62">
        <f t="shared" ca="1" si="851"/>
        <v>0</v>
      </c>
      <c r="J670" s="62">
        <f t="shared" ca="1" si="851"/>
        <v>0</v>
      </c>
      <c r="K670" s="62">
        <f t="shared" ca="1" si="851"/>
        <v>0</v>
      </c>
      <c r="L670" s="62">
        <f t="shared" ca="1" si="851"/>
        <v>0</v>
      </c>
      <c r="M670" s="62">
        <f t="shared" ca="1" si="851"/>
        <v>0</v>
      </c>
      <c r="N670" s="62">
        <f t="shared" ca="1" si="849"/>
        <v>0</v>
      </c>
      <c r="O670" s="62">
        <f t="shared" ca="1" si="850"/>
        <v>0</v>
      </c>
    </row>
    <row r="671" spans="2:15" hidden="1" x14ac:dyDescent="0.25">
      <c r="B671" s="183">
        <v>13</v>
      </c>
      <c r="C671" s="185"/>
      <c r="D671" s="184"/>
      <c r="E671" s="61"/>
      <c r="F671" s="62">
        <f t="shared" ref="F671:M671" si="852">10%*F37</f>
        <v>0</v>
      </c>
      <c r="G671" s="62">
        <f t="shared" si="852"/>
        <v>0</v>
      </c>
      <c r="H671" s="62">
        <f t="shared" si="852"/>
        <v>0</v>
      </c>
      <c r="I671" s="62">
        <f t="shared" si="852"/>
        <v>0</v>
      </c>
      <c r="J671" s="62">
        <f t="shared" si="852"/>
        <v>0</v>
      </c>
      <c r="K671" s="62">
        <f t="shared" si="852"/>
        <v>0</v>
      </c>
      <c r="L671" s="62">
        <f t="shared" si="852"/>
        <v>0</v>
      </c>
      <c r="M671" s="62">
        <f t="shared" si="852"/>
        <v>0</v>
      </c>
      <c r="N671" s="62"/>
      <c r="O671" s="62"/>
    </row>
    <row r="672" spans="2:15" hidden="1" x14ac:dyDescent="0.25">
      <c r="B672" s="183"/>
      <c r="C672" s="185" t="s">
        <v>743</v>
      </c>
      <c r="D672" s="184"/>
      <c r="E672" s="61"/>
      <c r="F672" s="62">
        <f t="shared" ref="F672:M672" ca="1" si="853">10%*F38</f>
        <v>0</v>
      </c>
      <c r="G672" s="62">
        <f t="shared" ca="1" si="853"/>
        <v>0</v>
      </c>
      <c r="H672" s="62">
        <f t="shared" ca="1" si="853"/>
        <v>0</v>
      </c>
      <c r="I672" s="62">
        <f t="shared" ca="1" si="853"/>
        <v>0</v>
      </c>
      <c r="J672" s="62">
        <f t="shared" ca="1" si="853"/>
        <v>0</v>
      </c>
      <c r="K672" s="62">
        <f t="shared" ca="1" si="853"/>
        <v>0</v>
      </c>
      <c r="L672" s="62">
        <f t="shared" ca="1" si="853"/>
        <v>0</v>
      </c>
      <c r="M672" s="62">
        <f t="shared" ca="1" si="853"/>
        <v>0</v>
      </c>
      <c r="N672" s="62">
        <f t="shared" ref="N672:N675" ca="1" si="854">F672-J672</f>
        <v>0</v>
      </c>
      <c r="O672" s="62">
        <f t="shared" ref="O672:O675" ca="1" si="855">G672-K672</f>
        <v>0</v>
      </c>
    </row>
    <row r="673" spans="2:15" hidden="1" x14ac:dyDescent="0.25">
      <c r="B673" s="183"/>
      <c r="C673" s="185" t="s">
        <v>744</v>
      </c>
      <c r="D673" s="184"/>
      <c r="E673" s="61"/>
      <c r="F673" s="62">
        <f t="shared" ref="F673:M673" ca="1" si="856">10%*F39</f>
        <v>0</v>
      </c>
      <c r="G673" s="62">
        <f t="shared" ca="1" si="856"/>
        <v>0</v>
      </c>
      <c r="H673" s="62">
        <f t="shared" ca="1" si="856"/>
        <v>0</v>
      </c>
      <c r="I673" s="62">
        <f t="shared" ca="1" si="856"/>
        <v>0</v>
      </c>
      <c r="J673" s="62">
        <f t="shared" ca="1" si="856"/>
        <v>0</v>
      </c>
      <c r="K673" s="62">
        <f t="shared" ca="1" si="856"/>
        <v>0</v>
      </c>
      <c r="L673" s="62">
        <f t="shared" ca="1" si="856"/>
        <v>0</v>
      </c>
      <c r="M673" s="62">
        <f t="shared" ca="1" si="856"/>
        <v>0</v>
      </c>
      <c r="N673" s="62">
        <f t="shared" ca="1" si="854"/>
        <v>0</v>
      </c>
      <c r="O673" s="62">
        <f t="shared" ca="1" si="855"/>
        <v>0</v>
      </c>
    </row>
    <row r="674" spans="2:15" hidden="1" x14ac:dyDescent="0.25">
      <c r="B674" s="183"/>
      <c r="C674" s="185" t="s">
        <v>745</v>
      </c>
      <c r="D674" s="184"/>
      <c r="E674" s="61"/>
      <c r="F674" s="62">
        <f t="shared" ref="F674:M674" ca="1" si="857">10%*F40</f>
        <v>0</v>
      </c>
      <c r="G674" s="62">
        <f t="shared" ca="1" si="857"/>
        <v>0</v>
      </c>
      <c r="H674" s="62">
        <f t="shared" ca="1" si="857"/>
        <v>0</v>
      </c>
      <c r="I674" s="62">
        <f t="shared" ca="1" si="857"/>
        <v>0</v>
      </c>
      <c r="J674" s="62">
        <f t="shared" ca="1" si="857"/>
        <v>0</v>
      </c>
      <c r="K674" s="62">
        <f t="shared" ca="1" si="857"/>
        <v>0</v>
      </c>
      <c r="L674" s="62">
        <f t="shared" ca="1" si="857"/>
        <v>0</v>
      </c>
      <c r="M674" s="62">
        <f t="shared" ca="1" si="857"/>
        <v>0</v>
      </c>
      <c r="N674" s="62">
        <f t="shared" ca="1" si="854"/>
        <v>0</v>
      </c>
      <c r="O674" s="62">
        <f t="shared" ca="1" si="855"/>
        <v>0</v>
      </c>
    </row>
    <row r="675" spans="2:15" hidden="1" x14ac:dyDescent="0.25">
      <c r="B675" s="183"/>
      <c r="C675" s="185" t="s">
        <v>746</v>
      </c>
      <c r="D675" s="184"/>
      <c r="E675" s="61"/>
      <c r="F675" s="62">
        <f t="shared" ref="F675:M675" ca="1" si="858">10%*F41</f>
        <v>0</v>
      </c>
      <c r="G675" s="62">
        <f t="shared" ca="1" si="858"/>
        <v>0</v>
      </c>
      <c r="H675" s="62">
        <f t="shared" ca="1" si="858"/>
        <v>0</v>
      </c>
      <c r="I675" s="62">
        <f t="shared" ca="1" si="858"/>
        <v>0</v>
      </c>
      <c r="J675" s="62">
        <f t="shared" ca="1" si="858"/>
        <v>0</v>
      </c>
      <c r="K675" s="62">
        <f t="shared" ca="1" si="858"/>
        <v>0</v>
      </c>
      <c r="L675" s="62">
        <f t="shared" ca="1" si="858"/>
        <v>0</v>
      </c>
      <c r="M675" s="62">
        <f t="shared" ca="1" si="858"/>
        <v>0</v>
      </c>
      <c r="N675" s="62">
        <f t="shared" ca="1" si="854"/>
        <v>0</v>
      </c>
      <c r="O675" s="62">
        <f t="shared" ca="1" si="855"/>
        <v>0</v>
      </c>
    </row>
    <row r="676" spans="2:15" hidden="1" x14ac:dyDescent="0.25">
      <c r="B676" s="183">
        <v>14</v>
      </c>
      <c r="C676" s="191" t="s">
        <v>737</v>
      </c>
      <c r="D676" s="184"/>
      <c r="E676" s="61"/>
      <c r="F676" s="62">
        <f t="shared" ref="F676:M676" si="859">10%*F42</f>
        <v>0</v>
      </c>
      <c r="G676" s="62">
        <f t="shared" si="859"/>
        <v>0</v>
      </c>
      <c r="H676" s="62">
        <f t="shared" si="859"/>
        <v>0</v>
      </c>
      <c r="I676" s="62">
        <f t="shared" si="859"/>
        <v>0</v>
      </c>
      <c r="J676" s="62">
        <f t="shared" si="859"/>
        <v>0</v>
      </c>
      <c r="K676" s="62">
        <f t="shared" si="859"/>
        <v>0</v>
      </c>
      <c r="L676" s="62">
        <f t="shared" si="859"/>
        <v>0</v>
      </c>
      <c r="M676" s="62">
        <f t="shared" si="859"/>
        <v>0</v>
      </c>
      <c r="N676" s="62"/>
      <c r="O676" s="62"/>
    </row>
    <row r="677" spans="2:15" hidden="1" x14ac:dyDescent="0.25">
      <c r="B677" s="183"/>
      <c r="C677" s="185" t="s">
        <v>747</v>
      </c>
      <c r="D677" s="184"/>
      <c r="E677" s="61"/>
      <c r="F677" s="62">
        <f t="shared" ref="F677:M677" ca="1" si="860">10%*F43</f>
        <v>0</v>
      </c>
      <c r="G677" s="62">
        <f t="shared" ca="1" si="860"/>
        <v>0</v>
      </c>
      <c r="H677" s="62">
        <f t="shared" ca="1" si="860"/>
        <v>0</v>
      </c>
      <c r="I677" s="62">
        <f t="shared" ca="1" si="860"/>
        <v>0</v>
      </c>
      <c r="J677" s="62">
        <f t="shared" ca="1" si="860"/>
        <v>0</v>
      </c>
      <c r="K677" s="62">
        <f t="shared" ca="1" si="860"/>
        <v>0</v>
      </c>
      <c r="L677" s="62">
        <f t="shared" ca="1" si="860"/>
        <v>0</v>
      </c>
      <c r="M677" s="62">
        <f t="shared" ca="1" si="860"/>
        <v>0</v>
      </c>
      <c r="N677" s="62">
        <f t="shared" ref="N677:N682" ca="1" si="861">F677-J677</f>
        <v>0</v>
      </c>
      <c r="O677" s="62">
        <f t="shared" ref="O677:O682" ca="1" si="862">G677-K677</f>
        <v>0</v>
      </c>
    </row>
    <row r="678" spans="2:15" hidden="1" x14ac:dyDescent="0.25">
      <c r="B678" s="183"/>
      <c r="C678" s="185" t="s">
        <v>748</v>
      </c>
      <c r="D678" s="184"/>
      <c r="E678" s="61"/>
      <c r="F678" s="62">
        <f t="shared" ref="F678:M678" ca="1" si="863">10%*F44</f>
        <v>0</v>
      </c>
      <c r="G678" s="62">
        <f t="shared" ca="1" si="863"/>
        <v>0</v>
      </c>
      <c r="H678" s="62">
        <f t="shared" ca="1" si="863"/>
        <v>0</v>
      </c>
      <c r="I678" s="62">
        <f t="shared" ca="1" si="863"/>
        <v>0</v>
      </c>
      <c r="J678" s="62">
        <f t="shared" ca="1" si="863"/>
        <v>0</v>
      </c>
      <c r="K678" s="62">
        <f t="shared" ca="1" si="863"/>
        <v>0</v>
      </c>
      <c r="L678" s="62">
        <f t="shared" ca="1" si="863"/>
        <v>0</v>
      </c>
      <c r="M678" s="62">
        <f t="shared" ca="1" si="863"/>
        <v>0</v>
      </c>
      <c r="N678" s="62">
        <f t="shared" ca="1" si="861"/>
        <v>0</v>
      </c>
      <c r="O678" s="62">
        <f t="shared" ca="1" si="862"/>
        <v>0</v>
      </c>
    </row>
    <row r="679" spans="2:15" hidden="1" x14ac:dyDescent="0.25">
      <c r="B679" s="183"/>
      <c r="C679" s="185" t="s">
        <v>749</v>
      </c>
      <c r="D679" s="184"/>
      <c r="E679" s="61"/>
      <c r="F679" s="62">
        <f t="shared" ref="F679:M679" ca="1" si="864">10%*F45</f>
        <v>0</v>
      </c>
      <c r="G679" s="62">
        <f t="shared" ca="1" si="864"/>
        <v>0</v>
      </c>
      <c r="H679" s="62">
        <f t="shared" ca="1" si="864"/>
        <v>0</v>
      </c>
      <c r="I679" s="62">
        <f t="shared" ca="1" si="864"/>
        <v>0</v>
      </c>
      <c r="J679" s="62">
        <f t="shared" ca="1" si="864"/>
        <v>0</v>
      </c>
      <c r="K679" s="62">
        <f t="shared" ca="1" si="864"/>
        <v>0</v>
      </c>
      <c r="L679" s="62">
        <f t="shared" ca="1" si="864"/>
        <v>0</v>
      </c>
      <c r="M679" s="62">
        <f t="shared" ca="1" si="864"/>
        <v>0</v>
      </c>
      <c r="N679" s="62">
        <f t="shared" ca="1" si="861"/>
        <v>0</v>
      </c>
      <c r="O679" s="62">
        <f t="shared" ca="1" si="862"/>
        <v>0</v>
      </c>
    </row>
    <row r="680" spans="2:15" hidden="1" x14ac:dyDescent="0.25">
      <c r="B680" s="183">
        <v>15</v>
      </c>
      <c r="C680" s="191" t="s">
        <v>738</v>
      </c>
      <c r="D680" s="184"/>
      <c r="E680" s="61"/>
      <c r="F680" s="62">
        <f t="shared" ref="F680:M680" ca="1" si="865">10%*F46</f>
        <v>0</v>
      </c>
      <c r="G680" s="62">
        <f t="shared" ca="1" si="865"/>
        <v>0</v>
      </c>
      <c r="H680" s="62">
        <f t="shared" ca="1" si="865"/>
        <v>0</v>
      </c>
      <c r="I680" s="62">
        <f t="shared" ca="1" si="865"/>
        <v>0</v>
      </c>
      <c r="J680" s="62">
        <f t="shared" ca="1" si="865"/>
        <v>0</v>
      </c>
      <c r="K680" s="62">
        <f t="shared" ca="1" si="865"/>
        <v>0</v>
      </c>
      <c r="L680" s="62">
        <f t="shared" ca="1" si="865"/>
        <v>0</v>
      </c>
      <c r="M680" s="62">
        <f t="shared" ca="1" si="865"/>
        <v>0</v>
      </c>
      <c r="N680" s="62">
        <f t="shared" ca="1" si="861"/>
        <v>0</v>
      </c>
      <c r="O680" s="62">
        <f t="shared" ca="1" si="862"/>
        <v>0</v>
      </c>
    </row>
    <row r="681" spans="2:15" hidden="1" x14ac:dyDescent="0.25">
      <c r="B681" s="183">
        <v>16</v>
      </c>
      <c r="C681" s="191" t="s">
        <v>739</v>
      </c>
      <c r="D681" s="60"/>
      <c r="E681" s="61"/>
      <c r="F681" s="62">
        <f t="shared" ref="F681:M681" ca="1" si="866">10%*F47</f>
        <v>0</v>
      </c>
      <c r="G681" s="62">
        <f t="shared" ca="1" si="866"/>
        <v>0</v>
      </c>
      <c r="H681" s="62">
        <f t="shared" ca="1" si="866"/>
        <v>0</v>
      </c>
      <c r="I681" s="62">
        <f t="shared" ca="1" si="866"/>
        <v>0</v>
      </c>
      <c r="J681" s="62">
        <f t="shared" ca="1" si="866"/>
        <v>0</v>
      </c>
      <c r="K681" s="62">
        <f t="shared" ca="1" si="866"/>
        <v>0</v>
      </c>
      <c r="L681" s="62">
        <f t="shared" ca="1" si="866"/>
        <v>0</v>
      </c>
      <c r="M681" s="62">
        <f t="shared" ca="1" si="866"/>
        <v>0</v>
      </c>
      <c r="N681" s="62">
        <f t="shared" ca="1" si="861"/>
        <v>0</v>
      </c>
      <c r="O681" s="62">
        <f t="shared" ca="1" si="862"/>
        <v>0</v>
      </c>
    </row>
    <row r="682" spans="2:15" hidden="1" x14ac:dyDescent="0.25">
      <c r="B682" s="183">
        <v>17</v>
      </c>
      <c r="C682" s="191" t="s">
        <v>740</v>
      </c>
      <c r="D682" s="60"/>
      <c r="E682" s="64"/>
      <c r="F682" s="62">
        <f t="shared" ref="F682:M682" ca="1" si="867">10%*F48</f>
        <v>0</v>
      </c>
      <c r="G682" s="62">
        <f t="shared" ca="1" si="867"/>
        <v>0</v>
      </c>
      <c r="H682" s="62">
        <f t="shared" ca="1" si="867"/>
        <v>0</v>
      </c>
      <c r="I682" s="62">
        <f t="shared" ca="1" si="867"/>
        <v>0</v>
      </c>
      <c r="J682" s="62">
        <f t="shared" ca="1" si="867"/>
        <v>0</v>
      </c>
      <c r="K682" s="62">
        <f t="shared" ca="1" si="867"/>
        <v>0</v>
      </c>
      <c r="L682" s="62">
        <f t="shared" ca="1" si="867"/>
        <v>0</v>
      </c>
      <c r="M682" s="62">
        <f t="shared" ca="1" si="867"/>
        <v>0</v>
      </c>
      <c r="N682" s="62">
        <f t="shared" ca="1" si="861"/>
        <v>0</v>
      </c>
      <c r="O682" s="62">
        <f t="shared" ca="1" si="862"/>
        <v>0</v>
      </c>
    </row>
    <row r="683" spans="2:15" ht="14.5" hidden="1" thickBot="1" x14ac:dyDescent="0.3">
      <c r="B683" s="65"/>
      <c r="C683" s="66" t="s">
        <v>108</v>
      </c>
      <c r="D683" s="66"/>
      <c r="E683" s="67"/>
      <c r="F683" s="147">
        <f ca="1">SUM(F643:F682)</f>
        <v>0</v>
      </c>
      <c r="G683" s="147">
        <f t="shared" ref="G683" ca="1" si="868">SUM(G643:G682)</f>
        <v>0</v>
      </c>
      <c r="H683" s="147">
        <f t="shared" ref="H683" ca="1" si="869">SUM(H643:H682)</f>
        <v>0</v>
      </c>
      <c r="I683" s="147">
        <f t="shared" ref="I683" ca="1" si="870">SUM(I643:I682)</f>
        <v>0</v>
      </c>
      <c r="J683" s="147">
        <f t="shared" ref="J683" ca="1" si="871">SUM(J643:J682)</f>
        <v>0</v>
      </c>
      <c r="K683" s="147">
        <f t="shared" ref="K683" ca="1" si="872">SUM(K643:K682)</f>
        <v>0</v>
      </c>
      <c r="L683" s="147">
        <f t="shared" ref="L683" ca="1" si="873">SUM(L643:L682)</f>
        <v>0</v>
      </c>
      <c r="M683" s="147">
        <f t="shared" ref="M683" ca="1" si="874">SUM(M643:M682)</f>
        <v>0</v>
      </c>
      <c r="N683" s="147">
        <f t="shared" ref="N683" ca="1" si="875">SUM(N643:N682)</f>
        <v>0</v>
      </c>
      <c r="O683" s="147">
        <f t="shared" ref="O683" ca="1" si="876">SUM(O643:O682)</f>
        <v>0</v>
      </c>
    </row>
    <row r="684" spans="2:15" ht="14.5" thickBot="1" x14ac:dyDescent="0.3"/>
    <row r="685" spans="2:15" x14ac:dyDescent="0.25">
      <c r="B685" s="370" t="s">
        <v>642</v>
      </c>
      <c r="C685" s="371"/>
      <c r="D685" s="371"/>
      <c r="E685" s="371"/>
      <c r="F685" s="371"/>
      <c r="G685" s="371"/>
      <c r="H685" s="371"/>
      <c r="I685" s="371"/>
      <c r="J685" s="371"/>
      <c r="K685" s="371"/>
      <c r="L685" s="371"/>
      <c r="M685" s="371"/>
      <c r="N685" s="371"/>
      <c r="O685" s="372"/>
    </row>
    <row r="686" spans="2:15" x14ac:dyDescent="0.25">
      <c r="B686" s="373" t="s">
        <v>2</v>
      </c>
      <c r="C686" s="365" t="s">
        <v>205</v>
      </c>
      <c r="D686" s="367" t="s">
        <v>193</v>
      </c>
      <c r="E686" s="367" t="s">
        <v>194</v>
      </c>
      <c r="F686" s="367" t="s">
        <v>195</v>
      </c>
      <c r="G686" s="367"/>
      <c r="H686" s="367"/>
      <c r="I686" s="367"/>
      <c r="J686" s="367" t="s">
        <v>196</v>
      </c>
      <c r="K686" s="367"/>
      <c r="L686" s="367"/>
      <c r="M686" s="367"/>
      <c r="N686" s="367" t="s">
        <v>197</v>
      </c>
      <c r="O686" s="369"/>
    </row>
    <row r="687" spans="2:15" ht="56.5" thickBot="1" x14ac:dyDescent="0.3">
      <c r="B687" s="374"/>
      <c r="C687" s="366"/>
      <c r="D687" s="368"/>
      <c r="E687" s="368"/>
      <c r="F687" s="54" t="s">
        <v>198</v>
      </c>
      <c r="G687" s="54" t="s">
        <v>107</v>
      </c>
      <c r="H687" s="54" t="s">
        <v>199</v>
      </c>
      <c r="I687" s="54" t="s">
        <v>200</v>
      </c>
      <c r="J687" s="54" t="s">
        <v>201</v>
      </c>
      <c r="K687" s="54" t="s">
        <v>107</v>
      </c>
      <c r="L687" s="54" t="s">
        <v>202</v>
      </c>
      <c r="M687" s="54" t="s">
        <v>203</v>
      </c>
      <c r="N687" s="54" t="s">
        <v>198</v>
      </c>
      <c r="O687" s="55" t="s">
        <v>200</v>
      </c>
    </row>
    <row r="688" spans="2:15" x14ac:dyDescent="0.25">
      <c r="B688" s="58">
        <v>1</v>
      </c>
      <c r="C688" s="188" t="s">
        <v>148</v>
      </c>
      <c r="D688" s="180"/>
      <c r="E688" s="57"/>
      <c r="F688" s="62">
        <f>10%*F54</f>
        <v>0.8640000000000001</v>
      </c>
      <c r="G688" s="62">
        <f t="shared" ref="G688:M688" si="877">10%*G54</f>
        <v>2.8654474166067145</v>
      </c>
      <c r="H688" s="62">
        <f t="shared" ca="1" si="877"/>
        <v>0</v>
      </c>
      <c r="I688" s="62">
        <f t="shared" ca="1" si="877"/>
        <v>3.7294474166067149</v>
      </c>
      <c r="J688" s="62">
        <f t="shared" si="877"/>
        <v>4.8990620000015643E-4</v>
      </c>
      <c r="K688" s="62">
        <f t="shared" si="877"/>
        <v>0</v>
      </c>
      <c r="L688" s="62">
        <f t="shared" ca="1" si="877"/>
        <v>0</v>
      </c>
      <c r="M688" s="62">
        <f t="shared" ca="1" si="877"/>
        <v>4.8990620000015643E-4</v>
      </c>
      <c r="N688" s="62">
        <f>F688-J688</f>
        <v>0.86351009379999999</v>
      </c>
      <c r="O688" s="62">
        <f ca="1">I688-M688</f>
        <v>3.7289575104067145</v>
      </c>
    </row>
    <row r="689" spans="2:15" x14ac:dyDescent="0.25">
      <c r="B689" s="58">
        <v>2</v>
      </c>
      <c r="C689" s="188" t="s">
        <v>750</v>
      </c>
      <c r="D689" s="192"/>
      <c r="E689" s="193"/>
      <c r="F689" s="62">
        <f t="shared" ref="F689:M689" si="878">10%*F55</f>
        <v>0</v>
      </c>
      <c r="G689" s="62">
        <f t="shared" si="878"/>
        <v>0</v>
      </c>
      <c r="H689" s="62">
        <f t="shared" ca="1" si="878"/>
        <v>0</v>
      </c>
      <c r="I689" s="62">
        <f t="shared" ca="1" si="878"/>
        <v>0</v>
      </c>
      <c r="J689" s="62">
        <f t="shared" ca="1" si="878"/>
        <v>0</v>
      </c>
      <c r="K689" s="62">
        <f t="shared" ca="1" si="878"/>
        <v>0</v>
      </c>
      <c r="L689" s="62">
        <f t="shared" ca="1" si="878"/>
        <v>0</v>
      </c>
      <c r="M689" s="62">
        <f t="shared" ca="1" si="878"/>
        <v>0</v>
      </c>
      <c r="N689" s="62">
        <f ca="1">F689-J689</f>
        <v>0</v>
      </c>
      <c r="O689" s="62">
        <f ca="1">I689-M689</f>
        <v>0</v>
      </c>
    </row>
    <row r="690" spans="2:15" x14ac:dyDescent="0.25">
      <c r="B690" s="58">
        <v>3</v>
      </c>
      <c r="C690" s="187" t="s">
        <v>716</v>
      </c>
      <c r="D690" s="60"/>
      <c r="E690" s="61"/>
      <c r="F690" s="62">
        <f t="shared" ref="F690:M690" si="879">10%*F56</f>
        <v>0</v>
      </c>
      <c r="G690" s="62">
        <f t="shared" si="879"/>
        <v>0</v>
      </c>
      <c r="H690" s="62">
        <f t="shared" si="879"/>
        <v>0</v>
      </c>
      <c r="I690" s="62">
        <f t="shared" si="879"/>
        <v>0</v>
      </c>
      <c r="J690" s="62">
        <f t="shared" si="879"/>
        <v>0</v>
      </c>
      <c r="K690" s="62">
        <f t="shared" si="879"/>
        <v>0</v>
      </c>
      <c r="L690" s="62">
        <f t="shared" si="879"/>
        <v>0</v>
      </c>
      <c r="M690" s="62">
        <f t="shared" si="879"/>
        <v>0</v>
      </c>
      <c r="N690" s="62"/>
      <c r="O690" s="62"/>
    </row>
    <row r="691" spans="2:15" x14ac:dyDescent="0.25">
      <c r="B691" s="58"/>
      <c r="C691" s="59" t="s">
        <v>712</v>
      </c>
      <c r="D691" s="60"/>
      <c r="E691" s="61"/>
      <c r="F691" s="62">
        <f t="shared" ref="F691:M691" si="880">10%*F57</f>
        <v>37.422000000000004</v>
      </c>
      <c r="G691" s="62">
        <f t="shared" si="880"/>
        <v>2.6702908082216328</v>
      </c>
      <c r="H691" s="62">
        <f t="shared" ca="1" si="880"/>
        <v>0</v>
      </c>
      <c r="I691" s="62">
        <f t="shared" ca="1" si="880"/>
        <v>40.092290808221634</v>
      </c>
      <c r="J691" s="62">
        <f t="shared" si="880"/>
        <v>11.890263019700001</v>
      </c>
      <c r="K691" s="62">
        <f t="shared" si="880"/>
        <v>2.0350271810616625</v>
      </c>
      <c r="L691" s="62">
        <f t="shared" ca="1" si="880"/>
        <v>0</v>
      </c>
      <c r="M691" s="62">
        <f t="shared" ca="1" si="880"/>
        <v>13.925290200761664</v>
      </c>
      <c r="N691" s="62">
        <f t="shared" ref="N691:N694" si="881">F691-J691</f>
        <v>25.531736980300003</v>
      </c>
      <c r="O691" s="62">
        <f t="shared" ref="O691:O694" ca="1" si="882">I691-M691</f>
        <v>26.167000607459968</v>
      </c>
    </row>
    <row r="692" spans="2:15" x14ac:dyDescent="0.25">
      <c r="B692" s="58"/>
      <c r="C692" s="59" t="s">
        <v>713</v>
      </c>
      <c r="D692" s="60"/>
      <c r="E692" s="61"/>
      <c r="F692" s="62">
        <f t="shared" ref="F692:M692" ca="1" si="883">10%*F58</f>
        <v>0</v>
      </c>
      <c r="G692" s="62">
        <f t="shared" ca="1" si="883"/>
        <v>0</v>
      </c>
      <c r="H692" s="62">
        <f t="shared" ca="1" si="883"/>
        <v>0</v>
      </c>
      <c r="I692" s="62">
        <f t="shared" ca="1" si="883"/>
        <v>0</v>
      </c>
      <c r="J692" s="62">
        <f t="shared" ca="1" si="883"/>
        <v>0</v>
      </c>
      <c r="K692" s="62">
        <f t="shared" ca="1" si="883"/>
        <v>0</v>
      </c>
      <c r="L692" s="62">
        <f t="shared" ca="1" si="883"/>
        <v>0</v>
      </c>
      <c r="M692" s="62">
        <f t="shared" ca="1" si="883"/>
        <v>0</v>
      </c>
      <c r="N692" s="62">
        <f t="shared" ca="1" si="881"/>
        <v>0</v>
      </c>
      <c r="O692" s="62">
        <f t="shared" ca="1" si="882"/>
        <v>0</v>
      </c>
    </row>
    <row r="693" spans="2:15" x14ac:dyDescent="0.25">
      <c r="B693" s="58"/>
      <c r="C693" s="59" t="s">
        <v>714</v>
      </c>
      <c r="D693" s="60"/>
      <c r="E693" s="61"/>
      <c r="F693" s="62">
        <f t="shared" ref="F693:M693" ca="1" si="884">10%*F59</f>
        <v>0</v>
      </c>
      <c r="G693" s="62">
        <f t="shared" ca="1" si="884"/>
        <v>0</v>
      </c>
      <c r="H693" s="62">
        <f t="shared" ca="1" si="884"/>
        <v>0</v>
      </c>
      <c r="I693" s="62">
        <f t="shared" ca="1" si="884"/>
        <v>0</v>
      </c>
      <c r="J693" s="62">
        <f t="shared" ca="1" si="884"/>
        <v>0</v>
      </c>
      <c r="K693" s="62">
        <f t="shared" ca="1" si="884"/>
        <v>0</v>
      </c>
      <c r="L693" s="62">
        <f t="shared" ca="1" si="884"/>
        <v>0</v>
      </c>
      <c r="M693" s="62">
        <f t="shared" ca="1" si="884"/>
        <v>0</v>
      </c>
      <c r="N693" s="62">
        <f t="shared" ca="1" si="881"/>
        <v>0</v>
      </c>
      <c r="O693" s="62">
        <f t="shared" ca="1" si="882"/>
        <v>0</v>
      </c>
    </row>
    <row r="694" spans="2:15" x14ac:dyDescent="0.25">
      <c r="B694" s="58"/>
      <c r="C694" s="59" t="s">
        <v>715</v>
      </c>
      <c r="D694" s="60"/>
      <c r="E694" s="61"/>
      <c r="F694" s="62">
        <f t="shared" ref="F694:M694" si="885">10%*F60</f>
        <v>22.108000000000004</v>
      </c>
      <c r="G694" s="62">
        <f t="shared" si="885"/>
        <v>0</v>
      </c>
      <c r="H694" s="62">
        <f t="shared" ca="1" si="885"/>
        <v>0</v>
      </c>
      <c r="I694" s="62">
        <f t="shared" ca="1" si="885"/>
        <v>22.108000000000004</v>
      </c>
      <c r="J694" s="62">
        <f t="shared" si="885"/>
        <v>4.441344508100002</v>
      </c>
      <c r="K694" s="62">
        <f t="shared" si="885"/>
        <v>0</v>
      </c>
      <c r="L694" s="62">
        <f t="shared" ca="1" si="885"/>
        <v>0</v>
      </c>
      <c r="M694" s="62">
        <f t="shared" ca="1" si="885"/>
        <v>4.441344508100002</v>
      </c>
      <c r="N694" s="62">
        <f t="shared" si="881"/>
        <v>17.666655491900002</v>
      </c>
      <c r="O694" s="62">
        <f t="shared" ca="1" si="882"/>
        <v>17.666655491900002</v>
      </c>
    </row>
    <row r="695" spans="2:15" x14ac:dyDescent="0.25">
      <c r="B695" s="58">
        <v>4</v>
      </c>
      <c r="C695" s="188" t="s">
        <v>717</v>
      </c>
      <c r="D695" s="60"/>
      <c r="E695" s="61"/>
      <c r="F695" s="62">
        <f t="shared" ref="F695:M695" si="886">10%*F61</f>
        <v>0</v>
      </c>
      <c r="G695" s="62">
        <f t="shared" si="886"/>
        <v>0</v>
      </c>
      <c r="H695" s="62">
        <f t="shared" si="886"/>
        <v>0</v>
      </c>
      <c r="I695" s="62">
        <f t="shared" si="886"/>
        <v>0</v>
      </c>
      <c r="J695" s="62">
        <f t="shared" si="886"/>
        <v>0</v>
      </c>
      <c r="K695" s="62">
        <f t="shared" si="886"/>
        <v>0</v>
      </c>
      <c r="L695" s="62">
        <f t="shared" si="886"/>
        <v>0</v>
      </c>
      <c r="M695" s="62">
        <f t="shared" si="886"/>
        <v>0</v>
      </c>
      <c r="N695" s="62"/>
      <c r="O695" s="62"/>
    </row>
    <row r="696" spans="2:15" x14ac:dyDescent="0.25">
      <c r="B696" s="58"/>
      <c r="C696" s="63" t="s">
        <v>718</v>
      </c>
      <c r="D696" s="60"/>
      <c r="E696" s="61"/>
      <c r="F696" s="62">
        <f t="shared" ref="F696:M696" si="887">10%*F62</f>
        <v>898.68799999999999</v>
      </c>
      <c r="G696" s="62">
        <f t="shared" si="887"/>
        <v>63.816624988484683</v>
      </c>
      <c r="H696" s="62">
        <f t="shared" ca="1" si="887"/>
        <v>0</v>
      </c>
      <c r="I696" s="62">
        <f t="shared" ca="1" si="887"/>
        <v>962.50462498848469</v>
      </c>
      <c r="J696" s="62">
        <f t="shared" si="887"/>
        <v>473.53324336609995</v>
      </c>
      <c r="K696" s="62">
        <f t="shared" si="887"/>
        <v>37.933432689432543</v>
      </c>
      <c r="L696" s="62">
        <f t="shared" ca="1" si="887"/>
        <v>0</v>
      </c>
      <c r="M696" s="62">
        <f t="shared" ca="1" si="887"/>
        <v>511.4666760555325</v>
      </c>
      <c r="N696" s="62">
        <f t="shared" ref="N696:N699" si="888">F696-J696</f>
        <v>425.15475663390004</v>
      </c>
      <c r="O696" s="62">
        <f t="shared" ref="O696:O699" ca="1" si="889">I696-M696</f>
        <v>451.03794893295219</v>
      </c>
    </row>
    <row r="697" spans="2:15" x14ac:dyDescent="0.25">
      <c r="B697" s="58"/>
      <c r="C697" s="188" t="s">
        <v>719</v>
      </c>
      <c r="D697" s="60"/>
      <c r="E697" s="61"/>
      <c r="F697" s="62">
        <f t="shared" ref="F697:M697" si="890">10%*F63</f>
        <v>0</v>
      </c>
      <c r="G697" s="62">
        <f t="shared" si="890"/>
        <v>0</v>
      </c>
      <c r="H697" s="62">
        <f t="shared" si="890"/>
        <v>0</v>
      </c>
      <c r="I697" s="62">
        <f t="shared" si="890"/>
        <v>0</v>
      </c>
      <c r="J697" s="62">
        <f t="shared" si="890"/>
        <v>0</v>
      </c>
      <c r="K697" s="62">
        <f t="shared" si="890"/>
        <v>0</v>
      </c>
      <c r="L697" s="62">
        <f t="shared" si="890"/>
        <v>0</v>
      </c>
      <c r="M697" s="62">
        <f t="shared" si="890"/>
        <v>0</v>
      </c>
      <c r="N697" s="62"/>
      <c r="O697" s="62"/>
    </row>
    <row r="698" spans="2:15" x14ac:dyDescent="0.25">
      <c r="B698" s="58"/>
      <c r="C698" s="63" t="s">
        <v>720</v>
      </c>
      <c r="D698" s="60"/>
      <c r="E698" s="61"/>
      <c r="F698" s="62">
        <f t="shared" ref="F698:M698" ca="1" si="891">10%*F64</f>
        <v>0</v>
      </c>
      <c r="G698" s="62">
        <f t="shared" ca="1" si="891"/>
        <v>0</v>
      </c>
      <c r="H698" s="62">
        <f t="shared" ca="1" si="891"/>
        <v>0</v>
      </c>
      <c r="I698" s="62">
        <f t="shared" ca="1" si="891"/>
        <v>0</v>
      </c>
      <c r="J698" s="62">
        <f t="shared" ca="1" si="891"/>
        <v>0</v>
      </c>
      <c r="K698" s="62">
        <f t="shared" ca="1" si="891"/>
        <v>0</v>
      </c>
      <c r="L698" s="62">
        <f t="shared" ca="1" si="891"/>
        <v>0</v>
      </c>
      <c r="M698" s="62">
        <f t="shared" ca="1" si="891"/>
        <v>0</v>
      </c>
      <c r="N698" s="62">
        <f t="shared" ca="1" si="888"/>
        <v>0</v>
      </c>
      <c r="O698" s="62">
        <f t="shared" ca="1" si="889"/>
        <v>0</v>
      </c>
    </row>
    <row r="699" spans="2:15" x14ac:dyDescent="0.25">
      <c r="B699" s="58"/>
      <c r="C699" s="63" t="s">
        <v>721</v>
      </c>
      <c r="D699" s="60"/>
      <c r="E699" s="61"/>
      <c r="F699" s="62">
        <f t="shared" ref="F699:M699" ca="1" si="892">10%*F65</f>
        <v>0</v>
      </c>
      <c r="G699" s="62">
        <f t="shared" ca="1" si="892"/>
        <v>0</v>
      </c>
      <c r="H699" s="62">
        <f t="shared" ca="1" si="892"/>
        <v>0</v>
      </c>
      <c r="I699" s="62">
        <f t="shared" ca="1" si="892"/>
        <v>0</v>
      </c>
      <c r="J699" s="62">
        <f t="shared" ca="1" si="892"/>
        <v>0</v>
      </c>
      <c r="K699" s="62">
        <f t="shared" ca="1" si="892"/>
        <v>0</v>
      </c>
      <c r="L699" s="62">
        <f t="shared" ca="1" si="892"/>
        <v>0</v>
      </c>
      <c r="M699" s="62">
        <f t="shared" ca="1" si="892"/>
        <v>0</v>
      </c>
      <c r="N699" s="62">
        <f t="shared" ca="1" si="888"/>
        <v>0</v>
      </c>
      <c r="O699" s="62">
        <f t="shared" ca="1" si="889"/>
        <v>0</v>
      </c>
    </row>
    <row r="700" spans="2:15" x14ac:dyDescent="0.25">
      <c r="B700" s="58">
        <v>5</v>
      </c>
      <c r="C700" s="188" t="s">
        <v>722</v>
      </c>
      <c r="D700" s="60"/>
      <c r="E700" s="61"/>
      <c r="F700" s="62">
        <f t="shared" ref="F700:M700" si="893">10%*F66</f>
        <v>0</v>
      </c>
      <c r="G700" s="62">
        <f t="shared" si="893"/>
        <v>0</v>
      </c>
      <c r="H700" s="62">
        <f t="shared" si="893"/>
        <v>0</v>
      </c>
      <c r="I700" s="62">
        <f t="shared" si="893"/>
        <v>0</v>
      </c>
      <c r="J700" s="62">
        <f t="shared" si="893"/>
        <v>0</v>
      </c>
      <c r="K700" s="62">
        <f t="shared" si="893"/>
        <v>0</v>
      </c>
      <c r="L700" s="62">
        <f t="shared" si="893"/>
        <v>0</v>
      </c>
      <c r="M700" s="62">
        <f t="shared" si="893"/>
        <v>0</v>
      </c>
      <c r="N700" s="62"/>
      <c r="O700" s="62"/>
    </row>
    <row r="701" spans="2:15" x14ac:dyDescent="0.25">
      <c r="B701" s="58"/>
      <c r="C701" s="63" t="s">
        <v>723</v>
      </c>
      <c r="D701" s="60"/>
      <c r="E701" s="61"/>
      <c r="F701" s="62">
        <f t="shared" ref="F701:M701" ca="1" si="894">10%*F67</f>
        <v>0</v>
      </c>
      <c r="G701" s="62">
        <f t="shared" ca="1" si="894"/>
        <v>0</v>
      </c>
      <c r="H701" s="62">
        <f t="shared" ca="1" si="894"/>
        <v>0</v>
      </c>
      <c r="I701" s="62">
        <f t="shared" ca="1" si="894"/>
        <v>0</v>
      </c>
      <c r="J701" s="62">
        <f t="shared" ca="1" si="894"/>
        <v>0</v>
      </c>
      <c r="K701" s="62">
        <f t="shared" ca="1" si="894"/>
        <v>0</v>
      </c>
      <c r="L701" s="62">
        <f t="shared" ca="1" si="894"/>
        <v>0</v>
      </c>
      <c r="M701" s="62">
        <f t="shared" ca="1" si="894"/>
        <v>0</v>
      </c>
      <c r="N701" s="62">
        <f t="shared" ref="N701:N706" ca="1" si="895">F701-J701</f>
        <v>0</v>
      </c>
      <c r="O701" s="62">
        <f t="shared" ref="O701:O706" ca="1" si="896">I701-M701</f>
        <v>0</v>
      </c>
    </row>
    <row r="702" spans="2:15" x14ac:dyDescent="0.25">
      <c r="B702" s="58"/>
      <c r="C702" s="63" t="s">
        <v>724</v>
      </c>
      <c r="D702" s="60"/>
      <c r="E702" s="61"/>
      <c r="F702" s="62">
        <f t="shared" ref="F702:M702" ca="1" si="897">10%*F68</f>
        <v>0</v>
      </c>
      <c r="G702" s="62">
        <f t="shared" ca="1" si="897"/>
        <v>0</v>
      </c>
      <c r="H702" s="62">
        <f t="shared" ca="1" si="897"/>
        <v>0</v>
      </c>
      <c r="I702" s="62">
        <f t="shared" ca="1" si="897"/>
        <v>0</v>
      </c>
      <c r="J702" s="62">
        <f t="shared" ca="1" si="897"/>
        <v>0</v>
      </c>
      <c r="K702" s="62">
        <f t="shared" ca="1" si="897"/>
        <v>0</v>
      </c>
      <c r="L702" s="62">
        <f t="shared" ca="1" si="897"/>
        <v>0</v>
      </c>
      <c r="M702" s="62">
        <f t="shared" ca="1" si="897"/>
        <v>0</v>
      </c>
      <c r="N702" s="62">
        <f t="shared" ca="1" si="895"/>
        <v>0</v>
      </c>
      <c r="O702" s="62">
        <f t="shared" ca="1" si="896"/>
        <v>0</v>
      </c>
    </row>
    <row r="703" spans="2:15" x14ac:dyDescent="0.25">
      <c r="B703" s="58"/>
      <c r="C703" s="63" t="s">
        <v>725</v>
      </c>
      <c r="D703" s="60"/>
      <c r="E703" s="61"/>
      <c r="F703" s="62">
        <f t="shared" ref="F703:M703" ca="1" si="898">10%*F69</f>
        <v>0</v>
      </c>
      <c r="G703" s="62">
        <f t="shared" ca="1" si="898"/>
        <v>0</v>
      </c>
      <c r="H703" s="62">
        <f t="shared" ca="1" si="898"/>
        <v>0</v>
      </c>
      <c r="I703" s="62">
        <f t="shared" ca="1" si="898"/>
        <v>0</v>
      </c>
      <c r="J703" s="62">
        <f t="shared" ca="1" si="898"/>
        <v>0</v>
      </c>
      <c r="K703" s="62">
        <f t="shared" ca="1" si="898"/>
        <v>0</v>
      </c>
      <c r="L703" s="62">
        <f t="shared" ca="1" si="898"/>
        <v>0</v>
      </c>
      <c r="M703" s="62">
        <f t="shared" ca="1" si="898"/>
        <v>0</v>
      </c>
      <c r="N703" s="62">
        <f t="shared" ca="1" si="895"/>
        <v>0</v>
      </c>
      <c r="O703" s="62">
        <f t="shared" ca="1" si="896"/>
        <v>0</v>
      </c>
    </row>
    <row r="704" spans="2:15" x14ac:dyDescent="0.25">
      <c r="B704" s="58"/>
      <c r="C704" s="63" t="s">
        <v>726</v>
      </c>
      <c r="D704" s="60"/>
      <c r="E704" s="61"/>
      <c r="F704" s="62">
        <f t="shared" ref="F704:M704" ca="1" si="899">10%*F70</f>
        <v>0</v>
      </c>
      <c r="G704" s="62">
        <f t="shared" ca="1" si="899"/>
        <v>0</v>
      </c>
      <c r="H704" s="62">
        <f t="shared" ca="1" si="899"/>
        <v>0</v>
      </c>
      <c r="I704" s="62">
        <f t="shared" ca="1" si="899"/>
        <v>0</v>
      </c>
      <c r="J704" s="62">
        <f t="shared" ca="1" si="899"/>
        <v>0</v>
      </c>
      <c r="K704" s="62">
        <f t="shared" ca="1" si="899"/>
        <v>0</v>
      </c>
      <c r="L704" s="62">
        <f t="shared" ca="1" si="899"/>
        <v>0</v>
      </c>
      <c r="M704" s="62">
        <f t="shared" ca="1" si="899"/>
        <v>0</v>
      </c>
      <c r="N704" s="62">
        <f t="shared" ca="1" si="895"/>
        <v>0</v>
      </c>
      <c r="O704" s="62">
        <f t="shared" ca="1" si="896"/>
        <v>0</v>
      </c>
    </row>
    <row r="705" spans="2:15" x14ac:dyDescent="0.25">
      <c r="B705" s="58">
        <v>6</v>
      </c>
      <c r="C705" s="188" t="s">
        <v>727</v>
      </c>
      <c r="D705" s="60"/>
      <c r="E705" s="61"/>
      <c r="F705" s="62">
        <f t="shared" ref="F705:M705" ca="1" si="900">10%*F71</f>
        <v>0</v>
      </c>
      <c r="G705" s="62">
        <f t="shared" ca="1" si="900"/>
        <v>0</v>
      </c>
      <c r="H705" s="62">
        <f t="shared" ca="1" si="900"/>
        <v>0</v>
      </c>
      <c r="I705" s="62">
        <f t="shared" ca="1" si="900"/>
        <v>0</v>
      </c>
      <c r="J705" s="62">
        <f t="shared" ca="1" si="900"/>
        <v>0</v>
      </c>
      <c r="K705" s="62">
        <f t="shared" ca="1" si="900"/>
        <v>0</v>
      </c>
      <c r="L705" s="62">
        <f t="shared" ca="1" si="900"/>
        <v>0</v>
      </c>
      <c r="M705" s="62">
        <f t="shared" ca="1" si="900"/>
        <v>0</v>
      </c>
      <c r="N705" s="62">
        <f t="shared" ca="1" si="895"/>
        <v>0</v>
      </c>
      <c r="O705" s="62">
        <f t="shared" ca="1" si="896"/>
        <v>0</v>
      </c>
    </row>
    <row r="706" spans="2:15" x14ac:dyDescent="0.25">
      <c r="B706" s="58">
        <v>7</v>
      </c>
      <c r="C706" s="188" t="s">
        <v>728</v>
      </c>
      <c r="D706" s="60"/>
      <c r="E706" s="61"/>
      <c r="F706" s="62">
        <f t="shared" ref="F706:M706" ca="1" si="901">10%*F72</f>
        <v>0</v>
      </c>
      <c r="G706" s="62">
        <f t="shared" ca="1" si="901"/>
        <v>0</v>
      </c>
      <c r="H706" s="62">
        <f t="shared" ca="1" si="901"/>
        <v>0</v>
      </c>
      <c r="I706" s="62">
        <f t="shared" ca="1" si="901"/>
        <v>0</v>
      </c>
      <c r="J706" s="62">
        <f t="shared" ca="1" si="901"/>
        <v>0</v>
      </c>
      <c r="K706" s="62">
        <f t="shared" ca="1" si="901"/>
        <v>0</v>
      </c>
      <c r="L706" s="62">
        <f t="shared" ca="1" si="901"/>
        <v>0</v>
      </c>
      <c r="M706" s="62">
        <f t="shared" ca="1" si="901"/>
        <v>0</v>
      </c>
      <c r="N706" s="62">
        <f t="shared" ca="1" si="895"/>
        <v>0</v>
      </c>
      <c r="O706" s="62">
        <f t="shared" ca="1" si="896"/>
        <v>0</v>
      </c>
    </row>
    <row r="707" spans="2:15" x14ac:dyDescent="0.25">
      <c r="B707" s="58">
        <v>8</v>
      </c>
      <c r="C707" s="188" t="s">
        <v>729</v>
      </c>
      <c r="D707" s="60"/>
      <c r="E707" s="61"/>
      <c r="F707" s="62">
        <f t="shared" ref="F707:M707" si="902">10%*F73</f>
        <v>0</v>
      </c>
      <c r="G707" s="62">
        <f t="shared" si="902"/>
        <v>0</v>
      </c>
      <c r="H707" s="62">
        <f t="shared" si="902"/>
        <v>0</v>
      </c>
      <c r="I707" s="62">
        <f t="shared" si="902"/>
        <v>0</v>
      </c>
      <c r="J707" s="62">
        <f t="shared" si="902"/>
        <v>0</v>
      </c>
      <c r="K707" s="62">
        <f t="shared" si="902"/>
        <v>0</v>
      </c>
      <c r="L707" s="62">
        <f t="shared" si="902"/>
        <v>0</v>
      </c>
      <c r="M707" s="62">
        <f t="shared" si="902"/>
        <v>0</v>
      </c>
      <c r="N707" s="62"/>
      <c r="O707" s="62"/>
    </row>
    <row r="708" spans="2:15" x14ac:dyDescent="0.25">
      <c r="B708" s="58"/>
      <c r="C708" s="63" t="s">
        <v>730</v>
      </c>
      <c r="D708" s="60"/>
      <c r="E708" s="61"/>
      <c r="F708" s="62">
        <f t="shared" ref="F708:M708" si="903">10%*F74</f>
        <v>868.00900000000001</v>
      </c>
      <c r="G708" s="62">
        <f t="shared" si="903"/>
        <v>71.995173868515934</v>
      </c>
      <c r="H708" s="62">
        <f t="shared" ca="1" si="903"/>
        <v>0</v>
      </c>
      <c r="I708" s="62">
        <f t="shared" ca="1" si="903"/>
        <v>940.00417386851586</v>
      </c>
      <c r="J708" s="62">
        <f t="shared" si="903"/>
        <v>412.62260808900004</v>
      </c>
      <c r="K708" s="62">
        <f t="shared" si="903"/>
        <v>37.795223145564918</v>
      </c>
      <c r="L708" s="62">
        <f t="shared" ca="1" si="903"/>
        <v>0</v>
      </c>
      <c r="M708" s="62">
        <f t="shared" ca="1" si="903"/>
        <v>450.41783123456491</v>
      </c>
      <c r="N708" s="62">
        <f t="shared" ref="N708:N712" si="904">F708-J708</f>
        <v>455.38639191099998</v>
      </c>
      <c r="O708" s="62">
        <f t="shared" ref="O708:O710" ca="1" si="905">I708-M708</f>
        <v>489.58634263395095</v>
      </c>
    </row>
    <row r="709" spans="2:15" x14ac:dyDescent="0.25">
      <c r="B709" s="58"/>
      <c r="C709" s="63" t="s">
        <v>731</v>
      </c>
      <c r="D709" s="60"/>
      <c r="E709" s="61"/>
      <c r="F709" s="62">
        <f t="shared" ref="F709:M709" ca="1" si="906">10%*F75</f>
        <v>0</v>
      </c>
      <c r="G709" s="62">
        <f t="shared" ca="1" si="906"/>
        <v>0</v>
      </c>
      <c r="H709" s="62">
        <f t="shared" ca="1" si="906"/>
        <v>0</v>
      </c>
      <c r="I709" s="62">
        <f t="shared" ca="1" si="906"/>
        <v>0</v>
      </c>
      <c r="J709" s="62">
        <f t="shared" ca="1" si="906"/>
        <v>0</v>
      </c>
      <c r="K709" s="62">
        <f t="shared" ca="1" si="906"/>
        <v>0</v>
      </c>
      <c r="L709" s="62">
        <f t="shared" ca="1" si="906"/>
        <v>0</v>
      </c>
      <c r="M709" s="62">
        <f t="shared" ca="1" si="906"/>
        <v>0</v>
      </c>
      <c r="N709" s="62">
        <f t="shared" ca="1" si="904"/>
        <v>0</v>
      </c>
      <c r="O709" s="62">
        <f t="shared" ca="1" si="905"/>
        <v>0</v>
      </c>
    </row>
    <row r="710" spans="2:15" ht="28" x14ac:dyDescent="0.25">
      <c r="B710" s="186">
        <v>9</v>
      </c>
      <c r="C710" s="190" t="s">
        <v>732</v>
      </c>
      <c r="D710" s="60"/>
      <c r="E710" s="61"/>
      <c r="F710" s="62">
        <f t="shared" ref="F710:M710" ca="1" si="907">10%*F76</f>
        <v>0</v>
      </c>
      <c r="G710" s="62">
        <f t="shared" ca="1" si="907"/>
        <v>0</v>
      </c>
      <c r="H710" s="62">
        <f t="shared" ca="1" si="907"/>
        <v>0</v>
      </c>
      <c r="I710" s="62">
        <f t="shared" ca="1" si="907"/>
        <v>0</v>
      </c>
      <c r="J710" s="62">
        <f t="shared" ca="1" si="907"/>
        <v>0</v>
      </c>
      <c r="K710" s="62">
        <f t="shared" ca="1" si="907"/>
        <v>0</v>
      </c>
      <c r="L710" s="62">
        <f t="shared" ca="1" si="907"/>
        <v>0</v>
      </c>
      <c r="M710" s="62">
        <f t="shared" ca="1" si="907"/>
        <v>0</v>
      </c>
      <c r="N710" s="62">
        <f t="shared" ca="1" si="904"/>
        <v>0</v>
      </c>
      <c r="O710" s="62">
        <f t="shared" ca="1" si="905"/>
        <v>0</v>
      </c>
    </row>
    <row r="711" spans="2:15" x14ac:dyDescent="0.25">
      <c r="B711" s="183">
        <v>10</v>
      </c>
      <c r="C711" s="191" t="s">
        <v>734</v>
      </c>
      <c r="D711" s="184"/>
      <c r="E711" s="61"/>
      <c r="F711" s="62">
        <f t="shared" ref="F711:M711" si="908">10%*F77</f>
        <v>182.732</v>
      </c>
      <c r="G711" s="62">
        <f t="shared" si="908"/>
        <v>110.40508964105969</v>
      </c>
      <c r="H711" s="62">
        <f t="shared" ca="1" si="908"/>
        <v>0</v>
      </c>
      <c r="I711" s="62">
        <f t="shared" ca="1" si="908"/>
        <v>293.13708964105967</v>
      </c>
      <c r="J711" s="62">
        <f t="shared" si="908"/>
        <v>115.2021040442</v>
      </c>
      <c r="K711" s="62">
        <f t="shared" si="908"/>
        <v>8.8095292868062725</v>
      </c>
      <c r="L711" s="62">
        <f t="shared" ca="1" si="908"/>
        <v>0</v>
      </c>
      <c r="M711" s="62">
        <f t="shared" ca="1" si="908"/>
        <v>124.01163333100627</v>
      </c>
      <c r="N711" s="62">
        <f t="shared" si="904"/>
        <v>67.529895955800001</v>
      </c>
      <c r="O711" s="62">
        <f t="shared" ref="O711:O712" si="909">G711-K711</f>
        <v>101.59556035425342</v>
      </c>
    </row>
    <row r="712" spans="2:15" x14ac:dyDescent="0.25">
      <c r="B712" s="183">
        <v>11</v>
      </c>
      <c r="C712" s="191" t="s">
        <v>735</v>
      </c>
      <c r="D712" s="184"/>
      <c r="E712" s="61"/>
      <c r="F712" s="62">
        <f t="shared" ref="F712:M712" si="910">10%*F78</f>
        <v>0.70800000000000007</v>
      </c>
      <c r="G712" s="62">
        <f t="shared" ca="1" si="910"/>
        <v>0</v>
      </c>
      <c r="H712" s="62">
        <f t="shared" ca="1" si="910"/>
        <v>0</v>
      </c>
      <c r="I712" s="62">
        <f t="shared" ca="1" si="910"/>
        <v>0.70800000000000007</v>
      </c>
      <c r="J712" s="62">
        <f t="shared" si="910"/>
        <v>0.6372199932</v>
      </c>
      <c r="K712" s="62">
        <f t="shared" si="910"/>
        <v>2E-3</v>
      </c>
      <c r="L712" s="62">
        <f t="shared" ca="1" si="910"/>
        <v>0</v>
      </c>
      <c r="M712" s="62">
        <f t="shared" ca="1" si="910"/>
        <v>0.6392199932</v>
      </c>
      <c r="N712" s="62">
        <f t="shared" si="904"/>
        <v>7.0780006800000073E-2</v>
      </c>
      <c r="O712" s="62">
        <f t="shared" ca="1" si="909"/>
        <v>-2E-3</v>
      </c>
    </row>
    <row r="713" spans="2:15" x14ac:dyDescent="0.25">
      <c r="B713" s="183">
        <v>12</v>
      </c>
      <c r="C713" s="191" t="s">
        <v>736</v>
      </c>
      <c r="D713" s="184"/>
      <c r="E713" s="61"/>
      <c r="F713" s="62">
        <f t="shared" ref="F713:M713" si="911">10%*F79</f>
        <v>0</v>
      </c>
      <c r="G713" s="62">
        <f t="shared" si="911"/>
        <v>0</v>
      </c>
      <c r="H713" s="62">
        <f t="shared" si="911"/>
        <v>0</v>
      </c>
      <c r="I713" s="62">
        <f t="shared" si="911"/>
        <v>0</v>
      </c>
      <c r="J713" s="62">
        <f t="shared" si="911"/>
        <v>0</v>
      </c>
      <c r="K713" s="62">
        <f t="shared" si="911"/>
        <v>0</v>
      </c>
      <c r="L713" s="62">
        <f t="shared" si="911"/>
        <v>0</v>
      </c>
      <c r="M713" s="62">
        <f t="shared" si="911"/>
        <v>0</v>
      </c>
      <c r="N713" s="62"/>
      <c r="O713" s="62"/>
    </row>
    <row r="714" spans="2:15" x14ac:dyDescent="0.25">
      <c r="B714" s="183"/>
      <c r="C714" s="185" t="s">
        <v>741</v>
      </c>
      <c r="D714" s="184"/>
      <c r="E714" s="61"/>
      <c r="F714" s="62">
        <f t="shared" ref="F714:M714" si="912">10%*F80</f>
        <v>0.26</v>
      </c>
      <c r="G714" s="62">
        <f t="shared" ca="1" si="912"/>
        <v>0</v>
      </c>
      <c r="H714" s="62">
        <f t="shared" ca="1" si="912"/>
        <v>0</v>
      </c>
      <c r="I714" s="62">
        <f t="shared" ca="1" si="912"/>
        <v>0.26</v>
      </c>
      <c r="J714" s="62">
        <f t="shared" si="912"/>
        <v>0.17016441320000003</v>
      </c>
      <c r="K714" s="62">
        <f t="shared" ca="1" si="912"/>
        <v>0</v>
      </c>
      <c r="L714" s="62">
        <f t="shared" ca="1" si="912"/>
        <v>0</v>
      </c>
      <c r="M714" s="62">
        <f t="shared" ca="1" si="912"/>
        <v>0.17016441320000003</v>
      </c>
      <c r="N714" s="62">
        <f t="shared" ref="N714:N715" si="913">F714-J714</f>
        <v>8.9835586799999978E-2</v>
      </c>
      <c r="O714" s="62">
        <f t="shared" ref="O714:O715" ca="1" si="914">G714-K714</f>
        <v>0</v>
      </c>
    </row>
    <row r="715" spans="2:15" x14ac:dyDescent="0.25">
      <c r="B715" s="183"/>
      <c r="C715" s="185" t="s">
        <v>742</v>
      </c>
      <c r="D715" s="184"/>
      <c r="E715" s="61"/>
      <c r="F715" s="62">
        <f t="shared" ref="F715:M715" ca="1" si="915">10%*F81</f>
        <v>0</v>
      </c>
      <c r="G715" s="62">
        <f t="shared" ca="1" si="915"/>
        <v>0</v>
      </c>
      <c r="H715" s="62">
        <f t="shared" ca="1" si="915"/>
        <v>0</v>
      </c>
      <c r="I715" s="62">
        <f t="shared" ca="1" si="915"/>
        <v>0</v>
      </c>
      <c r="J715" s="62">
        <f t="shared" ca="1" si="915"/>
        <v>0</v>
      </c>
      <c r="K715" s="62">
        <f t="shared" ca="1" si="915"/>
        <v>0</v>
      </c>
      <c r="L715" s="62">
        <f t="shared" ca="1" si="915"/>
        <v>0</v>
      </c>
      <c r="M715" s="62">
        <f t="shared" ca="1" si="915"/>
        <v>0</v>
      </c>
      <c r="N715" s="62">
        <f t="shared" ca="1" si="913"/>
        <v>0</v>
      </c>
      <c r="O715" s="62">
        <f t="shared" ca="1" si="914"/>
        <v>0</v>
      </c>
    </row>
    <row r="716" spans="2:15" x14ac:dyDescent="0.25">
      <c r="B716" s="183">
        <v>13</v>
      </c>
      <c r="C716" s="185"/>
      <c r="D716" s="184"/>
      <c r="E716" s="61"/>
      <c r="F716" s="62">
        <f t="shared" ref="F716:M716" si="916">10%*F82</f>
        <v>0</v>
      </c>
      <c r="G716" s="62">
        <f t="shared" si="916"/>
        <v>0</v>
      </c>
      <c r="H716" s="62">
        <f t="shared" si="916"/>
        <v>0</v>
      </c>
      <c r="I716" s="62">
        <f t="shared" si="916"/>
        <v>0</v>
      </c>
      <c r="J716" s="62">
        <f t="shared" si="916"/>
        <v>0</v>
      </c>
      <c r="K716" s="62">
        <f t="shared" si="916"/>
        <v>0</v>
      </c>
      <c r="L716" s="62">
        <f t="shared" si="916"/>
        <v>0</v>
      </c>
      <c r="M716" s="62">
        <f t="shared" si="916"/>
        <v>0</v>
      </c>
      <c r="N716" s="62"/>
      <c r="O716" s="62"/>
    </row>
    <row r="717" spans="2:15" x14ac:dyDescent="0.25">
      <c r="B717" s="183"/>
      <c r="C717" s="185" t="s">
        <v>743</v>
      </c>
      <c r="D717" s="184"/>
      <c r="E717" s="61"/>
      <c r="F717" s="62">
        <f t="shared" ref="F717:M717" si="917">10%*F83</f>
        <v>1.7250000000000001</v>
      </c>
      <c r="G717" s="62">
        <f t="shared" ca="1" si="917"/>
        <v>0</v>
      </c>
      <c r="H717" s="62">
        <f t="shared" ca="1" si="917"/>
        <v>0</v>
      </c>
      <c r="I717" s="62">
        <f t="shared" ca="1" si="917"/>
        <v>1.7250000000000001</v>
      </c>
      <c r="J717" s="62">
        <f t="shared" si="917"/>
        <v>1.1470196043000001</v>
      </c>
      <c r="K717" s="62">
        <f t="shared" si="917"/>
        <v>5.7999999999999996E-2</v>
      </c>
      <c r="L717" s="62">
        <f t="shared" ca="1" si="917"/>
        <v>0</v>
      </c>
      <c r="M717" s="62">
        <f t="shared" ca="1" si="917"/>
        <v>1.2050196043000001</v>
      </c>
      <c r="N717" s="62">
        <f t="shared" ref="N717:N720" si="918">F717-J717</f>
        <v>0.57798039570000004</v>
      </c>
      <c r="O717" s="62">
        <f t="shared" ref="O717:O720" ca="1" si="919">G717-K717</f>
        <v>-5.7999999999999996E-2</v>
      </c>
    </row>
    <row r="718" spans="2:15" x14ac:dyDescent="0.25">
      <c r="B718" s="183"/>
      <c r="C718" s="185" t="s">
        <v>744</v>
      </c>
      <c r="D718" s="184"/>
      <c r="E718" s="61"/>
      <c r="F718" s="62">
        <f t="shared" ref="F718:M718" si="920">10%*F84</f>
        <v>5.1370000000000005</v>
      </c>
      <c r="G718" s="62">
        <f t="shared" si="920"/>
        <v>8.1512199350544396E-3</v>
      </c>
      <c r="H718" s="62">
        <f t="shared" ca="1" si="920"/>
        <v>0</v>
      </c>
      <c r="I718" s="62">
        <f t="shared" ca="1" si="920"/>
        <v>5.1451512199350544</v>
      </c>
      <c r="J718" s="62">
        <f t="shared" si="920"/>
        <v>3.2563553360000004</v>
      </c>
      <c r="K718" s="62">
        <f t="shared" si="920"/>
        <v>0.21236680489707746</v>
      </c>
      <c r="L718" s="62">
        <f t="shared" ca="1" si="920"/>
        <v>0</v>
      </c>
      <c r="M718" s="62">
        <f t="shared" ca="1" si="920"/>
        <v>3.4687221408970772</v>
      </c>
      <c r="N718" s="62">
        <f t="shared" si="918"/>
        <v>1.8806446640000001</v>
      </c>
      <c r="O718" s="62">
        <f t="shared" si="919"/>
        <v>-0.20421558496202302</v>
      </c>
    </row>
    <row r="719" spans="2:15" x14ac:dyDescent="0.25">
      <c r="B719" s="183"/>
      <c r="C719" s="185" t="s">
        <v>745</v>
      </c>
      <c r="D719" s="184"/>
      <c r="E719" s="61"/>
      <c r="F719" s="62">
        <f t="shared" ref="F719:M719" ca="1" si="921">10%*F85</f>
        <v>0</v>
      </c>
      <c r="G719" s="62">
        <f t="shared" ca="1" si="921"/>
        <v>0</v>
      </c>
      <c r="H719" s="62">
        <f t="shared" ca="1" si="921"/>
        <v>0</v>
      </c>
      <c r="I719" s="62">
        <f t="shared" ca="1" si="921"/>
        <v>0</v>
      </c>
      <c r="J719" s="62">
        <f t="shared" ca="1" si="921"/>
        <v>0</v>
      </c>
      <c r="K719" s="62">
        <f t="shared" ca="1" si="921"/>
        <v>0</v>
      </c>
      <c r="L719" s="62">
        <f t="shared" ca="1" si="921"/>
        <v>0</v>
      </c>
      <c r="M719" s="62">
        <f t="shared" ca="1" si="921"/>
        <v>0</v>
      </c>
      <c r="N719" s="62">
        <f t="shared" ca="1" si="918"/>
        <v>0</v>
      </c>
      <c r="O719" s="62">
        <f t="shared" ca="1" si="919"/>
        <v>0</v>
      </c>
    </row>
    <row r="720" spans="2:15" x14ac:dyDescent="0.25">
      <c r="B720" s="183"/>
      <c r="C720" s="185" t="s">
        <v>746</v>
      </c>
      <c r="D720" s="184"/>
      <c r="E720" s="61"/>
      <c r="F720" s="62">
        <f t="shared" ref="F720:M720" ca="1" si="922">10%*F86</f>
        <v>0</v>
      </c>
      <c r="G720" s="62">
        <f t="shared" ca="1" si="922"/>
        <v>0</v>
      </c>
      <c r="H720" s="62">
        <f t="shared" ca="1" si="922"/>
        <v>0</v>
      </c>
      <c r="I720" s="62">
        <f t="shared" ca="1" si="922"/>
        <v>0</v>
      </c>
      <c r="J720" s="62">
        <f t="shared" ca="1" si="922"/>
        <v>0</v>
      </c>
      <c r="K720" s="62">
        <f t="shared" ca="1" si="922"/>
        <v>0</v>
      </c>
      <c r="L720" s="62">
        <f t="shared" ca="1" si="922"/>
        <v>0</v>
      </c>
      <c r="M720" s="62">
        <f t="shared" ca="1" si="922"/>
        <v>0</v>
      </c>
      <c r="N720" s="62">
        <f t="shared" ca="1" si="918"/>
        <v>0</v>
      </c>
      <c r="O720" s="62">
        <f t="shared" ca="1" si="919"/>
        <v>0</v>
      </c>
    </row>
    <row r="721" spans="2:15" x14ac:dyDescent="0.25">
      <c r="B721" s="183">
        <v>14</v>
      </c>
      <c r="C721" s="191" t="s">
        <v>737</v>
      </c>
      <c r="D721" s="184"/>
      <c r="E721" s="61"/>
      <c r="F721" s="62">
        <f t="shared" ref="F721:M721" si="923">10%*F87</f>
        <v>0</v>
      </c>
      <c r="G721" s="62">
        <f t="shared" si="923"/>
        <v>0</v>
      </c>
      <c r="H721" s="62">
        <f t="shared" si="923"/>
        <v>0</v>
      </c>
      <c r="I721" s="62">
        <f t="shared" si="923"/>
        <v>0</v>
      </c>
      <c r="J721" s="62">
        <f t="shared" si="923"/>
        <v>0</v>
      </c>
      <c r="K721" s="62">
        <f t="shared" si="923"/>
        <v>0</v>
      </c>
      <c r="L721" s="62">
        <f t="shared" si="923"/>
        <v>0</v>
      </c>
      <c r="M721" s="62">
        <f t="shared" si="923"/>
        <v>0</v>
      </c>
      <c r="N721" s="62"/>
      <c r="O721" s="62"/>
    </row>
    <row r="722" spans="2:15" x14ac:dyDescent="0.25">
      <c r="B722" s="183"/>
      <c r="C722" s="185" t="s">
        <v>747</v>
      </c>
      <c r="D722" s="184"/>
      <c r="E722" s="61"/>
      <c r="F722" s="62">
        <f t="shared" ref="F722:M722" ca="1" si="924">10%*F88</f>
        <v>0</v>
      </c>
      <c r="G722" s="62">
        <f t="shared" ca="1" si="924"/>
        <v>0</v>
      </c>
      <c r="H722" s="62">
        <f t="shared" ca="1" si="924"/>
        <v>0</v>
      </c>
      <c r="I722" s="62">
        <f t="shared" ca="1" si="924"/>
        <v>0</v>
      </c>
      <c r="J722" s="62">
        <f t="shared" ca="1" si="924"/>
        <v>0</v>
      </c>
      <c r="K722" s="62">
        <f t="shared" ca="1" si="924"/>
        <v>0</v>
      </c>
      <c r="L722" s="62">
        <f t="shared" ca="1" si="924"/>
        <v>0</v>
      </c>
      <c r="M722" s="62">
        <f t="shared" ca="1" si="924"/>
        <v>0</v>
      </c>
      <c r="N722" s="62">
        <f t="shared" ref="N722:N727" ca="1" si="925">F722-J722</f>
        <v>0</v>
      </c>
      <c r="O722" s="62">
        <f t="shared" ref="O722:O727" ca="1" si="926">G722-K722</f>
        <v>0</v>
      </c>
    </row>
    <row r="723" spans="2:15" x14ac:dyDescent="0.25">
      <c r="B723" s="183"/>
      <c r="C723" s="185" t="s">
        <v>748</v>
      </c>
      <c r="D723" s="184"/>
      <c r="E723" s="61"/>
      <c r="F723" s="62">
        <f t="shared" ref="F723:M723" ca="1" si="927">10%*F89</f>
        <v>0</v>
      </c>
      <c r="G723" s="62">
        <f t="shared" ca="1" si="927"/>
        <v>0</v>
      </c>
      <c r="H723" s="62">
        <f t="shared" ca="1" si="927"/>
        <v>0</v>
      </c>
      <c r="I723" s="62">
        <f t="shared" ca="1" si="927"/>
        <v>0</v>
      </c>
      <c r="J723" s="62">
        <f t="shared" ca="1" si="927"/>
        <v>0</v>
      </c>
      <c r="K723" s="62">
        <f t="shared" ca="1" si="927"/>
        <v>0</v>
      </c>
      <c r="L723" s="62">
        <f t="shared" ca="1" si="927"/>
        <v>0</v>
      </c>
      <c r="M723" s="62">
        <f t="shared" ca="1" si="927"/>
        <v>0</v>
      </c>
      <c r="N723" s="62">
        <f t="shared" ca="1" si="925"/>
        <v>0</v>
      </c>
      <c r="O723" s="62">
        <f t="shared" ca="1" si="926"/>
        <v>0</v>
      </c>
    </row>
    <row r="724" spans="2:15" x14ac:dyDescent="0.25">
      <c r="B724" s="183"/>
      <c r="C724" s="185" t="s">
        <v>749</v>
      </c>
      <c r="D724" s="184"/>
      <c r="E724" s="61"/>
      <c r="F724" s="62">
        <f t="shared" ref="F724:M724" ca="1" si="928">10%*F90</f>
        <v>0</v>
      </c>
      <c r="G724" s="62">
        <f t="shared" ca="1" si="928"/>
        <v>0</v>
      </c>
      <c r="H724" s="62">
        <f t="shared" ca="1" si="928"/>
        <v>0</v>
      </c>
      <c r="I724" s="62">
        <f t="shared" ca="1" si="928"/>
        <v>0</v>
      </c>
      <c r="J724" s="62">
        <f t="shared" ca="1" si="928"/>
        <v>0</v>
      </c>
      <c r="K724" s="62">
        <f t="shared" ca="1" si="928"/>
        <v>0</v>
      </c>
      <c r="L724" s="62">
        <f t="shared" ca="1" si="928"/>
        <v>0</v>
      </c>
      <c r="M724" s="62">
        <f t="shared" ca="1" si="928"/>
        <v>0</v>
      </c>
      <c r="N724" s="62">
        <f t="shared" ca="1" si="925"/>
        <v>0</v>
      </c>
      <c r="O724" s="62">
        <f t="shared" ca="1" si="926"/>
        <v>0</v>
      </c>
    </row>
    <row r="725" spans="2:15" x14ac:dyDescent="0.25">
      <c r="B725" s="183">
        <v>15</v>
      </c>
      <c r="C725" s="191" t="s">
        <v>738</v>
      </c>
      <c r="D725" s="184"/>
      <c r="E725" s="61"/>
      <c r="F725" s="62">
        <f t="shared" ref="F725:M725" si="929">10%*F91</f>
        <v>18.556000000000001</v>
      </c>
      <c r="G725" s="62">
        <f t="shared" si="929"/>
        <v>0.64015314626320208</v>
      </c>
      <c r="H725" s="62">
        <f t="shared" ca="1" si="929"/>
        <v>0</v>
      </c>
      <c r="I725" s="62">
        <f t="shared" ca="1" si="929"/>
        <v>19.196153146263203</v>
      </c>
      <c r="J725" s="62">
        <f t="shared" si="929"/>
        <v>14.5428216707</v>
      </c>
      <c r="K725" s="62">
        <f t="shared" si="929"/>
        <v>1.3200114859697403</v>
      </c>
      <c r="L725" s="62">
        <f t="shared" ca="1" si="929"/>
        <v>0</v>
      </c>
      <c r="M725" s="62">
        <f t="shared" ca="1" si="929"/>
        <v>15.86283315666974</v>
      </c>
      <c r="N725" s="62">
        <f t="shared" si="925"/>
        <v>4.0131783293000005</v>
      </c>
      <c r="O725" s="62">
        <f t="shared" si="926"/>
        <v>-0.6798583397065382</v>
      </c>
    </row>
    <row r="726" spans="2:15" x14ac:dyDescent="0.25">
      <c r="B726" s="183">
        <v>16</v>
      </c>
      <c r="C726" s="191" t="s">
        <v>739</v>
      </c>
      <c r="D726" s="60"/>
      <c r="E726" s="61"/>
      <c r="F726" s="62">
        <f t="shared" ref="F726:M726" si="930">10%*F92</f>
        <v>7.08</v>
      </c>
      <c r="G726" s="62">
        <f t="shared" ca="1" si="930"/>
        <v>0</v>
      </c>
      <c r="H726" s="62">
        <f t="shared" ca="1" si="930"/>
        <v>0</v>
      </c>
      <c r="I726" s="62">
        <f t="shared" ca="1" si="930"/>
        <v>7.08</v>
      </c>
      <c r="J726" s="62">
        <f t="shared" si="930"/>
        <v>4.9245021155999993</v>
      </c>
      <c r="K726" s="62">
        <f t="shared" si="930"/>
        <v>0.46600000000000003</v>
      </c>
      <c r="L726" s="62">
        <f t="shared" ca="1" si="930"/>
        <v>0</v>
      </c>
      <c r="M726" s="62">
        <f t="shared" ca="1" si="930"/>
        <v>5.3905021155999995</v>
      </c>
      <c r="N726" s="62">
        <f t="shared" si="925"/>
        <v>2.1554978844000008</v>
      </c>
      <c r="O726" s="62">
        <f t="shared" ca="1" si="926"/>
        <v>-0.46600000000000003</v>
      </c>
    </row>
    <row r="727" spans="2:15" x14ac:dyDescent="0.25">
      <c r="B727" s="183">
        <v>17</v>
      </c>
      <c r="C727" s="191" t="s">
        <v>740</v>
      </c>
      <c r="D727" s="60"/>
      <c r="E727" s="64"/>
      <c r="F727" s="62">
        <f t="shared" ref="F727:M727" ca="1" si="931">10%*F93</f>
        <v>0</v>
      </c>
      <c r="G727" s="62">
        <f t="shared" ca="1" si="931"/>
        <v>0</v>
      </c>
      <c r="H727" s="62">
        <f t="shared" ca="1" si="931"/>
        <v>0</v>
      </c>
      <c r="I727" s="62">
        <f t="shared" ca="1" si="931"/>
        <v>0</v>
      </c>
      <c r="J727" s="62">
        <f t="shared" ca="1" si="931"/>
        <v>0</v>
      </c>
      <c r="K727" s="62">
        <f t="shared" ca="1" si="931"/>
        <v>0</v>
      </c>
      <c r="L727" s="62">
        <f t="shared" ca="1" si="931"/>
        <v>0</v>
      </c>
      <c r="M727" s="62">
        <f t="shared" ca="1" si="931"/>
        <v>0</v>
      </c>
      <c r="N727" s="62">
        <f t="shared" ca="1" si="925"/>
        <v>0</v>
      </c>
      <c r="O727" s="62">
        <f t="shared" ca="1" si="926"/>
        <v>0</v>
      </c>
    </row>
    <row r="728" spans="2:15" ht="14.5" thickBot="1" x14ac:dyDescent="0.3">
      <c r="B728" s="65"/>
      <c r="C728" s="66" t="s">
        <v>108</v>
      </c>
      <c r="D728" s="66"/>
      <c r="E728" s="67"/>
      <c r="F728" s="147">
        <f ca="1">SUM(F688:F727)</f>
        <v>2043.2889999999998</v>
      </c>
      <c r="G728" s="147">
        <f t="shared" ref="G728" ca="1" si="932">SUM(G688:G727)</f>
        <v>252.4009310890869</v>
      </c>
      <c r="H728" s="147">
        <f t="shared" ref="H728" ca="1" si="933">SUM(H688:H727)</f>
        <v>0</v>
      </c>
      <c r="I728" s="147">
        <f t="shared" ref="I728" ca="1" si="934">SUM(I688:I727)</f>
        <v>2295.6899310890867</v>
      </c>
      <c r="J728" s="147">
        <f t="shared" ref="J728" ca="1" si="935">SUM(J688:J727)</f>
        <v>1042.3681360662999</v>
      </c>
      <c r="K728" s="147">
        <f t="shared" ref="K728" ca="1" si="936">SUM(K688:K727)</f>
        <v>88.631590593732213</v>
      </c>
      <c r="L728" s="147">
        <f t="shared" ref="L728" ca="1" si="937">SUM(L688:L727)</f>
        <v>0</v>
      </c>
      <c r="M728" s="147">
        <f t="shared" ref="M728" ca="1" si="938">SUM(M688:M727)</f>
        <v>1130.9997266600321</v>
      </c>
      <c r="N728" s="147">
        <f t="shared" ref="N728" ca="1" si="939">SUM(N688:N727)</f>
        <v>1000.9208639336999</v>
      </c>
      <c r="O728" s="147">
        <f t="shared" ref="O728" ca="1" si="940">SUM(O688:O727)</f>
        <v>1088.372391606255</v>
      </c>
    </row>
    <row r="729" spans="2:15" ht="14.5" thickBot="1" x14ac:dyDescent="0.3"/>
    <row r="730" spans="2:15" x14ac:dyDescent="0.25">
      <c r="B730" s="370" t="s">
        <v>182</v>
      </c>
      <c r="C730" s="371"/>
      <c r="D730" s="371"/>
      <c r="E730" s="371"/>
      <c r="F730" s="371"/>
      <c r="G730" s="371"/>
      <c r="H730" s="371"/>
      <c r="I730" s="371"/>
      <c r="J730" s="371"/>
      <c r="K730" s="371"/>
      <c r="L730" s="371"/>
      <c r="M730" s="371"/>
      <c r="N730" s="371"/>
      <c r="O730" s="372"/>
    </row>
    <row r="731" spans="2:15" x14ac:dyDescent="0.25">
      <c r="B731" s="373" t="s">
        <v>2</v>
      </c>
      <c r="C731" s="365" t="s">
        <v>205</v>
      </c>
      <c r="D731" s="367" t="s">
        <v>193</v>
      </c>
      <c r="E731" s="367" t="s">
        <v>194</v>
      </c>
      <c r="F731" s="367" t="s">
        <v>195</v>
      </c>
      <c r="G731" s="367"/>
      <c r="H731" s="367"/>
      <c r="I731" s="367"/>
      <c r="J731" s="367" t="s">
        <v>196</v>
      </c>
      <c r="K731" s="367"/>
      <c r="L731" s="367"/>
      <c r="M731" s="367"/>
      <c r="N731" s="367" t="s">
        <v>197</v>
      </c>
      <c r="O731" s="369"/>
    </row>
    <row r="732" spans="2:15" ht="56.5" thickBot="1" x14ac:dyDescent="0.3">
      <c r="B732" s="374"/>
      <c r="C732" s="366"/>
      <c r="D732" s="368"/>
      <c r="E732" s="368"/>
      <c r="F732" s="54" t="s">
        <v>198</v>
      </c>
      <c r="G732" s="54" t="s">
        <v>107</v>
      </c>
      <c r="H732" s="54" t="s">
        <v>199</v>
      </c>
      <c r="I732" s="54" t="s">
        <v>200</v>
      </c>
      <c r="J732" s="54" t="s">
        <v>201</v>
      </c>
      <c r="K732" s="54" t="s">
        <v>107</v>
      </c>
      <c r="L732" s="54" t="s">
        <v>202</v>
      </c>
      <c r="M732" s="54" t="s">
        <v>203</v>
      </c>
      <c r="N732" s="54" t="s">
        <v>198</v>
      </c>
      <c r="O732" s="55" t="s">
        <v>200</v>
      </c>
    </row>
    <row r="733" spans="2:15" x14ac:dyDescent="0.25">
      <c r="B733" s="58">
        <v>1</v>
      </c>
      <c r="C733" s="188" t="s">
        <v>148</v>
      </c>
      <c r="D733" s="180"/>
      <c r="E733" s="57"/>
      <c r="F733" s="62">
        <f t="shared" ref="F733:M733" ca="1" si="941">10%*F99</f>
        <v>3.7294474166067149</v>
      </c>
      <c r="G733" s="62">
        <f t="shared" si="941"/>
        <v>4.6514682639319851</v>
      </c>
      <c r="H733" s="62">
        <f t="shared" ca="1" si="941"/>
        <v>0</v>
      </c>
      <c r="I733" s="62">
        <f t="shared" ca="1" si="941"/>
        <v>8.3809156805387008</v>
      </c>
      <c r="J733" s="62">
        <f t="shared" ca="1" si="941"/>
        <v>4.8990620000015643E-4</v>
      </c>
      <c r="K733" s="62">
        <f t="shared" si="941"/>
        <v>0</v>
      </c>
      <c r="L733" s="62">
        <f t="shared" ca="1" si="941"/>
        <v>0</v>
      </c>
      <c r="M733" s="62">
        <f t="shared" ca="1" si="941"/>
        <v>4.8990620000015643E-4</v>
      </c>
      <c r="N733" s="62">
        <f ca="1">F733-J733</f>
        <v>3.7289575104067145</v>
      </c>
      <c r="O733" s="62">
        <f ca="1">I733-M733</f>
        <v>8.3804257743387005</v>
      </c>
    </row>
    <row r="734" spans="2:15" x14ac:dyDescent="0.25">
      <c r="B734" s="58">
        <v>2</v>
      </c>
      <c r="C734" s="188" t="s">
        <v>750</v>
      </c>
      <c r="D734" s="192"/>
      <c r="E734" s="193"/>
      <c r="F734" s="62">
        <f t="shared" ref="F734:M734" ca="1" si="942">10%*F100</f>
        <v>0</v>
      </c>
      <c r="G734" s="62">
        <f t="shared" ca="1" si="942"/>
        <v>0</v>
      </c>
      <c r="H734" s="62">
        <f t="shared" ca="1" si="942"/>
        <v>0</v>
      </c>
      <c r="I734" s="62">
        <f t="shared" ca="1" si="942"/>
        <v>0</v>
      </c>
      <c r="J734" s="62">
        <f t="shared" ca="1" si="942"/>
        <v>0</v>
      </c>
      <c r="K734" s="62">
        <f t="shared" ca="1" si="942"/>
        <v>0</v>
      </c>
      <c r="L734" s="62">
        <f t="shared" ca="1" si="942"/>
        <v>0</v>
      </c>
      <c r="M734" s="62">
        <f t="shared" ca="1" si="942"/>
        <v>0</v>
      </c>
      <c r="N734" s="62">
        <f ca="1">F734-J734</f>
        <v>0</v>
      </c>
      <c r="O734" s="62">
        <f ca="1">I734-M734</f>
        <v>0</v>
      </c>
    </row>
    <row r="735" spans="2:15" x14ac:dyDescent="0.25">
      <c r="B735" s="58">
        <v>3</v>
      </c>
      <c r="C735" s="187" t="s">
        <v>716</v>
      </c>
      <c r="D735" s="60"/>
      <c r="E735" s="61"/>
      <c r="F735" s="62">
        <f t="shared" ref="F735:M735" si="943">10%*F101</f>
        <v>0</v>
      </c>
      <c r="G735" s="62">
        <f t="shared" si="943"/>
        <v>0</v>
      </c>
      <c r="H735" s="62">
        <f t="shared" si="943"/>
        <v>0</v>
      </c>
      <c r="I735" s="62">
        <f t="shared" si="943"/>
        <v>0</v>
      </c>
      <c r="J735" s="62">
        <f t="shared" si="943"/>
        <v>0</v>
      </c>
      <c r="K735" s="62">
        <f t="shared" si="943"/>
        <v>0</v>
      </c>
      <c r="L735" s="62">
        <f t="shared" si="943"/>
        <v>0</v>
      </c>
      <c r="M735" s="62">
        <f t="shared" si="943"/>
        <v>0</v>
      </c>
      <c r="N735" s="62"/>
      <c r="O735" s="62"/>
    </row>
    <row r="736" spans="2:15" x14ac:dyDescent="0.25">
      <c r="B736" s="58"/>
      <c r="C736" s="59" t="s">
        <v>712</v>
      </c>
      <c r="D736" s="60"/>
      <c r="E736" s="61"/>
      <c r="F736" s="62">
        <f t="shared" ref="F736:M736" ca="1" si="944">10%*F102</f>
        <v>40.092290808221634</v>
      </c>
      <c r="G736" s="62">
        <f t="shared" si="944"/>
        <v>4.3346713947453948</v>
      </c>
      <c r="H736" s="62">
        <f t="shared" ca="1" si="944"/>
        <v>0</v>
      </c>
      <c r="I736" s="62">
        <f t="shared" ca="1" si="944"/>
        <v>44.426962202967033</v>
      </c>
      <c r="J736" s="62">
        <f t="shared" ca="1" si="944"/>
        <v>13.925290200761664</v>
      </c>
      <c r="K736" s="62">
        <f t="shared" si="944"/>
        <v>2.0350271810616625</v>
      </c>
      <c r="L736" s="62">
        <f t="shared" ca="1" si="944"/>
        <v>0</v>
      </c>
      <c r="M736" s="62">
        <f t="shared" ca="1" si="944"/>
        <v>15.960317381823325</v>
      </c>
      <c r="N736" s="62">
        <f t="shared" ref="N736:N739" ca="1" si="945">F736-J736</f>
        <v>26.167000607459968</v>
      </c>
      <c r="O736" s="62">
        <f t="shared" ref="O736:O739" ca="1" si="946">I736-M736</f>
        <v>28.46664482114371</v>
      </c>
    </row>
    <row r="737" spans="2:15" x14ac:dyDescent="0.25">
      <c r="B737" s="58"/>
      <c r="C737" s="59" t="s">
        <v>713</v>
      </c>
      <c r="D737" s="60"/>
      <c r="E737" s="61"/>
      <c r="F737" s="62">
        <f t="shared" ref="F737:M737" ca="1" si="947">10%*F103</f>
        <v>0</v>
      </c>
      <c r="G737" s="62">
        <f t="shared" ca="1" si="947"/>
        <v>0</v>
      </c>
      <c r="H737" s="62">
        <f t="shared" ca="1" si="947"/>
        <v>0</v>
      </c>
      <c r="I737" s="62">
        <f t="shared" ca="1" si="947"/>
        <v>0</v>
      </c>
      <c r="J737" s="62">
        <f t="shared" ca="1" si="947"/>
        <v>0</v>
      </c>
      <c r="K737" s="62">
        <f t="shared" ca="1" si="947"/>
        <v>0</v>
      </c>
      <c r="L737" s="62">
        <f t="shared" ca="1" si="947"/>
        <v>0</v>
      </c>
      <c r="M737" s="62">
        <f t="shared" ca="1" si="947"/>
        <v>0</v>
      </c>
      <c r="N737" s="62">
        <f t="shared" ca="1" si="945"/>
        <v>0</v>
      </c>
      <c r="O737" s="62">
        <f t="shared" ca="1" si="946"/>
        <v>0</v>
      </c>
    </row>
    <row r="738" spans="2:15" x14ac:dyDescent="0.25">
      <c r="B738" s="58"/>
      <c r="C738" s="59" t="s">
        <v>714</v>
      </c>
      <c r="D738" s="60"/>
      <c r="E738" s="61"/>
      <c r="F738" s="62">
        <f t="shared" ref="F738:M738" ca="1" si="948">10%*F104</f>
        <v>0</v>
      </c>
      <c r="G738" s="62">
        <f t="shared" ca="1" si="948"/>
        <v>0</v>
      </c>
      <c r="H738" s="62">
        <f t="shared" ca="1" si="948"/>
        <v>0</v>
      </c>
      <c r="I738" s="62">
        <f t="shared" ca="1" si="948"/>
        <v>0</v>
      </c>
      <c r="J738" s="62">
        <f t="shared" ca="1" si="948"/>
        <v>0</v>
      </c>
      <c r="K738" s="62">
        <f t="shared" ca="1" si="948"/>
        <v>0</v>
      </c>
      <c r="L738" s="62">
        <f t="shared" ca="1" si="948"/>
        <v>0</v>
      </c>
      <c r="M738" s="62">
        <f t="shared" ca="1" si="948"/>
        <v>0</v>
      </c>
      <c r="N738" s="62">
        <f t="shared" ca="1" si="945"/>
        <v>0</v>
      </c>
      <c r="O738" s="62">
        <f t="shared" ca="1" si="946"/>
        <v>0</v>
      </c>
    </row>
    <row r="739" spans="2:15" x14ac:dyDescent="0.25">
      <c r="B739" s="58"/>
      <c r="C739" s="59" t="s">
        <v>715</v>
      </c>
      <c r="D739" s="60"/>
      <c r="E739" s="61"/>
      <c r="F739" s="62">
        <f t="shared" ref="F739:M739" ca="1" si="949">10%*F105</f>
        <v>22.108000000000004</v>
      </c>
      <c r="G739" s="62">
        <f t="shared" ca="1" si="949"/>
        <v>0</v>
      </c>
      <c r="H739" s="62">
        <f t="shared" ca="1" si="949"/>
        <v>0</v>
      </c>
      <c r="I739" s="62">
        <f t="shared" ca="1" si="949"/>
        <v>22.108000000000004</v>
      </c>
      <c r="J739" s="62">
        <f t="shared" ca="1" si="949"/>
        <v>4.441344508100002</v>
      </c>
      <c r="K739" s="62">
        <f t="shared" ca="1" si="949"/>
        <v>0</v>
      </c>
      <c r="L739" s="62">
        <f t="shared" ca="1" si="949"/>
        <v>0</v>
      </c>
      <c r="M739" s="62">
        <f t="shared" ca="1" si="949"/>
        <v>4.441344508100002</v>
      </c>
      <c r="N739" s="62">
        <f t="shared" ca="1" si="945"/>
        <v>17.666655491900002</v>
      </c>
      <c r="O739" s="62">
        <f t="shared" ca="1" si="946"/>
        <v>17.666655491900002</v>
      </c>
    </row>
    <row r="740" spans="2:15" x14ac:dyDescent="0.25">
      <c r="B740" s="58">
        <v>4</v>
      </c>
      <c r="C740" s="188" t="s">
        <v>717</v>
      </c>
      <c r="D740" s="60"/>
      <c r="E740" s="61"/>
      <c r="F740" s="62">
        <f t="shared" ref="F740:M740" si="950">10%*F106</f>
        <v>0</v>
      </c>
      <c r="G740" s="62">
        <f t="shared" si="950"/>
        <v>0</v>
      </c>
      <c r="H740" s="62">
        <f t="shared" si="950"/>
        <v>0</v>
      </c>
      <c r="I740" s="62">
        <f t="shared" si="950"/>
        <v>0</v>
      </c>
      <c r="J740" s="62">
        <f t="shared" si="950"/>
        <v>0</v>
      </c>
      <c r="K740" s="62">
        <f t="shared" si="950"/>
        <v>0</v>
      </c>
      <c r="L740" s="62">
        <f t="shared" si="950"/>
        <v>0</v>
      </c>
      <c r="M740" s="62">
        <f t="shared" si="950"/>
        <v>0</v>
      </c>
      <c r="N740" s="62"/>
      <c r="O740" s="62"/>
    </row>
    <row r="741" spans="2:15" x14ac:dyDescent="0.25">
      <c r="B741" s="58"/>
      <c r="C741" s="63" t="s">
        <v>718</v>
      </c>
      <c r="D741" s="60"/>
      <c r="E741" s="61"/>
      <c r="F741" s="62">
        <f t="shared" ref="F741:M741" ca="1" si="951">10%*F107</f>
        <v>962.50462498848469</v>
      </c>
      <c r="G741" s="62">
        <f t="shared" si="951"/>
        <v>103.59324834399052</v>
      </c>
      <c r="H741" s="62">
        <f t="shared" ca="1" si="951"/>
        <v>0</v>
      </c>
      <c r="I741" s="62">
        <f t="shared" ca="1" si="951"/>
        <v>1066.0978733324753</v>
      </c>
      <c r="J741" s="62">
        <f t="shared" ca="1" si="951"/>
        <v>511.4666760555325</v>
      </c>
      <c r="K741" s="62">
        <f t="shared" si="951"/>
        <v>37.958397846570328</v>
      </c>
      <c r="L741" s="62">
        <f t="shared" ca="1" si="951"/>
        <v>0</v>
      </c>
      <c r="M741" s="62">
        <f t="shared" ca="1" si="951"/>
        <v>549.42507390210289</v>
      </c>
      <c r="N741" s="62">
        <f t="shared" ref="N741:N744" ca="1" si="952">F741-J741</f>
        <v>451.03794893295219</v>
      </c>
      <c r="O741" s="62">
        <f t="shared" ref="O741:O744" ca="1" si="953">I741-M741</f>
        <v>516.67279943037238</v>
      </c>
    </row>
    <row r="742" spans="2:15" x14ac:dyDescent="0.25">
      <c r="B742" s="58"/>
      <c r="C742" s="188" t="s">
        <v>719</v>
      </c>
      <c r="D742" s="60"/>
      <c r="E742" s="61"/>
      <c r="F742" s="62">
        <f t="shared" ref="F742:M742" si="954">10%*F108</f>
        <v>0</v>
      </c>
      <c r="G742" s="62">
        <f t="shared" si="954"/>
        <v>0</v>
      </c>
      <c r="H742" s="62">
        <f t="shared" si="954"/>
        <v>0</v>
      </c>
      <c r="I742" s="62">
        <f t="shared" si="954"/>
        <v>0</v>
      </c>
      <c r="J742" s="62">
        <f t="shared" si="954"/>
        <v>0</v>
      </c>
      <c r="K742" s="62">
        <f t="shared" si="954"/>
        <v>0</v>
      </c>
      <c r="L742" s="62">
        <f t="shared" si="954"/>
        <v>0</v>
      </c>
      <c r="M742" s="62">
        <f t="shared" si="954"/>
        <v>0</v>
      </c>
      <c r="N742" s="62"/>
      <c r="O742" s="62"/>
    </row>
    <row r="743" spans="2:15" x14ac:dyDescent="0.25">
      <c r="B743" s="58"/>
      <c r="C743" s="63" t="s">
        <v>720</v>
      </c>
      <c r="D743" s="60"/>
      <c r="E743" s="61"/>
      <c r="F743" s="62">
        <f t="shared" ref="F743:M743" ca="1" si="955">10%*F109</f>
        <v>0</v>
      </c>
      <c r="G743" s="62">
        <f t="shared" ca="1" si="955"/>
        <v>0</v>
      </c>
      <c r="H743" s="62">
        <f t="shared" ca="1" si="955"/>
        <v>0</v>
      </c>
      <c r="I743" s="62">
        <f t="shared" ca="1" si="955"/>
        <v>0</v>
      </c>
      <c r="J743" s="62">
        <f t="shared" ca="1" si="955"/>
        <v>0</v>
      </c>
      <c r="K743" s="62">
        <f t="shared" ca="1" si="955"/>
        <v>0</v>
      </c>
      <c r="L743" s="62">
        <f t="shared" ca="1" si="955"/>
        <v>0</v>
      </c>
      <c r="M743" s="62">
        <f t="shared" ca="1" si="955"/>
        <v>0</v>
      </c>
      <c r="N743" s="62">
        <f t="shared" ca="1" si="952"/>
        <v>0</v>
      </c>
      <c r="O743" s="62">
        <f t="shared" ca="1" si="953"/>
        <v>0</v>
      </c>
    </row>
    <row r="744" spans="2:15" x14ac:dyDescent="0.25">
      <c r="B744" s="58"/>
      <c r="C744" s="63" t="s">
        <v>721</v>
      </c>
      <c r="D744" s="60"/>
      <c r="E744" s="61"/>
      <c r="F744" s="62">
        <f t="shared" ref="F744:M744" ca="1" si="956">10%*F110</f>
        <v>0</v>
      </c>
      <c r="G744" s="62">
        <f t="shared" ca="1" si="956"/>
        <v>0</v>
      </c>
      <c r="H744" s="62">
        <f t="shared" ca="1" si="956"/>
        <v>0</v>
      </c>
      <c r="I744" s="62">
        <f t="shared" ca="1" si="956"/>
        <v>0</v>
      </c>
      <c r="J744" s="62">
        <f t="shared" ca="1" si="956"/>
        <v>0</v>
      </c>
      <c r="K744" s="62">
        <f t="shared" ca="1" si="956"/>
        <v>0</v>
      </c>
      <c r="L744" s="62">
        <f t="shared" ca="1" si="956"/>
        <v>0</v>
      </c>
      <c r="M744" s="62">
        <f t="shared" ca="1" si="956"/>
        <v>0</v>
      </c>
      <c r="N744" s="62">
        <f t="shared" ca="1" si="952"/>
        <v>0</v>
      </c>
      <c r="O744" s="62">
        <f t="shared" ca="1" si="953"/>
        <v>0</v>
      </c>
    </row>
    <row r="745" spans="2:15" x14ac:dyDescent="0.25">
      <c r="B745" s="58">
        <v>5</v>
      </c>
      <c r="C745" s="188" t="s">
        <v>722</v>
      </c>
      <c r="D745" s="60"/>
      <c r="E745" s="61"/>
      <c r="F745" s="62">
        <f t="shared" ref="F745:M745" si="957">10%*F111</f>
        <v>0</v>
      </c>
      <c r="G745" s="62">
        <f t="shared" si="957"/>
        <v>0</v>
      </c>
      <c r="H745" s="62">
        <f t="shared" si="957"/>
        <v>0</v>
      </c>
      <c r="I745" s="62">
        <f t="shared" si="957"/>
        <v>0</v>
      </c>
      <c r="J745" s="62">
        <f t="shared" si="957"/>
        <v>0</v>
      </c>
      <c r="K745" s="62">
        <f t="shared" si="957"/>
        <v>0</v>
      </c>
      <c r="L745" s="62">
        <f t="shared" si="957"/>
        <v>0</v>
      </c>
      <c r="M745" s="62">
        <f t="shared" si="957"/>
        <v>0</v>
      </c>
      <c r="N745" s="62"/>
      <c r="O745" s="62"/>
    </row>
    <row r="746" spans="2:15" x14ac:dyDescent="0.25">
      <c r="B746" s="58"/>
      <c r="C746" s="63" t="s">
        <v>723</v>
      </c>
      <c r="D746" s="60"/>
      <c r="E746" s="61"/>
      <c r="F746" s="62">
        <f t="shared" ref="F746:M746" ca="1" si="958">10%*F112</f>
        <v>0</v>
      </c>
      <c r="G746" s="62">
        <f t="shared" ca="1" si="958"/>
        <v>0</v>
      </c>
      <c r="H746" s="62">
        <f t="shared" ca="1" si="958"/>
        <v>0</v>
      </c>
      <c r="I746" s="62">
        <f t="shared" ca="1" si="958"/>
        <v>0</v>
      </c>
      <c r="J746" s="62">
        <f t="shared" ca="1" si="958"/>
        <v>0</v>
      </c>
      <c r="K746" s="62">
        <f t="shared" ca="1" si="958"/>
        <v>0</v>
      </c>
      <c r="L746" s="62">
        <f t="shared" ca="1" si="958"/>
        <v>0</v>
      </c>
      <c r="M746" s="62">
        <f t="shared" ca="1" si="958"/>
        <v>0</v>
      </c>
      <c r="N746" s="62">
        <f t="shared" ref="N746:N751" ca="1" si="959">F746-J746</f>
        <v>0</v>
      </c>
      <c r="O746" s="62">
        <f t="shared" ref="O746:O751" ca="1" si="960">I746-M746</f>
        <v>0</v>
      </c>
    </row>
    <row r="747" spans="2:15" x14ac:dyDescent="0.25">
      <c r="B747" s="58"/>
      <c r="C747" s="63" t="s">
        <v>724</v>
      </c>
      <c r="D747" s="60"/>
      <c r="E747" s="61"/>
      <c r="F747" s="62">
        <f t="shared" ref="F747:M747" ca="1" si="961">10%*F113</f>
        <v>0</v>
      </c>
      <c r="G747" s="62">
        <f t="shared" ca="1" si="961"/>
        <v>0</v>
      </c>
      <c r="H747" s="62">
        <f t="shared" ca="1" si="961"/>
        <v>0</v>
      </c>
      <c r="I747" s="62">
        <f t="shared" ca="1" si="961"/>
        <v>0</v>
      </c>
      <c r="J747" s="62">
        <f t="shared" ca="1" si="961"/>
        <v>0</v>
      </c>
      <c r="K747" s="62">
        <f t="shared" ca="1" si="961"/>
        <v>0</v>
      </c>
      <c r="L747" s="62">
        <f t="shared" ca="1" si="961"/>
        <v>0</v>
      </c>
      <c r="M747" s="62">
        <f t="shared" ca="1" si="961"/>
        <v>0</v>
      </c>
      <c r="N747" s="62">
        <f t="shared" ca="1" si="959"/>
        <v>0</v>
      </c>
      <c r="O747" s="62">
        <f t="shared" ca="1" si="960"/>
        <v>0</v>
      </c>
    </row>
    <row r="748" spans="2:15" x14ac:dyDescent="0.25">
      <c r="B748" s="58"/>
      <c r="C748" s="63" t="s">
        <v>725</v>
      </c>
      <c r="D748" s="60"/>
      <c r="E748" s="61"/>
      <c r="F748" s="62">
        <f t="shared" ref="F748:M748" ca="1" si="962">10%*F114</f>
        <v>0</v>
      </c>
      <c r="G748" s="62">
        <f t="shared" ca="1" si="962"/>
        <v>0</v>
      </c>
      <c r="H748" s="62">
        <f t="shared" ca="1" si="962"/>
        <v>0</v>
      </c>
      <c r="I748" s="62">
        <f t="shared" ca="1" si="962"/>
        <v>0</v>
      </c>
      <c r="J748" s="62">
        <f t="shared" ca="1" si="962"/>
        <v>0</v>
      </c>
      <c r="K748" s="62">
        <f t="shared" ca="1" si="962"/>
        <v>0</v>
      </c>
      <c r="L748" s="62">
        <f t="shared" ca="1" si="962"/>
        <v>0</v>
      </c>
      <c r="M748" s="62">
        <f t="shared" ca="1" si="962"/>
        <v>0</v>
      </c>
      <c r="N748" s="62">
        <f t="shared" ca="1" si="959"/>
        <v>0</v>
      </c>
      <c r="O748" s="62">
        <f t="shared" ca="1" si="960"/>
        <v>0</v>
      </c>
    </row>
    <row r="749" spans="2:15" x14ac:dyDescent="0.25">
      <c r="B749" s="58"/>
      <c r="C749" s="63" t="s">
        <v>726</v>
      </c>
      <c r="D749" s="60"/>
      <c r="E749" s="61"/>
      <c r="F749" s="62">
        <f t="shared" ref="F749:M749" ca="1" si="963">10%*F115</f>
        <v>0</v>
      </c>
      <c r="G749" s="62">
        <f t="shared" ca="1" si="963"/>
        <v>0</v>
      </c>
      <c r="H749" s="62">
        <f t="shared" ca="1" si="963"/>
        <v>0</v>
      </c>
      <c r="I749" s="62">
        <f t="shared" ca="1" si="963"/>
        <v>0</v>
      </c>
      <c r="J749" s="62">
        <f t="shared" ca="1" si="963"/>
        <v>0</v>
      </c>
      <c r="K749" s="62">
        <f t="shared" ca="1" si="963"/>
        <v>0</v>
      </c>
      <c r="L749" s="62">
        <f t="shared" ca="1" si="963"/>
        <v>0</v>
      </c>
      <c r="M749" s="62">
        <f t="shared" ca="1" si="963"/>
        <v>0</v>
      </c>
      <c r="N749" s="62">
        <f t="shared" ca="1" si="959"/>
        <v>0</v>
      </c>
      <c r="O749" s="62">
        <f t="shared" ca="1" si="960"/>
        <v>0</v>
      </c>
    </row>
    <row r="750" spans="2:15" x14ac:dyDescent="0.25">
      <c r="B750" s="58">
        <v>6</v>
      </c>
      <c r="C750" s="188" t="s">
        <v>727</v>
      </c>
      <c r="D750" s="60"/>
      <c r="E750" s="61"/>
      <c r="F750" s="62">
        <f t="shared" ref="F750:M750" ca="1" si="964">10%*F116</f>
        <v>0</v>
      </c>
      <c r="G750" s="62">
        <f t="shared" ca="1" si="964"/>
        <v>0</v>
      </c>
      <c r="H750" s="62">
        <f t="shared" ca="1" si="964"/>
        <v>0</v>
      </c>
      <c r="I750" s="62">
        <f t="shared" ca="1" si="964"/>
        <v>0</v>
      </c>
      <c r="J750" s="62">
        <f t="shared" ca="1" si="964"/>
        <v>0</v>
      </c>
      <c r="K750" s="62">
        <f t="shared" ca="1" si="964"/>
        <v>0</v>
      </c>
      <c r="L750" s="62">
        <f t="shared" ca="1" si="964"/>
        <v>0</v>
      </c>
      <c r="M750" s="62">
        <f t="shared" ca="1" si="964"/>
        <v>0</v>
      </c>
      <c r="N750" s="62">
        <f t="shared" ca="1" si="959"/>
        <v>0</v>
      </c>
      <c r="O750" s="62">
        <f t="shared" ca="1" si="960"/>
        <v>0</v>
      </c>
    </row>
    <row r="751" spans="2:15" x14ac:dyDescent="0.25">
      <c r="B751" s="58">
        <v>7</v>
      </c>
      <c r="C751" s="188" t="s">
        <v>728</v>
      </c>
      <c r="D751" s="60"/>
      <c r="E751" s="61"/>
      <c r="F751" s="62">
        <f t="shared" ref="F751:M751" ca="1" si="965">10%*F117</f>
        <v>0</v>
      </c>
      <c r="G751" s="62">
        <f t="shared" ca="1" si="965"/>
        <v>0</v>
      </c>
      <c r="H751" s="62">
        <f t="shared" ca="1" si="965"/>
        <v>0</v>
      </c>
      <c r="I751" s="62">
        <f t="shared" ca="1" si="965"/>
        <v>0</v>
      </c>
      <c r="J751" s="62">
        <f t="shared" ca="1" si="965"/>
        <v>0</v>
      </c>
      <c r="K751" s="62">
        <f t="shared" ca="1" si="965"/>
        <v>0</v>
      </c>
      <c r="L751" s="62">
        <f t="shared" ca="1" si="965"/>
        <v>0</v>
      </c>
      <c r="M751" s="62">
        <f t="shared" ca="1" si="965"/>
        <v>0</v>
      </c>
      <c r="N751" s="62">
        <f t="shared" ca="1" si="959"/>
        <v>0</v>
      </c>
      <c r="O751" s="62">
        <f t="shared" ca="1" si="960"/>
        <v>0</v>
      </c>
    </row>
    <row r="752" spans="2:15" x14ac:dyDescent="0.25">
      <c r="B752" s="58">
        <v>8</v>
      </c>
      <c r="C752" s="188" t="s">
        <v>729</v>
      </c>
      <c r="D752" s="60"/>
      <c r="E752" s="61"/>
      <c r="F752" s="62">
        <f t="shared" ref="F752:M752" si="966">10%*F118</f>
        <v>0</v>
      </c>
      <c r="G752" s="62">
        <f t="shared" si="966"/>
        <v>0</v>
      </c>
      <c r="H752" s="62">
        <f t="shared" si="966"/>
        <v>0</v>
      </c>
      <c r="I752" s="62">
        <f t="shared" si="966"/>
        <v>0</v>
      </c>
      <c r="J752" s="62">
        <f t="shared" si="966"/>
        <v>0</v>
      </c>
      <c r="K752" s="62">
        <f t="shared" si="966"/>
        <v>0</v>
      </c>
      <c r="L752" s="62">
        <f t="shared" si="966"/>
        <v>0</v>
      </c>
      <c r="M752" s="62">
        <f t="shared" si="966"/>
        <v>0</v>
      </c>
      <c r="N752" s="62"/>
      <c r="O752" s="62"/>
    </row>
    <row r="753" spans="2:15" x14ac:dyDescent="0.25">
      <c r="B753" s="58"/>
      <c r="C753" s="63" t="s">
        <v>730</v>
      </c>
      <c r="D753" s="60"/>
      <c r="E753" s="61"/>
      <c r="F753" s="62">
        <f t="shared" ref="F753:M753" ca="1" si="967">10%*F119</f>
        <v>940.00417386851586</v>
      </c>
      <c r="G753" s="62">
        <f t="shared" si="967"/>
        <v>116.86945098515842</v>
      </c>
      <c r="H753" s="62">
        <f t="shared" ca="1" si="967"/>
        <v>0</v>
      </c>
      <c r="I753" s="62">
        <f t="shared" ca="1" si="967"/>
        <v>1056.8736248536743</v>
      </c>
      <c r="J753" s="62">
        <f t="shared" ca="1" si="967"/>
        <v>450.41783123456491</v>
      </c>
      <c r="K753" s="62">
        <f t="shared" si="967"/>
        <v>37.064790436903948</v>
      </c>
      <c r="L753" s="62">
        <f t="shared" ca="1" si="967"/>
        <v>0</v>
      </c>
      <c r="M753" s="62">
        <f t="shared" ca="1" si="967"/>
        <v>487.48262167146891</v>
      </c>
      <c r="N753" s="62">
        <f t="shared" ref="N753:N757" ca="1" si="968">F753-J753</f>
        <v>489.58634263395095</v>
      </c>
      <c r="O753" s="62">
        <f t="shared" ref="O753:O755" ca="1" si="969">I753-M753</f>
        <v>569.3910031822054</v>
      </c>
    </row>
    <row r="754" spans="2:15" x14ac:dyDescent="0.25">
      <c r="B754" s="58"/>
      <c r="C754" s="63" t="s">
        <v>731</v>
      </c>
      <c r="D754" s="60"/>
      <c r="E754" s="61"/>
      <c r="F754" s="62">
        <f t="shared" ref="F754:M754" ca="1" si="970">10%*F120</f>
        <v>0</v>
      </c>
      <c r="G754" s="62">
        <f t="shared" ca="1" si="970"/>
        <v>0</v>
      </c>
      <c r="H754" s="62">
        <f t="shared" ca="1" si="970"/>
        <v>0</v>
      </c>
      <c r="I754" s="62">
        <f t="shared" ca="1" si="970"/>
        <v>0</v>
      </c>
      <c r="J754" s="62">
        <f t="shared" ca="1" si="970"/>
        <v>0</v>
      </c>
      <c r="K754" s="62">
        <f t="shared" ca="1" si="970"/>
        <v>0</v>
      </c>
      <c r="L754" s="62">
        <f t="shared" ca="1" si="970"/>
        <v>0</v>
      </c>
      <c r="M754" s="62">
        <f t="shared" ca="1" si="970"/>
        <v>0</v>
      </c>
      <c r="N754" s="62">
        <f t="shared" ca="1" si="968"/>
        <v>0</v>
      </c>
      <c r="O754" s="62">
        <f t="shared" ca="1" si="969"/>
        <v>0</v>
      </c>
    </row>
    <row r="755" spans="2:15" ht="28" x14ac:dyDescent="0.25">
      <c r="B755" s="186">
        <v>9</v>
      </c>
      <c r="C755" s="190" t="s">
        <v>732</v>
      </c>
      <c r="D755" s="60"/>
      <c r="E755" s="61"/>
      <c r="F755" s="62">
        <f t="shared" ref="F755:M755" ca="1" si="971">10%*F121</f>
        <v>0</v>
      </c>
      <c r="G755" s="62">
        <f t="shared" ca="1" si="971"/>
        <v>0</v>
      </c>
      <c r="H755" s="62">
        <f t="shared" ca="1" si="971"/>
        <v>0</v>
      </c>
      <c r="I755" s="62">
        <f t="shared" ca="1" si="971"/>
        <v>0</v>
      </c>
      <c r="J755" s="62">
        <f t="shared" ca="1" si="971"/>
        <v>0</v>
      </c>
      <c r="K755" s="62">
        <f t="shared" ca="1" si="971"/>
        <v>0</v>
      </c>
      <c r="L755" s="62">
        <f t="shared" ca="1" si="971"/>
        <v>0</v>
      </c>
      <c r="M755" s="62">
        <f t="shared" ca="1" si="971"/>
        <v>0</v>
      </c>
      <c r="N755" s="62">
        <f t="shared" ca="1" si="968"/>
        <v>0</v>
      </c>
      <c r="O755" s="62">
        <f t="shared" ca="1" si="969"/>
        <v>0</v>
      </c>
    </row>
    <row r="756" spans="2:15" x14ac:dyDescent="0.25">
      <c r="B756" s="183">
        <v>10</v>
      </c>
      <c r="C756" s="191" t="s">
        <v>734</v>
      </c>
      <c r="D756" s="184"/>
      <c r="E756" s="61"/>
      <c r="F756" s="62">
        <f t="shared" ref="F756:M756" ca="1" si="972">10%*F122</f>
        <v>293.13708964105967</v>
      </c>
      <c r="G756" s="62">
        <f t="shared" si="972"/>
        <v>179.22009933446975</v>
      </c>
      <c r="H756" s="62">
        <f t="shared" ca="1" si="972"/>
        <v>0</v>
      </c>
      <c r="I756" s="62">
        <f t="shared" ca="1" si="972"/>
        <v>472.35718897552943</v>
      </c>
      <c r="J756" s="62">
        <f t="shared" ca="1" si="972"/>
        <v>124.01163333100627</v>
      </c>
      <c r="K756" s="62">
        <f t="shared" si="972"/>
        <v>18.806899324802618</v>
      </c>
      <c r="L756" s="62">
        <f t="shared" ca="1" si="972"/>
        <v>0</v>
      </c>
      <c r="M756" s="62">
        <f t="shared" ca="1" si="972"/>
        <v>142.81853265580887</v>
      </c>
      <c r="N756" s="62">
        <f t="shared" ca="1" si="968"/>
        <v>169.12545631005341</v>
      </c>
      <c r="O756" s="62">
        <f t="shared" ref="O756:O757" si="973">G756-K756</f>
        <v>160.41320000966712</v>
      </c>
    </row>
    <row r="757" spans="2:15" x14ac:dyDescent="0.25">
      <c r="B757" s="183">
        <v>11</v>
      </c>
      <c r="C757" s="191" t="s">
        <v>735</v>
      </c>
      <c r="D757" s="184"/>
      <c r="E757" s="61"/>
      <c r="F757" s="62">
        <f t="shared" ref="F757:M757" ca="1" si="974">10%*F123</f>
        <v>0.70800000000000007</v>
      </c>
      <c r="G757" s="62">
        <f t="shared" ca="1" si="974"/>
        <v>0</v>
      </c>
      <c r="H757" s="62">
        <f t="shared" ca="1" si="974"/>
        <v>0</v>
      </c>
      <c r="I757" s="62">
        <f t="shared" ca="1" si="974"/>
        <v>0.70800000000000007</v>
      </c>
      <c r="J757" s="62">
        <f t="shared" ca="1" si="974"/>
        <v>0.6392199932</v>
      </c>
      <c r="K757" s="62">
        <f t="shared" si="974"/>
        <v>0</v>
      </c>
      <c r="L757" s="62">
        <f t="shared" ca="1" si="974"/>
        <v>0</v>
      </c>
      <c r="M757" s="62">
        <f t="shared" ca="1" si="974"/>
        <v>0.6392199932</v>
      </c>
      <c r="N757" s="62">
        <f t="shared" ca="1" si="968"/>
        <v>6.8780006800000071E-2</v>
      </c>
      <c r="O757" s="62">
        <f t="shared" ca="1" si="973"/>
        <v>0</v>
      </c>
    </row>
    <row r="758" spans="2:15" x14ac:dyDescent="0.25">
      <c r="B758" s="183">
        <v>12</v>
      </c>
      <c r="C758" s="191" t="s">
        <v>736</v>
      </c>
      <c r="D758" s="184"/>
      <c r="E758" s="61"/>
      <c r="F758" s="62">
        <f t="shared" ref="F758:M758" si="975">10%*F124</f>
        <v>0</v>
      </c>
      <c r="G758" s="62">
        <f t="shared" si="975"/>
        <v>0</v>
      </c>
      <c r="H758" s="62">
        <f t="shared" si="975"/>
        <v>0</v>
      </c>
      <c r="I758" s="62">
        <f t="shared" si="975"/>
        <v>0</v>
      </c>
      <c r="J758" s="62">
        <f t="shared" si="975"/>
        <v>0</v>
      </c>
      <c r="K758" s="62">
        <f t="shared" si="975"/>
        <v>0</v>
      </c>
      <c r="L758" s="62">
        <f t="shared" si="975"/>
        <v>0</v>
      </c>
      <c r="M758" s="62">
        <f t="shared" si="975"/>
        <v>0</v>
      </c>
      <c r="N758" s="62"/>
      <c r="O758" s="62"/>
    </row>
    <row r="759" spans="2:15" x14ac:dyDescent="0.25">
      <c r="B759" s="183"/>
      <c r="C759" s="185" t="s">
        <v>741</v>
      </c>
      <c r="D759" s="184"/>
      <c r="E759" s="61"/>
      <c r="F759" s="62">
        <f t="shared" ref="F759:M759" ca="1" si="976">10%*F125</f>
        <v>0.26</v>
      </c>
      <c r="G759" s="62">
        <f t="shared" ca="1" si="976"/>
        <v>0</v>
      </c>
      <c r="H759" s="62">
        <f t="shared" ca="1" si="976"/>
        <v>0</v>
      </c>
      <c r="I759" s="62">
        <f t="shared" ca="1" si="976"/>
        <v>0.26</v>
      </c>
      <c r="J759" s="62">
        <f t="shared" ca="1" si="976"/>
        <v>0.17016441320000003</v>
      </c>
      <c r="K759" s="62">
        <f t="shared" ca="1" si="976"/>
        <v>0</v>
      </c>
      <c r="L759" s="62">
        <f t="shared" ca="1" si="976"/>
        <v>0</v>
      </c>
      <c r="M759" s="62">
        <f t="shared" ca="1" si="976"/>
        <v>0.17016441320000003</v>
      </c>
      <c r="N759" s="62">
        <f t="shared" ref="N759:N760" ca="1" si="977">F759-J759</f>
        <v>8.9835586799999978E-2</v>
      </c>
      <c r="O759" s="62">
        <f t="shared" ref="O759:O760" ca="1" si="978">G759-K759</f>
        <v>0</v>
      </c>
    </row>
    <row r="760" spans="2:15" x14ac:dyDescent="0.25">
      <c r="B760" s="183"/>
      <c r="C760" s="185" t="s">
        <v>742</v>
      </c>
      <c r="D760" s="184"/>
      <c r="E760" s="61"/>
      <c r="F760" s="62">
        <f t="shared" ref="F760:M760" ca="1" si="979">10%*F126</f>
        <v>0</v>
      </c>
      <c r="G760" s="62">
        <f t="shared" ca="1" si="979"/>
        <v>0</v>
      </c>
      <c r="H760" s="62">
        <f t="shared" ca="1" si="979"/>
        <v>0</v>
      </c>
      <c r="I760" s="62">
        <f t="shared" ca="1" si="979"/>
        <v>0</v>
      </c>
      <c r="J760" s="62">
        <f t="shared" ca="1" si="979"/>
        <v>0</v>
      </c>
      <c r="K760" s="62">
        <f t="shared" ca="1" si="979"/>
        <v>0</v>
      </c>
      <c r="L760" s="62">
        <f t="shared" ca="1" si="979"/>
        <v>0</v>
      </c>
      <c r="M760" s="62">
        <f t="shared" ca="1" si="979"/>
        <v>0</v>
      </c>
      <c r="N760" s="62">
        <f t="shared" ca="1" si="977"/>
        <v>0</v>
      </c>
      <c r="O760" s="62">
        <f t="shared" ca="1" si="978"/>
        <v>0</v>
      </c>
    </row>
    <row r="761" spans="2:15" x14ac:dyDescent="0.25">
      <c r="B761" s="183">
        <v>13</v>
      </c>
      <c r="C761" s="185"/>
      <c r="D761" s="184"/>
      <c r="E761" s="61"/>
      <c r="F761" s="62">
        <f t="shared" ref="F761:M761" si="980">10%*F127</f>
        <v>0</v>
      </c>
      <c r="G761" s="62">
        <f t="shared" si="980"/>
        <v>0</v>
      </c>
      <c r="H761" s="62">
        <f t="shared" si="980"/>
        <v>0</v>
      </c>
      <c r="I761" s="62">
        <f t="shared" si="980"/>
        <v>0</v>
      </c>
      <c r="J761" s="62">
        <f t="shared" si="980"/>
        <v>0</v>
      </c>
      <c r="K761" s="62">
        <f t="shared" si="980"/>
        <v>0</v>
      </c>
      <c r="L761" s="62">
        <f t="shared" si="980"/>
        <v>0</v>
      </c>
      <c r="M761" s="62">
        <f t="shared" si="980"/>
        <v>0</v>
      </c>
      <c r="N761" s="62"/>
      <c r="O761" s="62"/>
    </row>
    <row r="762" spans="2:15" x14ac:dyDescent="0.25">
      <c r="B762" s="183"/>
      <c r="C762" s="185" t="s">
        <v>743</v>
      </c>
      <c r="D762" s="184"/>
      <c r="E762" s="61"/>
      <c r="F762" s="62">
        <f t="shared" ref="F762:M762" ca="1" si="981">10%*F128</f>
        <v>1.7250000000000001</v>
      </c>
      <c r="G762" s="62">
        <f t="shared" ca="1" si="981"/>
        <v>0</v>
      </c>
      <c r="H762" s="62">
        <f t="shared" ca="1" si="981"/>
        <v>0</v>
      </c>
      <c r="I762" s="62">
        <f t="shared" ca="1" si="981"/>
        <v>1.7250000000000001</v>
      </c>
      <c r="J762" s="62">
        <f t="shared" ca="1" si="981"/>
        <v>1.2050196043000001</v>
      </c>
      <c r="K762" s="62">
        <f t="shared" si="981"/>
        <v>4.9399503200000007E-2</v>
      </c>
      <c r="L762" s="62">
        <f t="shared" ca="1" si="981"/>
        <v>0</v>
      </c>
      <c r="M762" s="62">
        <f t="shared" ca="1" si="981"/>
        <v>1.2544191075000002</v>
      </c>
      <c r="N762" s="62">
        <f t="shared" ref="N762:N765" ca="1" si="982">F762-J762</f>
        <v>0.51998039569999999</v>
      </c>
      <c r="O762" s="62">
        <f t="shared" ref="O762:O765" ca="1" si="983">G762-K762</f>
        <v>-4.9399503200000007E-2</v>
      </c>
    </row>
    <row r="763" spans="2:15" x14ac:dyDescent="0.25">
      <c r="B763" s="183"/>
      <c r="C763" s="185" t="s">
        <v>744</v>
      </c>
      <c r="D763" s="184"/>
      <c r="E763" s="61"/>
      <c r="F763" s="62">
        <f t="shared" ref="F763:M763" ca="1" si="984">10%*F129</f>
        <v>5.1451512199350544</v>
      </c>
      <c r="G763" s="62">
        <f t="shared" si="984"/>
        <v>1.3231839684266437E-2</v>
      </c>
      <c r="H763" s="62">
        <f t="shared" ca="1" si="984"/>
        <v>0</v>
      </c>
      <c r="I763" s="62">
        <f t="shared" ca="1" si="984"/>
        <v>5.1583830596193208</v>
      </c>
      <c r="J763" s="62">
        <f t="shared" ca="1" si="984"/>
        <v>3.4687221408970772</v>
      </c>
      <c r="K763" s="62">
        <f t="shared" si="984"/>
        <v>0.16860126887994689</v>
      </c>
      <c r="L763" s="62">
        <f t="shared" ca="1" si="984"/>
        <v>0</v>
      </c>
      <c r="M763" s="62">
        <f t="shared" ca="1" si="984"/>
        <v>3.6373234097770237</v>
      </c>
      <c r="N763" s="62">
        <f t="shared" ca="1" si="982"/>
        <v>1.6764290790379772</v>
      </c>
      <c r="O763" s="62">
        <f t="shared" si="983"/>
        <v>-0.15536942919568045</v>
      </c>
    </row>
    <row r="764" spans="2:15" x14ac:dyDescent="0.25">
      <c r="B764" s="183"/>
      <c r="C764" s="185" t="s">
        <v>745</v>
      </c>
      <c r="D764" s="184"/>
      <c r="E764" s="61"/>
      <c r="F764" s="62">
        <f t="shared" ref="F764:M764" ca="1" si="985">10%*F130</f>
        <v>0</v>
      </c>
      <c r="G764" s="62">
        <f t="shared" ca="1" si="985"/>
        <v>0</v>
      </c>
      <c r="H764" s="62">
        <f t="shared" ca="1" si="985"/>
        <v>0</v>
      </c>
      <c r="I764" s="62">
        <f t="shared" ca="1" si="985"/>
        <v>0</v>
      </c>
      <c r="J764" s="62">
        <f t="shared" ca="1" si="985"/>
        <v>0</v>
      </c>
      <c r="K764" s="62">
        <f t="shared" ca="1" si="985"/>
        <v>0</v>
      </c>
      <c r="L764" s="62">
        <f t="shared" ca="1" si="985"/>
        <v>0</v>
      </c>
      <c r="M764" s="62">
        <f t="shared" ca="1" si="985"/>
        <v>0</v>
      </c>
      <c r="N764" s="62">
        <f t="shared" ca="1" si="982"/>
        <v>0</v>
      </c>
      <c r="O764" s="62">
        <f t="shared" ca="1" si="983"/>
        <v>0</v>
      </c>
    </row>
    <row r="765" spans="2:15" x14ac:dyDescent="0.25">
      <c r="B765" s="183"/>
      <c r="C765" s="185" t="s">
        <v>746</v>
      </c>
      <c r="D765" s="184"/>
      <c r="E765" s="61"/>
      <c r="F765" s="62">
        <f t="shared" ref="F765:M765" ca="1" si="986">10%*F131</f>
        <v>0</v>
      </c>
      <c r="G765" s="62">
        <f t="shared" ca="1" si="986"/>
        <v>0</v>
      </c>
      <c r="H765" s="62">
        <f t="shared" ca="1" si="986"/>
        <v>0</v>
      </c>
      <c r="I765" s="62">
        <f t="shared" ca="1" si="986"/>
        <v>0</v>
      </c>
      <c r="J765" s="62">
        <f t="shared" ca="1" si="986"/>
        <v>0</v>
      </c>
      <c r="K765" s="62">
        <f t="shared" ca="1" si="986"/>
        <v>0</v>
      </c>
      <c r="L765" s="62">
        <f t="shared" ca="1" si="986"/>
        <v>0</v>
      </c>
      <c r="M765" s="62">
        <f t="shared" ca="1" si="986"/>
        <v>0</v>
      </c>
      <c r="N765" s="62">
        <f t="shared" ca="1" si="982"/>
        <v>0</v>
      </c>
      <c r="O765" s="62">
        <f t="shared" ca="1" si="983"/>
        <v>0</v>
      </c>
    </row>
    <row r="766" spans="2:15" x14ac:dyDescent="0.25">
      <c r="B766" s="183">
        <v>14</v>
      </c>
      <c r="C766" s="191" t="s">
        <v>737</v>
      </c>
      <c r="D766" s="184"/>
      <c r="E766" s="61"/>
      <c r="F766" s="62">
        <f t="shared" ref="F766:M766" si="987">10%*F132</f>
        <v>0</v>
      </c>
      <c r="G766" s="62">
        <f t="shared" si="987"/>
        <v>0</v>
      </c>
      <c r="H766" s="62">
        <f t="shared" si="987"/>
        <v>0</v>
      </c>
      <c r="I766" s="62">
        <f t="shared" si="987"/>
        <v>0</v>
      </c>
      <c r="J766" s="62">
        <f t="shared" si="987"/>
        <v>0</v>
      </c>
      <c r="K766" s="62">
        <f t="shared" si="987"/>
        <v>0</v>
      </c>
      <c r="L766" s="62">
        <f t="shared" si="987"/>
        <v>0</v>
      </c>
      <c r="M766" s="62">
        <f t="shared" si="987"/>
        <v>0</v>
      </c>
      <c r="N766" s="62"/>
      <c r="O766" s="62"/>
    </row>
    <row r="767" spans="2:15" x14ac:dyDescent="0.25">
      <c r="B767" s="183"/>
      <c r="C767" s="185" t="s">
        <v>747</v>
      </c>
      <c r="D767" s="184"/>
      <c r="E767" s="61"/>
      <c r="F767" s="62">
        <f t="shared" ref="F767:M767" ca="1" si="988">10%*F133</f>
        <v>0</v>
      </c>
      <c r="G767" s="62">
        <f t="shared" ca="1" si="988"/>
        <v>0</v>
      </c>
      <c r="H767" s="62">
        <f t="shared" ca="1" si="988"/>
        <v>0</v>
      </c>
      <c r="I767" s="62">
        <f t="shared" ca="1" si="988"/>
        <v>0</v>
      </c>
      <c r="J767" s="62">
        <f t="shared" ca="1" si="988"/>
        <v>0</v>
      </c>
      <c r="K767" s="62">
        <f t="shared" ca="1" si="988"/>
        <v>0</v>
      </c>
      <c r="L767" s="62">
        <f t="shared" ca="1" si="988"/>
        <v>0</v>
      </c>
      <c r="M767" s="62">
        <f t="shared" ca="1" si="988"/>
        <v>0</v>
      </c>
      <c r="N767" s="62">
        <f t="shared" ref="N767:N772" ca="1" si="989">F767-J767</f>
        <v>0</v>
      </c>
      <c r="O767" s="62">
        <f t="shared" ref="O767:O772" ca="1" si="990">G767-K767</f>
        <v>0</v>
      </c>
    </row>
    <row r="768" spans="2:15" x14ac:dyDescent="0.25">
      <c r="B768" s="183"/>
      <c r="C768" s="185" t="s">
        <v>748</v>
      </c>
      <c r="D768" s="184"/>
      <c r="E768" s="61"/>
      <c r="F768" s="62">
        <f t="shared" ref="F768:M768" ca="1" si="991">10%*F134</f>
        <v>0</v>
      </c>
      <c r="G768" s="62">
        <f t="shared" ca="1" si="991"/>
        <v>0</v>
      </c>
      <c r="H768" s="62">
        <f t="shared" ca="1" si="991"/>
        <v>0</v>
      </c>
      <c r="I768" s="62">
        <f t="shared" ca="1" si="991"/>
        <v>0</v>
      </c>
      <c r="J768" s="62">
        <f t="shared" ca="1" si="991"/>
        <v>0</v>
      </c>
      <c r="K768" s="62">
        <f t="shared" ca="1" si="991"/>
        <v>0</v>
      </c>
      <c r="L768" s="62">
        <f t="shared" ca="1" si="991"/>
        <v>0</v>
      </c>
      <c r="M768" s="62">
        <f t="shared" ca="1" si="991"/>
        <v>0</v>
      </c>
      <c r="N768" s="62">
        <f t="shared" ca="1" si="989"/>
        <v>0</v>
      </c>
      <c r="O768" s="62">
        <f t="shared" ca="1" si="990"/>
        <v>0</v>
      </c>
    </row>
    <row r="769" spans="2:15" x14ac:dyDescent="0.25">
      <c r="B769" s="183"/>
      <c r="C769" s="185" t="s">
        <v>749</v>
      </c>
      <c r="D769" s="184"/>
      <c r="E769" s="61"/>
      <c r="F769" s="62">
        <f t="shared" ref="F769:M769" ca="1" si="992">10%*F135</f>
        <v>0</v>
      </c>
      <c r="G769" s="62">
        <f t="shared" ca="1" si="992"/>
        <v>0</v>
      </c>
      <c r="H769" s="62">
        <f t="shared" ca="1" si="992"/>
        <v>0</v>
      </c>
      <c r="I769" s="62">
        <f t="shared" ca="1" si="992"/>
        <v>0</v>
      </c>
      <c r="J769" s="62">
        <f t="shared" ca="1" si="992"/>
        <v>0</v>
      </c>
      <c r="K769" s="62">
        <f t="shared" ca="1" si="992"/>
        <v>0</v>
      </c>
      <c r="L769" s="62">
        <f t="shared" ca="1" si="992"/>
        <v>0</v>
      </c>
      <c r="M769" s="62">
        <f t="shared" ca="1" si="992"/>
        <v>0</v>
      </c>
      <c r="N769" s="62">
        <f t="shared" ca="1" si="989"/>
        <v>0</v>
      </c>
      <c r="O769" s="62">
        <f t="shared" ca="1" si="990"/>
        <v>0</v>
      </c>
    </row>
    <row r="770" spans="2:15" x14ac:dyDescent="0.25">
      <c r="B770" s="183">
        <v>15</v>
      </c>
      <c r="C770" s="191" t="s">
        <v>738</v>
      </c>
      <c r="D770" s="184"/>
      <c r="E770" s="61"/>
      <c r="F770" s="62">
        <f t="shared" ref="F770:M770" ca="1" si="993">10%*F136</f>
        <v>19.196153146263203</v>
      </c>
      <c r="G770" s="62">
        <f t="shared" si="993"/>
        <v>1.0391578036443796</v>
      </c>
      <c r="H770" s="62">
        <f t="shared" ca="1" si="993"/>
        <v>0</v>
      </c>
      <c r="I770" s="62">
        <f t="shared" ca="1" si="993"/>
        <v>20.235310949907586</v>
      </c>
      <c r="J770" s="62">
        <f t="shared" ca="1" si="993"/>
        <v>15.86283315666974</v>
      </c>
      <c r="K770" s="62">
        <f t="shared" si="993"/>
        <v>1.1553251743128088</v>
      </c>
      <c r="L770" s="62">
        <f t="shared" ca="1" si="993"/>
        <v>0</v>
      </c>
      <c r="M770" s="62">
        <f t="shared" ca="1" si="993"/>
        <v>17.018158330982551</v>
      </c>
      <c r="N770" s="62">
        <f t="shared" ca="1" si="989"/>
        <v>3.3333199895934627</v>
      </c>
      <c r="O770" s="62">
        <f t="shared" si="990"/>
        <v>-0.11616737066842919</v>
      </c>
    </row>
    <row r="771" spans="2:15" x14ac:dyDescent="0.25">
      <c r="B771" s="183">
        <v>16</v>
      </c>
      <c r="C771" s="191" t="s">
        <v>739</v>
      </c>
      <c r="D771" s="60"/>
      <c r="E771" s="61"/>
      <c r="F771" s="62">
        <f t="shared" ref="F771:M771" ca="1" si="994">10%*F137</f>
        <v>7.08</v>
      </c>
      <c r="G771" s="62">
        <f t="shared" ca="1" si="994"/>
        <v>0</v>
      </c>
      <c r="H771" s="62">
        <f t="shared" ca="1" si="994"/>
        <v>0</v>
      </c>
      <c r="I771" s="62">
        <f t="shared" ca="1" si="994"/>
        <v>7.08</v>
      </c>
      <c r="J771" s="62">
        <f t="shared" ca="1" si="994"/>
        <v>5.3905021155999995</v>
      </c>
      <c r="K771" s="62">
        <f t="shared" si="994"/>
        <v>0.45159216140000003</v>
      </c>
      <c r="L771" s="62">
        <f t="shared" ca="1" si="994"/>
        <v>0</v>
      </c>
      <c r="M771" s="62">
        <f t="shared" ca="1" si="994"/>
        <v>5.8420942769999993</v>
      </c>
      <c r="N771" s="62">
        <f t="shared" ca="1" si="989"/>
        <v>1.6894978844000006</v>
      </c>
      <c r="O771" s="62">
        <f t="shared" ca="1" si="990"/>
        <v>-0.45159216140000003</v>
      </c>
    </row>
    <row r="772" spans="2:15" x14ac:dyDescent="0.25">
      <c r="B772" s="183">
        <v>17</v>
      </c>
      <c r="C772" s="191" t="s">
        <v>740</v>
      </c>
      <c r="D772" s="60"/>
      <c r="E772" s="64"/>
      <c r="F772" s="62">
        <f t="shared" ref="F772:M772" ca="1" si="995">10%*F138</f>
        <v>0</v>
      </c>
      <c r="G772" s="62">
        <f t="shared" ca="1" si="995"/>
        <v>0</v>
      </c>
      <c r="H772" s="62">
        <f t="shared" ca="1" si="995"/>
        <v>0</v>
      </c>
      <c r="I772" s="62">
        <f t="shared" ca="1" si="995"/>
        <v>0</v>
      </c>
      <c r="J772" s="62">
        <f t="shared" ca="1" si="995"/>
        <v>0</v>
      </c>
      <c r="K772" s="62">
        <f t="shared" ca="1" si="995"/>
        <v>0</v>
      </c>
      <c r="L772" s="62">
        <f t="shared" ca="1" si="995"/>
        <v>0</v>
      </c>
      <c r="M772" s="62">
        <f t="shared" ca="1" si="995"/>
        <v>0</v>
      </c>
      <c r="N772" s="62">
        <f t="shared" ca="1" si="989"/>
        <v>0</v>
      </c>
      <c r="O772" s="62">
        <f t="shared" ca="1" si="990"/>
        <v>0</v>
      </c>
    </row>
    <row r="773" spans="2:15" ht="14.5" thickBot="1" x14ac:dyDescent="0.3">
      <c r="B773" s="65"/>
      <c r="C773" s="66" t="s">
        <v>108</v>
      </c>
      <c r="D773" s="66"/>
      <c r="E773" s="67"/>
      <c r="F773" s="147">
        <f ca="1">SUM(F733:F772)</f>
        <v>2295.6899310890867</v>
      </c>
      <c r="G773" s="147">
        <f t="shared" ref="G773" ca="1" si="996">SUM(G733:G772)</f>
        <v>409.72132796562477</v>
      </c>
      <c r="H773" s="147">
        <f t="shared" ref="H773" ca="1" si="997">SUM(H733:H772)</f>
        <v>0</v>
      </c>
      <c r="I773" s="147">
        <f t="shared" ref="I773" ca="1" si="998">SUM(I733:I772)</f>
        <v>2705.4112590547115</v>
      </c>
      <c r="J773" s="147">
        <f t="shared" ref="J773" ca="1" si="999">SUM(J733:J772)</f>
        <v>1130.9997266600321</v>
      </c>
      <c r="K773" s="147">
        <f t="shared" ref="K773" ca="1" si="1000">SUM(K733:K772)</f>
        <v>97.690032897131317</v>
      </c>
      <c r="L773" s="147">
        <f t="shared" ref="L773" ca="1" si="1001">SUM(L733:L772)</f>
        <v>0</v>
      </c>
      <c r="M773" s="147">
        <f t="shared" ref="M773" ca="1" si="1002">SUM(M733:M772)</f>
        <v>1228.6897595571634</v>
      </c>
      <c r="N773" s="147">
        <f t="shared" ref="N773" ca="1" si="1003">SUM(N733:N772)</f>
        <v>1164.6902044290546</v>
      </c>
      <c r="O773" s="147">
        <f t="shared" ref="O773" ca="1" si="1004">SUM(O733:O772)</f>
        <v>1300.2182002451634</v>
      </c>
    </row>
    <row r="774" spans="2:15" ht="14.5" thickBot="1" x14ac:dyDescent="0.3"/>
    <row r="775" spans="2:15" x14ac:dyDescent="0.25">
      <c r="B775" s="370" t="s">
        <v>183</v>
      </c>
      <c r="C775" s="371"/>
      <c r="D775" s="371"/>
      <c r="E775" s="371"/>
      <c r="F775" s="371"/>
      <c r="G775" s="371"/>
      <c r="H775" s="371"/>
      <c r="I775" s="371"/>
      <c r="J775" s="371"/>
      <c r="K775" s="371"/>
      <c r="L775" s="371"/>
      <c r="M775" s="371"/>
      <c r="N775" s="371"/>
      <c r="O775" s="372"/>
    </row>
    <row r="776" spans="2:15" x14ac:dyDescent="0.25">
      <c r="B776" s="373" t="s">
        <v>2</v>
      </c>
      <c r="C776" s="365" t="s">
        <v>205</v>
      </c>
      <c r="D776" s="367" t="s">
        <v>193</v>
      </c>
      <c r="E776" s="367" t="s">
        <v>194</v>
      </c>
      <c r="F776" s="367" t="s">
        <v>195</v>
      </c>
      <c r="G776" s="367"/>
      <c r="H776" s="367"/>
      <c r="I776" s="367"/>
      <c r="J776" s="367" t="s">
        <v>196</v>
      </c>
      <c r="K776" s="367"/>
      <c r="L776" s="367"/>
      <c r="M776" s="367"/>
      <c r="N776" s="367" t="s">
        <v>197</v>
      </c>
      <c r="O776" s="369"/>
    </row>
    <row r="777" spans="2:15" ht="56.5" thickBot="1" x14ac:dyDescent="0.3">
      <c r="B777" s="374"/>
      <c r="C777" s="366"/>
      <c r="D777" s="368"/>
      <c r="E777" s="368"/>
      <c r="F777" s="54" t="s">
        <v>198</v>
      </c>
      <c r="G777" s="54" t="s">
        <v>107</v>
      </c>
      <c r="H777" s="54" t="s">
        <v>199</v>
      </c>
      <c r="I777" s="54" t="s">
        <v>200</v>
      </c>
      <c r="J777" s="54" t="s">
        <v>201</v>
      </c>
      <c r="K777" s="54" t="s">
        <v>107</v>
      </c>
      <c r="L777" s="54" t="s">
        <v>202</v>
      </c>
      <c r="M777" s="54" t="s">
        <v>203</v>
      </c>
      <c r="N777" s="54" t="s">
        <v>198</v>
      </c>
      <c r="O777" s="55" t="s">
        <v>200</v>
      </c>
    </row>
    <row r="778" spans="2:15" x14ac:dyDescent="0.25">
      <c r="B778" s="58">
        <v>1</v>
      </c>
      <c r="C778" s="188" t="s">
        <v>148</v>
      </c>
      <c r="D778" s="180"/>
      <c r="E778" s="57"/>
      <c r="F778" s="62">
        <f ca="1">10%*F144</f>
        <v>8.3809156805387008</v>
      </c>
      <c r="G778" s="62">
        <f t="shared" ref="G778:M778" si="1005">10%*G144</f>
        <v>6.1269702259149907</v>
      </c>
      <c r="H778" s="62">
        <f t="shared" ca="1" si="1005"/>
        <v>0</v>
      </c>
      <c r="I778" s="62">
        <f t="shared" ca="1" si="1005"/>
        <v>14.507885906453692</v>
      </c>
      <c r="J778" s="62">
        <f t="shared" ca="1" si="1005"/>
        <v>4.8990620000015643E-4</v>
      </c>
      <c r="K778" s="62">
        <f t="shared" si="1005"/>
        <v>0</v>
      </c>
      <c r="L778" s="62">
        <f t="shared" ca="1" si="1005"/>
        <v>0</v>
      </c>
      <c r="M778" s="62">
        <f t="shared" ca="1" si="1005"/>
        <v>4.8990620000015643E-4</v>
      </c>
      <c r="N778" s="62">
        <f ca="1">F778-J778</f>
        <v>8.3804257743387005</v>
      </c>
      <c r="O778" s="62">
        <f ca="1">I778-M778</f>
        <v>14.507396000253692</v>
      </c>
    </row>
    <row r="779" spans="2:15" x14ac:dyDescent="0.25">
      <c r="B779" s="58">
        <v>2</v>
      </c>
      <c r="C779" s="188" t="s">
        <v>750</v>
      </c>
      <c r="D779" s="192"/>
      <c r="E779" s="193"/>
      <c r="F779" s="62">
        <f t="shared" ref="F779:M779" ca="1" si="1006">10%*F145</f>
        <v>0</v>
      </c>
      <c r="G779" s="62">
        <f t="shared" ca="1" si="1006"/>
        <v>0</v>
      </c>
      <c r="H779" s="62">
        <f t="shared" ca="1" si="1006"/>
        <v>0</v>
      </c>
      <c r="I779" s="62">
        <f t="shared" ca="1" si="1006"/>
        <v>0</v>
      </c>
      <c r="J779" s="62">
        <f t="shared" ca="1" si="1006"/>
        <v>0</v>
      </c>
      <c r="K779" s="62">
        <f t="shared" ca="1" si="1006"/>
        <v>0</v>
      </c>
      <c r="L779" s="62">
        <f t="shared" ca="1" si="1006"/>
        <v>0</v>
      </c>
      <c r="M779" s="62">
        <f t="shared" ca="1" si="1006"/>
        <v>0</v>
      </c>
      <c r="N779" s="62">
        <f ca="1">F779-J779</f>
        <v>0</v>
      </c>
      <c r="O779" s="62">
        <f ca="1">I779-M779</f>
        <v>0</v>
      </c>
    </row>
    <row r="780" spans="2:15" x14ac:dyDescent="0.25">
      <c r="B780" s="58">
        <v>3</v>
      </c>
      <c r="C780" s="187" t="s">
        <v>716</v>
      </c>
      <c r="D780" s="60"/>
      <c r="E780" s="61"/>
      <c r="F780" s="62">
        <f t="shared" ref="F780:M780" si="1007">10%*F146</f>
        <v>0</v>
      </c>
      <c r="G780" s="62">
        <f t="shared" si="1007"/>
        <v>0</v>
      </c>
      <c r="H780" s="62">
        <f t="shared" si="1007"/>
        <v>0</v>
      </c>
      <c r="I780" s="62">
        <f t="shared" si="1007"/>
        <v>0</v>
      </c>
      <c r="J780" s="62">
        <f t="shared" si="1007"/>
        <v>0</v>
      </c>
      <c r="K780" s="62">
        <f t="shared" si="1007"/>
        <v>0</v>
      </c>
      <c r="L780" s="62">
        <f t="shared" si="1007"/>
        <v>0</v>
      </c>
      <c r="M780" s="62">
        <f t="shared" si="1007"/>
        <v>0</v>
      </c>
      <c r="N780" s="62"/>
      <c r="O780" s="62"/>
    </row>
    <row r="781" spans="2:15" x14ac:dyDescent="0.25">
      <c r="B781" s="58"/>
      <c r="C781" s="59" t="s">
        <v>712</v>
      </c>
      <c r="D781" s="60"/>
      <c r="E781" s="61"/>
      <c r="F781" s="62">
        <f t="shared" ref="F781:M781" ca="1" si="1008">10%*F147</f>
        <v>44.426962202967033</v>
      </c>
      <c r="G781" s="62">
        <f t="shared" si="1008"/>
        <v>5.7096815602650288</v>
      </c>
      <c r="H781" s="62">
        <f t="shared" ca="1" si="1008"/>
        <v>0</v>
      </c>
      <c r="I781" s="62">
        <f t="shared" ca="1" si="1008"/>
        <v>50.136643763232058</v>
      </c>
      <c r="J781" s="62">
        <f t="shared" ca="1" si="1008"/>
        <v>15.960317381823325</v>
      </c>
      <c r="K781" s="62">
        <f t="shared" si="1008"/>
        <v>1.9684624940587545</v>
      </c>
      <c r="L781" s="62">
        <f t="shared" ca="1" si="1008"/>
        <v>0</v>
      </c>
      <c r="M781" s="62">
        <f t="shared" ca="1" si="1008"/>
        <v>17.928779875882082</v>
      </c>
      <c r="N781" s="62">
        <f t="shared" ref="N781:N784" ca="1" si="1009">F781-J781</f>
        <v>28.46664482114371</v>
      </c>
      <c r="O781" s="62">
        <f t="shared" ref="O781:O784" ca="1" si="1010">I781-M781</f>
        <v>32.207863887349973</v>
      </c>
    </row>
    <row r="782" spans="2:15" x14ac:dyDescent="0.25">
      <c r="B782" s="58"/>
      <c r="C782" s="59" t="s">
        <v>713</v>
      </c>
      <c r="D782" s="60"/>
      <c r="E782" s="61"/>
      <c r="F782" s="62">
        <f t="shared" ref="F782:M782" ca="1" si="1011">10%*F148</f>
        <v>0</v>
      </c>
      <c r="G782" s="62">
        <f t="shared" ca="1" si="1011"/>
        <v>0</v>
      </c>
      <c r="H782" s="62">
        <f t="shared" ca="1" si="1011"/>
        <v>0</v>
      </c>
      <c r="I782" s="62">
        <f t="shared" ca="1" si="1011"/>
        <v>0</v>
      </c>
      <c r="J782" s="62">
        <f t="shared" ca="1" si="1011"/>
        <v>0</v>
      </c>
      <c r="K782" s="62">
        <f t="shared" ca="1" si="1011"/>
        <v>0</v>
      </c>
      <c r="L782" s="62">
        <f t="shared" ca="1" si="1011"/>
        <v>0</v>
      </c>
      <c r="M782" s="62">
        <f t="shared" ca="1" si="1011"/>
        <v>0</v>
      </c>
      <c r="N782" s="62">
        <f t="shared" ca="1" si="1009"/>
        <v>0</v>
      </c>
      <c r="O782" s="62">
        <f t="shared" ca="1" si="1010"/>
        <v>0</v>
      </c>
    </row>
    <row r="783" spans="2:15" x14ac:dyDescent="0.25">
      <c r="B783" s="58"/>
      <c r="C783" s="59" t="s">
        <v>714</v>
      </c>
      <c r="D783" s="60"/>
      <c r="E783" s="61"/>
      <c r="F783" s="62">
        <f t="shared" ref="F783:M783" ca="1" si="1012">10%*F149</f>
        <v>0</v>
      </c>
      <c r="G783" s="62">
        <f t="shared" ca="1" si="1012"/>
        <v>0</v>
      </c>
      <c r="H783" s="62">
        <f t="shared" ca="1" si="1012"/>
        <v>0</v>
      </c>
      <c r="I783" s="62">
        <f t="shared" ca="1" si="1012"/>
        <v>0</v>
      </c>
      <c r="J783" s="62">
        <f t="shared" ca="1" si="1012"/>
        <v>0</v>
      </c>
      <c r="K783" s="62">
        <f t="shared" ca="1" si="1012"/>
        <v>0</v>
      </c>
      <c r="L783" s="62">
        <f t="shared" ca="1" si="1012"/>
        <v>0</v>
      </c>
      <c r="M783" s="62">
        <f t="shared" ca="1" si="1012"/>
        <v>0</v>
      </c>
      <c r="N783" s="62">
        <f t="shared" ca="1" si="1009"/>
        <v>0</v>
      </c>
      <c r="O783" s="62">
        <f t="shared" ca="1" si="1010"/>
        <v>0</v>
      </c>
    </row>
    <row r="784" spans="2:15" x14ac:dyDescent="0.25">
      <c r="B784" s="58"/>
      <c r="C784" s="59" t="s">
        <v>715</v>
      </c>
      <c r="D784" s="60"/>
      <c r="E784" s="61"/>
      <c r="F784" s="62">
        <f t="shared" ref="F784:M784" ca="1" si="1013">10%*F150</f>
        <v>22.108000000000004</v>
      </c>
      <c r="G784" s="62">
        <f t="shared" ca="1" si="1013"/>
        <v>0</v>
      </c>
      <c r="H784" s="62">
        <f t="shared" ca="1" si="1013"/>
        <v>0</v>
      </c>
      <c r="I784" s="62">
        <f t="shared" ca="1" si="1013"/>
        <v>22.108000000000004</v>
      </c>
      <c r="J784" s="62">
        <f t="shared" ca="1" si="1013"/>
        <v>4.441344508100002</v>
      </c>
      <c r="K784" s="62">
        <f t="shared" si="1013"/>
        <v>0</v>
      </c>
      <c r="L784" s="62">
        <f t="shared" ca="1" si="1013"/>
        <v>0</v>
      </c>
      <c r="M784" s="62">
        <f t="shared" ca="1" si="1013"/>
        <v>4.441344508100002</v>
      </c>
      <c r="N784" s="62">
        <f t="shared" ca="1" si="1009"/>
        <v>17.666655491900002</v>
      </c>
      <c r="O784" s="62">
        <f t="shared" ca="1" si="1010"/>
        <v>17.666655491900002</v>
      </c>
    </row>
    <row r="785" spans="2:15" x14ac:dyDescent="0.25">
      <c r="B785" s="58">
        <v>4</v>
      </c>
      <c r="C785" s="188" t="s">
        <v>717</v>
      </c>
      <c r="D785" s="60"/>
      <c r="E785" s="61"/>
      <c r="F785" s="62">
        <f t="shared" ref="F785:M785" si="1014">10%*F151</f>
        <v>0</v>
      </c>
      <c r="G785" s="62">
        <f t="shared" si="1014"/>
        <v>0</v>
      </c>
      <c r="H785" s="62">
        <f t="shared" si="1014"/>
        <v>0</v>
      </c>
      <c r="I785" s="62">
        <f t="shared" si="1014"/>
        <v>0</v>
      </c>
      <c r="J785" s="62">
        <f t="shared" si="1014"/>
        <v>0</v>
      </c>
      <c r="K785" s="62">
        <f t="shared" si="1014"/>
        <v>0</v>
      </c>
      <c r="L785" s="62">
        <f t="shared" si="1014"/>
        <v>0</v>
      </c>
      <c r="M785" s="62">
        <f t="shared" si="1014"/>
        <v>0</v>
      </c>
      <c r="N785" s="62"/>
      <c r="O785" s="62"/>
    </row>
    <row r="786" spans="2:15" x14ac:dyDescent="0.25">
      <c r="B786" s="58"/>
      <c r="C786" s="63" t="s">
        <v>718</v>
      </c>
      <c r="D786" s="60"/>
      <c r="E786" s="61"/>
      <c r="F786" s="62">
        <f t="shared" ref="F786:M786" ca="1" si="1015">10%*F152</f>
        <v>1066.0978733324753</v>
      </c>
      <c r="G786" s="62">
        <f t="shared" si="1015"/>
        <v>136.45427899209423</v>
      </c>
      <c r="H786" s="62">
        <f t="shared" ca="1" si="1015"/>
        <v>0</v>
      </c>
      <c r="I786" s="62">
        <f t="shared" ca="1" si="1015"/>
        <v>1202.5521523245695</v>
      </c>
      <c r="J786" s="62">
        <f t="shared" ca="1" si="1015"/>
        <v>549.42507390210289</v>
      </c>
      <c r="K786" s="62">
        <f t="shared" si="1015"/>
        <v>41.832093526311077</v>
      </c>
      <c r="L786" s="62">
        <f t="shared" ca="1" si="1015"/>
        <v>0</v>
      </c>
      <c r="M786" s="62">
        <f t="shared" ca="1" si="1015"/>
        <v>591.25716742841394</v>
      </c>
      <c r="N786" s="62">
        <f t="shared" ref="N786:N789" ca="1" si="1016">F786-J786</f>
        <v>516.67279943037238</v>
      </c>
      <c r="O786" s="62">
        <f t="shared" ref="O786:O789" ca="1" si="1017">I786-M786</f>
        <v>611.2949848961556</v>
      </c>
    </row>
    <row r="787" spans="2:15" x14ac:dyDescent="0.25">
      <c r="B787" s="58"/>
      <c r="C787" s="188" t="s">
        <v>719</v>
      </c>
      <c r="D787" s="60"/>
      <c r="E787" s="61"/>
      <c r="F787" s="62">
        <f t="shared" ref="F787:M787" si="1018">10%*F153</f>
        <v>0</v>
      </c>
      <c r="G787" s="62">
        <f t="shared" si="1018"/>
        <v>0</v>
      </c>
      <c r="H787" s="62">
        <f t="shared" si="1018"/>
        <v>0</v>
      </c>
      <c r="I787" s="62">
        <f t="shared" si="1018"/>
        <v>0</v>
      </c>
      <c r="J787" s="62">
        <f t="shared" si="1018"/>
        <v>0</v>
      </c>
      <c r="K787" s="62">
        <f t="shared" si="1018"/>
        <v>0</v>
      </c>
      <c r="L787" s="62">
        <f t="shared" si="1018"/>
        <v>0</v>
      </c>
      <c r="M787" s="62">
        <f t="shared" si="1018"/>
        <v>0</v>
      </c>
      <c r="N787" s="62"/>
      <c r="O787" s="62"/>
    </row>
    <row r="788" spans="2:15" x14ac:dyDescent="0.25">
      <c r="B788" s="58"/>
      <c r="C788" s="63" t="s">
        <v>720</v>
      </c>
      <c r="D788" s="60"/>
      <c r="E788" s="61"/>
      <c r="F788" s="62">
        <f t="shared" ref="F788:M788" ca="1" si="1019">10%*F154</f>
        <v>0</v>
      </c>
      <c r="G788" s="62">
        <f t="shared" ca="1" si="1019"/>
        <v>0</v>
      </c>
      <c r="H788" s="62">
        <f t="shared" ca="1" si="1019"/>
        <v>0</v>
      </c>
      <c r="I788" s="62">
        <f t="shared" ca="1" si="1019"/>
        <v>0</v>
      </c>
      <c r="J788" s="62">
        <f t="shared" ca="1" si="1019"/>
        <v>0</v>
      </c>
      <c r="K788" s="62">
        <f t="shared" ca="1" si="1019"/>
        <v>0</v>
      </c>
      <c r="L788" s="62">
        <f t="shared" ca="1" si="1019"/>
        <v>0</v>
      </c>
      <c r="M788" s="62">
        <f t="shared" ca="1" si="1019"/>
        <v>0</v>
      </c>
      <c r="N788" s="62">
        <f t="shared" ca="1" si="1016"/>
        <v>0</v>
      </c>
      <c r="O788" s="62">
        <f t="shared" ca="1" si="1017"/>
        <v>0</v>
      </c>
    </row>
    <row r="789" spans="2:15" x14ac:dyDescent="0.25">
      <c r="B789" s="58"/>
      <c r="C789" s="63" t="s">
        <v>721</v>
      </c>
      <c r="D789" s="60"/>
      <c r="E789" s="61"/>
      <c r="F789" s="62">
        <f t="shared" ref="F789:M789" ca="1" si="1020">10%*F155</f>
        <v>0</v>
      </c>
      <c r="G789" s="62">
        <f t="shared" ca="1" si="1020"/>
        <v>0</v>
      </c>
      <c r="H789" s="62">
        <f t="shared" ca="1" si="1020"/>
        <v>0</v>
      </c>
      <c r="I789" s="62">
        <f t="shared" ca="1" si="1020"/>
        <v>0</v>
      </c>
      <c r="J789" s="62">
        <f t="shared" ca="1" si="1020"/>
        <v>0</v>
      </c>
      <c r="K789" s="62">
        <f t="shared" ca="1" si="1020"/>
        <v>0</v>
      </c>
      <c r="L789" s="62">
        <f t="shared" ca="1" si="1020"/>
        <v>0</v>
      </c>
      <c r="M789" s="62">
        <f t="shared" ca="1" si="1020"/>
        <v>0</v>
      </c>
      <c r="N789" s="62">
        <f t="shared" ca="1" si="1016"/>
        <v>0</v>
      </c>
      <c r="O789" s="62">
        <f t="shared" ca="1" si="1017"/>
        <v>0</v>
      </c>
    </row>
    <row r="790" spans="2:15" x14ac:dyDescent="0.25">
      <c r="B790" s="58">
        <v>5</v>
      </c>
      <c r="C790" s="188" t="s">
        <v>722</v>
      </c>
      <c r="D790" s="60"/>
      <c r="E790" s="61"/>
      <c r="F790" s="62">
        <f t="shared" ref="F790:M790" si="1021">10%*F156</f>
        <v>0</v>
      </c>
      <c r="G790" s="62">
        <f t="shared" si="1021"/>
        <v>0</v>
      </c>
      <c r="H790" s="62">
        <f t="shared" si="1021"/>
        <v>0</v>
      </c>
      <c r="I790" s="62">
        <f t="shared" si="1021"/>
        <v>0</v>
      </c>
      <c r="J790" s="62">
        <f t="shared" si="1021"/>
        <v>0</v>
      </c>
      <c r="K790" s="62">
        <f t="shared" si="1021"/>
        <v>0</v>
      </c>
      <c r="L790" s="62">
        <f t="shared" si="1021"/>
        <v>0</v>
      </c>
      <c r="M790" s="62">
        <f t="shared" si="1021"/>
        <v>0</v>
      </c>
      <c r="N790" s="62"/>
      <c r="O790" s="62"/>
    </row>
    <row r="791" spans="2:15" x14ac:dyDescent="0.25">
      <c r="B791" s="58"/>
      <c r="C791" s="63" t="s">
        <v>723</v>
      </c>
      <c r="D791" s="60"/>
      <c r="E791" s="61"/>
      <c r="F791" s="62">
        <f t="shared" ref="F791:M791" ca="1" si="1022">10%*F157</f>
        <v>0</v>
      </c>
      <c r="G791" s="62">
        <f t="shared" ca="1" si="1022"/>
        <v>0</v>
      </c>
      <c r="H791" s="62">
        <f t="shared" ca="1" si="1022"/>
        <v>0</v>
      </c>
      <c r="I791" s="62">
        <f t="shared" ca="1" si="1022"/>
        <v>0</v>
      </c>
      <c r="J791" s="62">
        <f t="shared" ca="1" si="1022"/>
        <v>0</v>
      </c>
      <c r="K791" s="62">
        <f t="shared" ca="1" si="1022"/>
        <v>0</v>
      </c>
      <c r="L791" s="62">
        <f t="shared" ca="1" si="1022"/>
        <v>0</v>
      </c>
      <c r="M791" s="62">
        <f t="shared" ca="1" si="1022"/>
        <v>0</v>
      </c>
      <c r="N791" s="62">
        <f t="shared" ref="N791:N796" ca="1" si="1023">F791-J791</f>
        <v>0</v>
      </c>
      <c r="O791" s="62">
        <f t="shared" ref="O791:O796" ca="1" si="1024">I791-M791</f>
        <v>0</v>
      </c>
    </row>
    <row r="792" spans="2:15" x14ac:dyDescent="0.25">
      <c r="B792" s="58"/>
      <c r="C792" s="63" t="s">
        <v>724</v>
      </c>
      <c r="D792" s="60"/>
      <c r="E792" s="61"/>
      <c r="F792" s="62">
        <f t="shared" ref="F792:M792" ca="1" si="1025">10%*F158</f>
        <v>0</v>
      </c>
      <c r="G792" s="62">
        <f t="shared" ca="1" si="1025"/>
        <v>0</v>
      </c>
      <c r="H792" s="62">
        <f t="shared" ca="1" si="1025"/>
        <v>0</v>
      </c>
      <c r="I792" s="62">
        <f t="shared" ca="1" si="1025"/>
        <v>0</v>
      </c>
      <c r="J792" s="62">
        <f t="shared" ca="1" si="1025"/>
        <v>0</v>
      </c>
      <c r="K792" s="62">
        <f t="shared" ca="1" si="1025"/>
        <v>0</v>
      </c>
      <c r="L792" s="62">
        <f t="shared" ca="1" si="1025"/>
        <v>0</v>
      </c>
      <c r="M792" s="62">
        <f t="shared" ca="1" si="1025"/>
        <v>0</v>
      </c>
      <c r="N792" s="62">
        <f t="shared" ca="1" si="1023"/>
        <v>0</v>
      </c>
      <c r="O792" s="62">
        <f t="shared" ca="1" si="1024"/>
        <v>0</v>
      </c>
    </row>
    <row r="793" spans="2:15" x14ac:dyDescent="0.25">
      <c r="B793" s="58"/>
      <c r="C793" s="63" t="s">
        <v>725</v>
      </c>
      <c r="D793" s="60"/>
      <c r="E793" s="61"/>
      <c r="F793" s="62">
        <f t="shared" ref="F793:M793" ca="1" si="1026">10%*F159</f>
        <v>0</v>
      </c>
      <c r="G793" s="62">
        <f t="shared" ca="1" si="1026"/>
        <v>0</v>
      </c>
      <c r="H793" s="62">
        <f t="shared" ca="1" si="1026"/>
        <v>0</v>
      </c>
      <c r="I793" s="62">
        <f t="shared" ca="1" si="1026"/>
        <v>0</v>
      </c>
      <c r="J793" s="62">
        <f t="shared" ca="1" si="1026"/>
        <v>0</v>
      </c>
      <c r="K793" s="62">
        <f t="shared" ca="1" si="1026"/>
        <v>0</v>
      </c>
      <c r="L793" s="62">
        <f t="shared" ca="1" si="1026"/>
        <v>0</v>
      </c>
      <c r="M793" s="62">
        <f t="shared" ca="1" si="1026"/>
        <v>0</v>
      </c>
      <c r="N793" s="62">
        <f t="shared" ca="1" si="1023"/>
        <v>0</v>
      </c>
      <c r="O793" s="62">
        <f t="shared" ca="1" si="1024"/>
        <v>0</v>
      </c>
    </row>
    <row r="794" spans="2:15" x14ac:dyDescent="0.25">
      <c r="B794" s="58"/>
      <c r="C794" s="63" t="s">
        <v>726</v>
      </c>
      <c r="D794" s="60"/>
      <c r="E794" s="61"/>
      <c r="F794" s="62">
        <f t="shared" ref="F794:M794" ca="1" si="1027">10%*F160</f>
        <v>0</v>
      </c>
      <c r="G794" s="62">
        <f t="shared" ca="1" si="1027"/>
        <v>0</v>
      </c>
      <c r="H794" s="62">
        <f t="shared" ca="1" si="1027"/>
        <v>0</v>
      </c>
      <c r="I794" s="62">
        <f t="shared" ca="1" si="1027"/>
        <v>0</v>
      </c>
      <c r="J794" s="62">
        <f t="shared" ca="1" si="1027"/>
        <v>0</v>
      </c>
      <c r="K794" s="62">
        <f t="shared" ca="1" si="1027"/>
        <v>0</v>
      </c>
      <c r="L794" s="62">
        <f t="shared" ca="1" si="1027"/>
        <v>0</v>
      </c>
      <c r="M794" s="62">
        <f t="shared" ca="1" si="1027"/>
        <v>0</v>
      </c>
      <c r="N794" s="62">
        <f t="shared" ca="1" si="1023"/>
        <v>0</v>
      </c>
      <c r="O794" s="62">
        <f t="shared" ca="1" si="1024"/>
        <v>0</v>
      </c>
    </row>
    <row r="795" spans="2:15" x14ac:dyDescent="0.25">
      <c r="B795" s="58">
        <v>6</v>
      </c>
      <c r="C795" s="188" t="s">
        <v>727</v>
      </c>
      <c r="D795" s="60"/>
      <c r="E795" s="61"/>
      <c r="F795" s="62">
        <f t="shared" ref="F795:M795" ca="1" si="1028">10%*F161</f>
        <v>0</v>
      </c>
      <c r="G795" s="62">
        <f t="shared" ca="1" si="1028"/>
        <v>0</v>
      </c>
      <c r="H795" s="62">
        <f t="shared" ca="1" si="1028"/>
        <v>0</v>
      </c>
      <c r="I795" s="62">
        <f t="shared" ca="1" si="1028"/>
        <v>0</v>
      </c>
      <c r="J795" s="62">
        <f t="shared" ca="1" si="1028"/>
        <v>0</v>
      </c>
      <c r="K795" s="62">
        <f t="shared" ca="1" si="1028"/>
        <v>0</v>
      </c>
      <c r="L795" s="62">
        <f t="shared" ca="1" si="1028"/>
        <v>0</v>
      </c>
      <c r="M795" s="62">
        <f t="shared" ca="1" si="1028"/>
        <v>0</v>
      </c>
      <c r="N795" s="62">
        <f t="shared" ca="1" si="1023"/>
        <v>0</v>
      </c>
      <c r="O795" s="62">
        <f t="shared" ca="1" si="1024"/>
        <v>0</v>
      </c>
    </row>
    <row r="796" spans="2:15" x14ac:dyDescent="0.25">
      <c r="B796" s="58">
        <v>7</v>
      </c>
      <c r="C796" s="188" t="s">
        <v>728</v>
      </c>
      <c r="D796" s="60"/>
      <c r="E796" s="61"/>
      <c r="F796" s="62">
        <f t="shared" ref="F796:M796" ca="1" si="1029">10%*F162</f>
        <v>0</v>
      </c>
      <c r="G796" s="62">
        <f t="shared" ca="1" si="1029"/>
        <v>0</v>
      </c>
      <c r="H796" s="62">
        <f t="shared" ca="1" si="1029"/>
        <v>0</v>
      </c>
      <c r="I796" s="62">
        <f t="shared" ca="1" si="1029"/>
        <v>0</v>
      </c>
      <c r="J796" s="62">
        <f t="shared" ca="1" si="1029"/>
        <v>0</v>
      </c>
      <c r="K796" s="62">
        <f t="shared" ca="1" si="1029"/>
        <v>0</v>
      </c>
      <c r="L796" s="62">
        <f t="shared" ca="1" si="1029"/>
        <v>0</v>
      </c>
      <c r="M796" s="62">
        <f t="shared" ca="1" si="1029"/>
        <v>0</v>
      </c>
      <c r="N796" s="62">
        <f t="shared" ca="1" si="1023"/>
        <v>0</v>
      </c>
      <c r="O796" s="62">
        <f t="shared" ca="1" si="1024"/>
        <v>0</v>
      </c>
    </row>
    <row r="797" spans="2:15" x14ac:dyDescent="0.25">
      <c r="B797" s="58">
        <v>8</v>
      </c>
      <c r="C797" s="188" t="s">
        <v>729</v>
      </c>
      <c r="D797" s="60"/>
      <c r="E797" s="61"/>
      <c r="F797" s="62">
        <f t="shared" ref="F797:M797" si="1030">10%*F163</f>
        <v>0</v>
      </c>
      <c r="G797" s="62">
        <f t="shared" si="1030"/>
        <v>0</v>
      </c>
      <c r="H797" s="62">
        <f t="shared" si="1030"/>
        <v>0</v>
      </c>
      <c r="I797" s="62">
        <f t="shared" si="1030"/>
        <v>0</v>
      </c>
      <c r="J797" s="62">
        <f t="shared" si="1030"/>
        <v>0</v>
      </c>
      <c r="K797" s="62">
        <f t="shared" si="1030"/>
        <v>0</v>
      </c>
      <c r="L797" s="62">
        <f t="shared" si="1030"/>
        <v>0</v>
      </c>
      <c r="M797" s="62">
        <f t="shared" si="1030"/>
        <v>0</v>
      </c>
      <c r="N797" s="62"/>
      <c r="O797" s="62"/>
    </row>
    <row r="798" spans="2:15" x14ac:dyDescent="0.25">
      <c r="B798" s="58"/>
      <c r="C798" s="63" t="s">
        <v>730</v>
      </c>
      <c r="D798" s="60"/>
      <c r="E798" s="61"/>
      <c r="F798" s="62">
        <f t="shared" ref="F798:M798" ca="1" si="1031">10%*F164</f>
        <v>1056.8736248536743</v>
      </c>
      <c r="G798" s="62">
        <f t="shared" si="1031"/>
        <v>153.94185359867424</v>
      </c>
      <c r="H798" s="62">
        <f t="shared" ca="1" si="1031"/>
        <v>0</v>
      </c>
      <c r="I798" s="62">
        <f t="shared" ca="1" si="1031"/>
        <v>1210.8154784523485</v>
      </c>
      <c r="J798" s="62">
        <f t="shared" ca="1" si="1031"/>
        <v>487.48262167146891</v>
      </c>
      <c r="K798" s="62">
        <f t="shared" si="1031"/>
        <v>40.206967772977805</v>
      </c>
      <c r="L798" s="62">
        <f t="shared" ca="1" si="1031"/>
        <v>0</v>
      </c>
      <c r="M798" s="62">
        <f t="shared" ca="1" si="1031"/>
        <v>527.68958944444671</v>
      </c>
      <c r="N798" s="62">
        <f t="shared" ref="N798:N802" ca="1" si="1032">F798-J798</f>
        <v>569.3910031822054</v>
      </c>
      <c r="O798" s="62">
        <f t="shared" ref="O798:O800" ca="1" si="1033">I798-M798</f>
        <v>683.12588900790183</v>
      </c>
    </row>
    <row r="799" spans="2:15" x14ac:dyDescent="0.25">
      <c r="B799" s="58"/>
      <c r="C799" s="63" t="s">
        <v>731</v>
      </c>
      <c r="D799" s="60"/>
      <c r="E799" s="61"/>
      <c r="F799" s="62">
        <f t="shared" ref="F799:M799" ca="1" si="1034">10%*F165</f>
        <v>0</v>
      </c>
      <c r="G799" s="62">
        <f t="shared" ca="1" si="1034"/>
        <v>0</v>
      </c>
      <c r="H799" s="62">
        <f t="shared" ca="1" si="1034"/>
        <v>0</v>
      </c>
      <c r="I799" s="62">
        <f t="shared" ca="1" si="1034"/>
        <v>0</v>
      </c>
      <c r="J799" s="62">
        <f t="shared" ca="1" si="1034"/>
        <v>0</v>
      </c>
      <c r="K799" s="62">
        <f t="shared" ca="1" si="1034"/>
        <v>0</v>
      </c>
      <c r="L799" s="62">
        <f t="shared" ca="1" si="1034"/>
        <v>0</v>
      </c>
      <c r="M799" s="62">
        <f t="shared" ca="1" si="1034"/>
        <v>0</v>
      </c>
      <c r="N799" s="62">
        <f t="shared" ca="1" si="1032"/>
        <v>0</v>
      </c>
      <c r="O799" s="62">
        <f t="shared" ca="1" si="1033"/>
        <v>0</v>
      </c>
    </row>
    <row r="800" spans="2:15" ht="28" x14ac:dyDescent="0.25">
      <c r="B800" s="186">
        <v>9</v>
      </c>
      <c r="C800" s="190" t="s">
        <v>732</v>
      </c>
      <c r="D800" s="60"/>
      <c r="E800" s="61"/>
      <c r="F800" s="62">
        <f t="shared" ref="F800:M800" ca="1" si="1035">10%*F166</f>
        <v>0</v>
      </c>
      <c r="G800" s="62">
        <f t="shared" ca="1" si="1035"/>
        <v>0</v>
      </c>
      <c r="H800" s="62">
        <f t="shared" ca="1" si="1035"/>
        <v>0</v>
      </c>
      <c r="I800" s="62">
        <f t="shared" ca="1" si="1035"/>
        <v>0</v>
      </c>
      <c r="J800" s="62">
        <f t="shared" ca="1" si="1035"/>
        <v>0</v>
      </c>
      <c r="K800" s="62">
        <f t="shared" ca="1" si="1035"/>
        <v>0</v>
      </c>
      <c r="L800" s="62">
        <f t="shared" ca="1" si="1035"/>
        <v>0</v>
      </c>
      <c r="M800" s="62">
        <f t="shared" ca="1" si="1035"/>
        <v>0</v>
      </c>
      <c r="N800" s="62">
        <f t="shared" ca="1" si="1032"/>
        <v>0</v>
      </c>
      <c r="O800" s="62">
        <f t="shared" ca="1" si="1033"/>
        <v>0</v>
      </c>
    </row>
    <row r="801" spans="2:15" x14ac:dyDescent="0.25">
      <c r="B801" s="183">
        <v>10</v>
      </c>
      <c r="C801" s="191" t="s">
        <v>734</v>
      </c>
      <c r="D801" s="184"/>
      <c r="E801" s="61"/>
      <c r="F801" s="62">
        <f t="shared" ref="F801:M801" ca="1" si="1036">10%*F167</f>
        <v>472.35718897552943</v>
      </c>
      <c r="G801" s="62">
        <f t="shared" si="1036"/>
        <v>236.07088132201852</v>
      </c>
      <c r="H801" s="62">
        <f t="shared" ca="1" si="1036"/>
        <v>0</v>
      </c>
      <c r="I801" s="62">
        <f t="shared" ca="1" si="1036"/>
        <v>708.42807029754795</v>
      </c>
      <c r="J801" s="62">
        <f t="shared" ca="1" si="1036"/>
        <v>142.81853265580887</v>
      </c>
      <c r="K801" s="62">
        <f t="shared" si="1036"/>
        <v>34.970590186676205</v>
      </c>
      <c r="L801" s="62">
        <f t="shared" ca="1" si="1036"/>
        <v>0</v>
      </c>
      <c r="M801" s="62">
        <f t="shared" ca="1" si="1036"/>
        <v>177.78912284248509</v>
      </c>
      <c r="N801" s="62">
        <f t="shared" ca="1" si="1032"/>
        <v>329.53865631972053</v>
      </c>
      <c r="O801" s="62">
        <f t="shared" ref="O801:O802" si="1037">G801-K801</f>
        <v>201.10029113534233</v>
      </c>
    </row>
    <row r="802" spans="2:15" x14ac:dyDescent="0.25">
      <c r="B802" s="183">
        <v>11</v>
      </c>
      <c r="C802" s="191" t="s">
        <v>735</v>
      </c>
      <c r="D802" s="184"/>
      <c r="E802" s="61"/>
      <c r="F802" s="62">
        <f t="shared" ref="F802:M802" ca="1" si="1038">10%*F168</f>
        <v>0.70800000000000007</v>
      </c>
      <c r="G802" s="62">
        <f t="shared" ca="1" si="1038"/>
        <v>0</v>
      </c>
      <c r="H802" s="62">
        <f t="shared" ca="1" si="1038"/>
        <v>0</v>
      </c>
      <c r="I802" s="62">
        <f t="shared" ca="1" si="1038"/>
        <v>0.70800000000000007</v>
      </c>
      <c r="J802" s="62">
        <f t="shared" ca="1" si="1038"/>
        <v>0.6392199932</v>
      </c>
      <c r="K802" s="62">
        <f t="shared" si="1038"/>
        <v>0</v>
      </c>
      <c r="L802" s="62">
        <f t="shared" ca="1" si="1038"/>
        <v>0</v>
      </c>
      <c r="M802" s="62">
        <f t="shared" ca="1" si="1038"/>
        <v>0.6392199932</v>
      </c>
      <c r="N802" s="62">
        <f t="shared" ca="1" si="1032"/>
        <v>6.8780006800000071E-2</v>
      </c>
      <c r="O802" s="62">
        <f t="shared" ca="1" si="1037"/>
        <v>0</v>
      </c>
    </row>
    <row r="803" spans="2:15" x14ac:dyDescent="0.25">
      <c r="B803" s="183">
        <v>12</v>
      </c>
      <c r="C803" s="191" t="s">
        <v>736</v>
      </c>
      <c r="D803" s="184"/>
      <c r="E803" s="61"/>
      <c r="F803" s="62">
        <f t="shared" ref="F803:M803" si="1039">10%*F169</f>
        <v>0</v>
      </c>
      <c r="G803" s="62">
        <f t="shared" si="1039"/>
        <v>0</v>
      </c>
      <c r="H803" s="62">
        <f t="shared" si="1039"/>
        <v>0</v>
      </c>
      <c r="I803" s="62">
        <f t="shared" si="1039"/>
        <v>0</v>
      </c>
      <c r="J803" s="62">
        <f t="shared" si="1039"/>
        <v>0</v>
      </c>
      <c r="K803" s="62">
        <f t="shared" si="1039"/>
        <v>0</v>
      </c>
      <c r="L803" s="62">
        <f t="shared" si="1039"/>
        <v>0</v>
      </c>
      <c r="M803" s="62">
        <f t="shared" si="1039"/>
        <v>0</v>
      </c>
      <c r="N803" s="62"/>
      <c r="O803" s="62"/>
    </row>
    <row r="804" spans="2:15" x14ac:dyDescent="0.25">
      <c r="B804" s="183"/>
      <c r="C804" s="185" t="s">
        <v>741</v>
      </c>
      <c r="D804" s="184"/>
      <c r="E804" s="61"/>
      <c r="F804" s="62">
        <f t="shared" ref="F804:M804" ca="1" si="1040">10%*F170</f>
        <v>0.26</v>
      </c>
      <c r="G804" s="62">
        <f t="shared" ca="1" si="1040"/>
        <v>0</v>
      </c>
      <c r="H804" s="62">
        <f t="shared" ca="1" si="1040"/>
        <v>0</v>
      </c>
      <c r="I804" s="62">
        <f t="shared" ca="1" si="1040"/>
        <v>0.26</v>
      </c>
      <c r="J804" s="62">
        <f t="shared" ca="1" si="1040"/>
        <v>0.17016441320000003</v>
      </c>
      <c r="K804" s="62">
        <f t="shared" ca="1" si="1040"/>
        <v>0</v>
      </c>
      <c r="L804" s="62">
        <f t="shared" ca="1" si="1040"/>
        <v>0</v>
      </c>
      <c r="M804" s="62">
        <f t="shared" ca="1" si="1040"/>
        <v>0.17016441320000003</v>
      </c>
      <c r="N804" s="62">
        <f t="shared" ref="N804:N805" ca="1" si="1041">F804-J804</f>
        <v>8.9835586799999978E-2</v>
      </c>
      <c r="O804" s="62">
        <f t="shared" ref="O804:O805" ca="1" si="1042">G804-K804</f>
        <v>0</v>
      </c>
    </row>
    <row r="805" spans="2:15" x14ac:dyDescent="0.25">
      <c r="B805" s="183"/>
      <c r="C805" s="185" t="s">
        <v>742</v>
      </c>
      <c r="D805" s="184"/>
      <c r="E805" s="61"/>
      <c r="F805" s="62">
        <f t="shared" ref="F805:M805" ca="1" si="1043">10%*F171</f>
        <v>0</v>
      </c>
      <c r="G805" s="62">
        <f t="shared" ca="1" si="1043"/>
        <v>0</v>
      </c>
      <c r="H805" s="62">
        <f t="shared" ca="1" si="1043"/>
        <v>0</v>
      </c>
      <c r="I805" s="62">
        <f t="shared" ca="1" si="1043"/>
        <v>0</v>
      </c>
      <c r="J805" s="62">
        <f t="shared" ca="1" si="1043"/>
        <v>0</v>
      </c>
      <c r="K805" s="62">
        <f t="shared" ca="1" si="1043"/>
        <v>0</v>
      </c>
      <c r="L805" s="62">
        <f t="shared" ca="1" si="1043"/>
        <v>0</v>
      </c>
      <c r="M805" s="62">
        <f t="shared" ca="1" si="1043"/>
        <v>0</v>
      </c>
      <c r="N805" s="62">
        <f t="shared" ca="1" si="1041"/>
        <v>0</v>
      </c>
      <c r="O805" s="62">
        <f t="shared" ca="1" si="1042"/>
        <v>0</v>
      </c>
    </row>
    <row r="806" spans="2:15" x14ac:dyDescent="0.25">
      <c r="B806" s="183">
        <v>13</v>
      </c>
      <c r="C806" s="185"/>
      <c r="D806" s="184"/>
      <c r="E806" s="61"/>
      <c r="F806" s="62">
        <f t="shared" ref="F806:M806" si="1044">10%*F172</f>
        <v>0</v>
      </c>
      <c r="G806" s="62">
        <f t="shared" si="1044"/>
        <v>0</v>
      </c>
      <c r="H806" s="62">
        <f t="shared" si="1044"/>
        <v>0</v>
      </c>
      <c r="I806" s="62">
        <f t="shared" si="1044"/>
        <v>0</v>
      </c>
      <c r="J806" s="62">
        <f t="shared" si="1044"/>
        <v>0</v>
      </c>
      <c r="K806" s="62">
        <f t="shared" si="1044"/>
        <v>0</v>
      </c>
      <c r="L806" s="62">
        <f t="shared" si="1044"/>
        <v>0</v>
      </c>
      <c r="M806" s="62">
        <f t="shared" si="1044"/>
        <v>0</v>
      </c>
      <c r="N806" s="62"/>
      <c r="O806" s="62"/>
    </row>
    <row r="807" spans="2:15" x14ac:dyDescent="0.25">
      <c r="B807" s="183"/>
      <c r="C807" s="185" t="s">
        <v>743</v>
      </c>
      <c r="D807" s="184"/>
      <c r="E807" s="61"/>
      <c r="F807" s="62">
        <f t="shared" ref="F807:M807" ca="1" si="1045">10%*F173</f>
        <v>1.7250000000000001</v>
      </c>
      <c r="G807" s="62">
        <f t="shared" ca="1" si="1045"/>
        <v>0</v>
      </c>
      <c r="H807" s="62">
        <f t="shared" ca="1" si="1045"/>
        <v>0</v>
      </c>
      <c r="I807" s="62">
        <f t="shared" ca="1" si="1045"/>
        <v>1.7250000000000001</v>
      </c>
      <c r="J807" s="62">
        <f t="shared" ca="1" si="1045"/>
        <v>1.2544191075000002</v>
      </c>
      <c r="K807" s="62">
        <f t="shared" si="1045"/>
        <v>4.7283339100000002E-2</v>
      </c>
      <c r="L807" s="62">
        <f t="shared" ca="1" si="1045"/>
        <v>0</v>
      </c>
      <c r="M807" s="62">
        <f t="shared" ca="1" si="1045"/>
        <v>1.3017024466000002</v>
      </c>
      <c r="N807" s="62">
        <f t="shared" ref="N807:N810" ca="1" si="1046">F807-J807</f>
        <v>0.4705808924999999</v>
      </c>
      <c r="O807" s="62">
        <f t="shared" ref="O807:O810" ca="1" si="1047">G807-K807</f>
        <v>-4.7283339100000002E-2</v>
      </c>
    </row>
    <row r="808" spans="2:15" x14ac:dyDescent="0.25">
      <c r="B808" s="183"/>
      <c r="C808" s="185" t="s">
        <v>744</v>
      </c>
      <c r="D808" s="184"/>
      <c r="E808" s="61"/>
      <c r="F808" s="62">
        <f t="shared" ref="F808:M808" ca="1" si="1048">10%*F174</f>
        <v>5.1583830596193208</v>
      </c>
      <c r="G808" s="62">
        <f t="shared" si="1048"/>
        <v>1.7429139183473597E-2</v>
      </c>
      <c r="H808" s="62">
        <f t="shared" ca="1" si="1048"/>
        <v>0</v>
      </c>
      <c r="I808" s="62">
        <f t="shared" ca="1" si="1048"/>
        <v>5.1758121988027943</v>
      </c>
      <c r="J808" s="62">
        <f t="shared" ca="1" si="1048"/>
        <v>3.6373234097770237</v>
      </c>
      <c r="K808" s="62">
        <f t="shared" si="1048"/>
        <v>0.15791928072899519</v>
      </c>
      <c r="L808" s="62">
        <f t="shared" ca="1" si="1048"/>
        <v>0</v>
      </c>
      <c r="M808" s="62">
        <f t="shared" ca="1" si="1048"/>
        <v>3.7952426905060186</v>
      </c>
      <c r="N808" s="62">
        <f t="shared" ca="1" si="1046"/>
        <v>1.521059649842297</v>
      </c>
      <c r="O808" s="62">
        <f t="shared" si="1047"/>
        <v>-0.14049014154552159</v>
      </c>
    </row>
    <row r="809" spans="2:15" x14ac:dyDescent="0.25">
      <c r="B809" s="183"/>
      <c r="C809" s="185" t="s">
        <v>745</v>
      </c>
      <c r="D809" s="184"/>
      <c r="E809" s="61"/>
      <c r="F809" s="62">
        <f t="shared" ref="F809:M809" ca="1" si="1049">10%*F175</f>
        <v>0</v>
      </c>
      <c r="G809" s="62">
        <f t="shared" ca="1" si="1049"/>
        <v>0</v>
      </c>
      <c r="H809" s="62">
        <f t="shared" ca="1" si="1049"/>
        <v>0</v>
      </c>
      <c r="I809" s="62">
        <f t="shared" ca="1" si="1049"/>
        <v>0</v>
      </c>
      <c r="J809" s="62">
        <f t="shared" ca="1" si="1049"/>
        <v>0</v>
      </c>
      <c r="K809" s="62">
        <f t="shared" ca="1" si="1049"/>
        <v>0</v>
      </c>
      <c r="L809" s="62">
        <f t="shared" ca="1" si="1049"/>
        <v>0</v>
      </c>
      <c r="M809" s="62">
        <f t="shared" ca="1" si="1049"/>
        <v>0</v>
      </c>
      <c r="N809" s="62">
        <f t="shared" ca="1" si="1046"/>
        <v>0</v>
      </c>
      <c r="O809" s="62">
        <f t="shared" ca="1" si="1047"/>
        <v>0</v>
      </c>
    </row>
    <row r="810" spans="2:15" x14ac:dyDescent="0.25">
      <c r="B810" s="183"/>
      <c r="C810" s="185" t="s">
        <v>746</v>
      </c>
      <c r="D810" s="184"/>
      <c r="E810" s="61"/>
      <c r="F810" s="62">
        <f t="shared" ref="F810:M810" ca="1" si="1050">10%*F176</f>
        <v>0</v>
      </c>
      <c r="G810" s="62">
        <f t="shared" ca="1" si="1050"/>
        <v>0</v>
      </c>
      <c r="H810" s="62">
        <f t="shared" ca="1" si="1050"/>
        <v>0</v>
      </c>
      <c r="I810" s="62">
        <f t="shared" ca="1" si="1050"/>
        <v>0</v>
      </c>
      <c r="J810" s="62">
        <f t="shared" ca="1" si="1050"/>
        <v>0</v>
      </c>
      <c r="K810" s="62">
        <f t="shared" ca="1" si="1050"/>
        <v>0</v>
      </c>
      <c r="L810" s="62">
        <f t="shared" ca="1" si="1050"/>
        <v>0</v>
      </c>
      <c r="M810" s="62">
        <f t="shared" ca="1" si="1050"/>
        <v>0</v>
      </c>
      <c r="N810" s="62">
        <f t="shared" ca="1" si="1046"/>
        <v>0</v>
      </c>
      <c r="O810" s="62">
        <f t="shared" ca="1" si="1047"/>
        <v>0</v>
      </c>
    </row>
    <row r="811" spans="2:15" x14ac:dyDescent="0.25">
      <c r="B811" s="183">
        <v>14</v>
      </c>
      <c r="C811" s="191" t="s">
        <v>737</v>
      </c>
      <c r="D811" s="184"/>
      <c r="E811" s="61"/>
      <c r="F811" s="62">
        <f t="shared" ref="F811:M811" si="1051">10%*F177</f>
        <v>0</v>
      </c>
      <c r="G811" s="62">
        <f t="shared" si="1051"/>
        <v>0</v>
      </c>
      <c r="H811" s="62">
        <f t="shared" si="1051"/>
        <v>0</v>
      </c>
      <c r="I811" s="62">
        <f t="shared" si="1051"/>
        <v>0</v>
      </c>
      <c r="J811" s="62">
        <f t="shared" si="1051"/>
        <v>0</v>
      </c>
      <c r="K811" s="62">
        <f t="shared" si="1051"/>
        <v>0</v>
      </c>
      <c r="L811" s="62">
        <f t="shared" si="1051"/>
        <v>0</v>
      </c>
      <c r="M811" s="62">
        <f t="shared" si="1051"/>
        <v>0</v>
      </c>
      <c r="N811" s="62"/>
      <c r="O811" s="62"/>
    </row>
    <row r="812" spans="2:15" x14ac:dyDescent="0.25">
      <c r="B812" s="183"/>
      <c r="C812" s="185" t="s">
        <v>747</v>
      </c>
      <c r="D812" s="184"/>
      <c r="E812" s="61"/>
      <c r="F812" s="62">
        <f t="shared" ref="F812:M812" ca="1" si="1052">10%*F178</f>
        <v>0</v>
      </c>
      <c r="G812" s="62">
        <f t="shared" ca="1" si="1052"/>
        <v>0</v>
      </c>
      <c r="H812" s="62">
        <f t="shared" ca="1" si="1052"/>
        <v>0</v>
      </c>
      <c r="I812" s="62">
        <f t="shared" ca="1" si="1052"/>
        <v>0</v>
      </c>
      <c r="J812" s="62">
        <f t="shared" ca="1" si="1052"/>
        <v>0</v>
      </c>
      <c r="K812" s="62">
        <f t="shared" ca="1" si="1052"/>
        <v>0</v>
      </c>
      <c r="L812" s="62">
        <f t="shared" ca="1" si="1052"/>
        <v>0</v>
      </c>
      <c r="M812" s="62">
        <f t="shared" ca="1" si="1052"/>
        <v>0</v>
      </c>
      <c r="N812" s="62">
        <f t="shared" ref="N812:N817" ca="1" si="1053">F812-J812</f>
        <v>0</v>
      </c>
      <c r="O812" s="62">
        <f t="shared" ref="O812:O817" ca="1" si="1054">G812-K812</f>
        <v>0</v>
      </c>
    </row>
    <row r="813" spans="2:15" x14ac:dyDescent="0.25">
      <c r="B813" s="183"/>
      <c r="C813" s="185" t="s">
        <v>748</v>
      </c>
      <c r="D813" s="184"/>
      <c r="E813" s="61"/>
      <c r="F813" s="62">
        <f t="shared" ref="F813:M813" ca="1" si="1055">10%*F179</f>
        <v>0</v>
      </c>
      <c r="G813" s="62">
        <f t="shared" ca="1" si="1055"/>
        <v>0</v>
      </c>
      <c r="H813" s="62">
        <f t="shared" ca="1" si="1055"/>
        <v>0</v>
      </c>
      <c r="I813" s="62">
        <f t="shared" ca="1" si="1055"/>
        <v>0</v>
      </c>
      <c r="J813" s="62">
        <f t="shared" ca="1" si="1055"/>
        <v>0</v>
      </c>
      <c r="K813" s="62">
        <f t="shared" ca="1" si="1055"/>
        <v>0</v>
      </c>
      <c r="L813" s="62">
        <f t="shared" ca="1" si="1055"/>
        <v>0</v>
      </c>
      <c r="M813" s="62">
        <f t="shared" ca="1" si="1055"/>
        <v>0</v>
      </c>
      <c r="N813" s="62">
        <f t="shared" ca="1" si="1053"/>
        <v>0</v>
      </c>
      <c r="O813" s="62">
        <f t="shared" ca="1" si="1054"/>
        <v>0</v>
      </c>
    </row>
    <row r="814" spans="2:15" x14ac:dyDescent="0.25">
      <c r="B814" s="183"/>
      <c r="C814" s="185" t="s">
        <v>749</v>
      </c>
      <c r="D814" s="184"/>
      <c r="E814" s="61"/>
      <c r="F814" s="62">
        <f t="shared" ref="F814:M814" ca="1" si="1056">10%*F180</f>
        <v>0</v>
      </c>
      <c r="G814" s="62">
        <f t="shared" ca="1" si="1056"/>
        <v>0</v>
      </c>
      <c r="H814" s="62">
        <f t="shared" ca="1" si="1056"/>
        <v>0</v>
      </c>
      <c r="I814" s="62">
        <f t="shared" ca="1" si="1056"/>
        <v>0</v>
      </c>
      <c r="J814" s="62">
        <f t="shared" ca="1" si="1056"/>
        <v>0</v>
      </c>
      <c r="K814" s="62">
        <f t="shared" ca="1" si="1056"/>
        <v>0</v>
      </c>
      <c r="L814" s="62">
        <f t="shared" ca="1" si="1056"/>
        <v>0</v>
      </c>
      <c r="M814" s="62">
        <f t="shared" ca="1" si="1056"/>
        <v>0</v>
      </c>
      <c r="N814" s="62">
        <f t="shared" ca="1" si="1053"/>
        <v>0</v>
      </c>
      <c r="O814" s="62">
        <f t="shared" ca="1" si="1054"/>
        <v>0</v>
      </c>
    </row>
    <row r="815" spans="2:15" x14ac:dyDescent="0.25">
      <c r="B815" s="183">
        <v>15</v>
      </c>
      <c r="C815" s="191" t="s">
        <v>738</v>
      </c>
      <c r="D815" s="184"/>
      <c r="E815" s="61"/>
      <c r="F815" s="62">
        <f t="shared" ref="F815:M815" ca="1" si="1057">10%*F181</f>
        <v>20.235310949907586</v>
      </c>
      <c r="G815" s="62">
        <f t="shared" si="1057"/>
        <v>1.3687912206831361</v>
      </c>
      <c r="H815" s="62">
        <f t="shared" ca="1" si="1057"/>
        <v>0</v>
      </c>
      <c r="I815" s="62">
        <f t="shared" ca="1" si="1057"/>
        <v>21.604102170590721</v>
      </c>
      <c r="J815" s="62">
        <f t="shared" ca="1" si="1057"/>
        <v>17.018158330982551</v>
      </c>
      <c r="K815" s="62">
        <f t="shared" si="1057"/>
        <v>0.91153137803737261</v>
      </c>
      <c r="L815" s="62">
        <f t="shared" ca="1" si="1057"/>
        <v>0</v>
      </c>
      <c r="M815" s="62">
        <f t="shared" ca="1" si="1057"/>
        <v>17.929689709019922</v>
      </c>
      <c r="N815" s="62">
        <f t="shared" ca="1" si="1053"/>
        <v>3.2171526189250343</v>
      </c>
      <c r="O815" s="62">
        <f t="shared" si="1054"/>
        <v>0.45725984264576347</v>
      </c>
    </row>
    <row r="816" spans="2:15" x14ac:dyDescent="0.25">
      <c r="B816" s="183">
        <v>16</v>
      </c>
      <c r="C816" s="191" t="s">
        <v>739</v>
      </c>
      <c r="D816" s="60"/>
      <c r="E816" s="61"/>
      <c r="F816" s="62">
        <f t="shared" ref="F816:M816" ca="1" si="1058">10%*F182</f>
        <v>7.08</v>
      </c>
      <c r="G816" s="62">
        <f t="shared" ca="1" si="1058"/>
        <v>0</v>
      </c>
      <c r="H816" s="62">
        <f t="shared" ca="1" si="1058"/>
        <v>0</v>
      </c>
      <c r="I816" s="62">
        <f t="shared" ca="1" si="1058"/>
        <v>7.08</v>
      </c>
      <c r="J816" s="62">
        <f t="shared" ca="1" si="1058"/>
        <v>5.8420942769999993</v>
      </c>
      <c r="K816" s="62">
        <f t="shared" ca="1" si="1058"/>
        <v>0</v>
      </c>
      <c r="L816" s="62">
        <f t="shared" ca="1" si="1058"/>
        <v>0</v>
      </c>
      <c r="M816" s="62">
        <f t="shared" ca="1" si="1058"/>
        <v>5.8420942769999993</v>
      </c>
      <c r="N816" s="62">
        <f t="shared" ca="1" si="1053"/>
        <v>1.2379057230000008</v>
      </c>
      <c r="O816" s="62">
        <f t="shared" ca="1" si="1054"/>
        <v>0</v>
      </c>
    </row>
    <row r="817" spans="2:15" x14ac:dyDescent="0.25">
      <c r="B817" s="183">
        <v>17</v>
      </c>
      <c r="C817" s="191" t="s">
        <v>740</v>
      </c>
      <c r="D817" s="60"/>
      <c r="E817" s="64"/>
      <c r="F817" s="62">
        <f t="shared" ref="F817:M817" ca="1" si="1059">10%*F183</f>
        <v>0</v>
      </c>
      <c r="G817" s="62">
        <f t="shared" ca="1" si="1059"/>
        <v>0</v>
      </c>
      <c r="H817" s="62">
        <f t="shared" ca="1" si="1059"/>
        <v>0</v>
      </c>
      <c r="I817" s="62">
        <f t="shared" ca="1" si="1059"/>
        <v>0</v>
      </c>
      <c r="J817" s="62">
        <f t="shared" ca="1" si="1059"/>
        <v>0</v>
      </c>
      <c r="K817" s="62">
        <f t="shared" ca="1" si="1059"/>
        <v>0</v>
      </c>
      <c r="L817" s="62">
        <f t="shared" ca="1" si="1059"/>
        <v>0</v>
      </c>
      <c r="M817" s="62">
        <f t="shared" ca="1" si="1059"/>
        <v>0</v>
      </c>
      <c r="N817" s="62">
        <f t="shared" ca="1" si="1053"/>
        <v>0</v>
      </c>
      <c r="O817" s="62">
        <f t="shared" ca="1" si="1054"/>
        <v>0</v>
      </c>
    </row>
    <row r="818" spans="2:15" ht="14.5" thickBot="1" x14ac:dyDescent="0.3">
      <c r="B818" s="65"/>
      <c r="C818" s="66" t="s">
        <v>108</v>
      </c>
      <c r="D818" s="66"/>
      <c r="E818" s="67"/>
      <c r="F818" s="147">
        <f ca="1">SUM(F778:F817)</f>
        <v>2705.4112590547115</v>
      </c>
      <c r="G818" s="147">
        <f t="shared" ref="G818" ca="1" si="1060">SUM(G778:G817)</f>
        <v>539.68988605883374</v>
      </c>
      <c r="H818" s="147">
        <f t="shared" ref="H818" ca="1" si="1061">SUM(H778:H817)</f>
        <v>0</v>
      </c>
      <c r="I818" s="147">
        <f t="shared" ref="I818" ca="1" si="1062">SUM(I778:I817)</f>
        <v>3245.1011451135455</v>
      </c>
      <c r="J818" s="147">
        <f t="shared" ref="J818" ca="1" si="1063">SUM(J778:J817)</f>
        <v>1228.6897595571634</v>
      </c>
      <c r="K818" s="147">
        <f t="shared" ref="K818" ca="1" si="1064">SUM(K778:K817)</f>
        <v>120.09484797789021</v>
      </c>
      <c r="L818" s="147">
        <f t="shared" ref="L818" ca="1" si="1065">SUM(L778:L817)</f>
        <v>0</v>
      </c>
      <c r="M818" s="147">
        <f t="shared" ref="M818" ca="1" si="1066">SUM(M778:M817)</f>
        <v>1348.7846075350535</v>
      </c>
      <c r="N818" s="147">
        <f t="shared" ref="N818" ca="1" si="1067">SUM(N778:N817)</f>
        <v>1476.7214994975479</v>
      </c>
      <c r="O818" s="147">
        <f t="shared" ref="O818" ca="1" si="1068">SUM(O778:O817)</f>
        <v>1560.1725667809037</v>
      </c>
    </row>
    <row r="819" spans="2:15" ht="14.5" thickBot="1" x14ac:dyDescent="0.3"/>
    <row r="820" spans="2:15" x14ac:dyDescent="0.25">
      <c r="B820" s="370" t="s">
        <v>184</v>
      </c>
      <c r="C820" s="371"/>
      <c r="D820" s="371"/>
      <c r="E820" s="371"/>
      <c r="F820" s="371"/>
      <c r="G820" s="371"/>
      <c r="H820" s="371"/>
      <c r="I820" s="371"/>
      <c r="J820" s="371"/>
      <c r="K820" s="371"/>
      <c r="L820" s="371"/>
      <c r="M820" s="371"/>
      <c r="N820" s="371"/>
      <c r="O820" s="372"/>
    </row>
    <row r="821" spans="2:15" x14ac:dyDescent="0.25">
      <c r="B821" s="373" t="s">
        <v>2</v>
      </c>
      <c r="C821" s="365" t="s">
        <v>205</v>
      </c>
      <c r="D821" s="367" t="s">
        <v>193</v>
      </c>
      <c r="E821" s="367" t="s">
        <v>194</v>
      </c>
      <c r="F821" s="367" t="s">
        <v>195</v>
      </c>
      <c r="G821" s="367"/>
      <c r="H821" s="367"/>
      <c r="I821" s="367"/>
      <c r="J821" s="367" t="s">
        <v>196</v>
      </c>
      <c r="K821" s="367"/>
      <c r="L821" s="367"/>
      <c r="M821" s="367"/>
      <c r="N821" s="367" t="s">
        <v>197</v>
      </c>
      <c r="O821" s="369"/>
    </row>
    <row r="822" spans="2:15" ht="56.5" thickBot="1" x14ac:dyDescent="0.3">
      <c r="B822" s="374"/>
      <c r="C822" s="366"/>
      <c r="D822" s="368"/>
      <c r="E822" s="368"/>
      <c r="F822" s="54" t="s">
        <v>198</v>
      </c>
      <c r="G822" s="54" t="s">
        <v>107</v>
      </c>
      <c r="H822" s="54" t="s">
        <v>199</v>
      </c>
      <c r="I822" s="54" t="s">
        <v>200</v>
      </c>
      <c r="J822" s="54" t="s">
        <v>201</v>
      </c>
      <c r="K822" s="54" t="s">
        <v>107</v>
      </c>
      <c r="L822" s="54" t="s">
        <v>202</v>
      </c>
      <c r="M822" s="54" t="s">
        <v>203</v>
      </c>
      <c r="N822" s="54" t="s">
        <v>198</v>
      </c>
      <c r="O822" s="55" t="s">
        <v>200</v>
      </c>
    </row>
    <row r="823" spans="2:15" x14ac:dyDescent="0.25">
      <c r="B823" s="58">
        <v>1</v>
      </c>
      <c r="C823" s="188" t="s">
        <v>148</v>
      </c>
      <c r="D823" s="180"/>
      <c r="E823" s="57"/>
      <c r="F823" s="62">
        <f ca="1">10%*F189</f>
        <v>14.507885906453692</v>
      </c>
      <c r="G823" s="62">
        <f t="shared" ref="G823:M823" si="1069">10%*G189</f>
        <v>7.7583174162912263</v>
      </c>
      <c r="H823" s="62">
        <f t="shared" ca="1" si="1069"/>
        <v>0</v>
      </c>
      <c r="I823" s="62">
        <f t="shared" ca="1" si="1069"/>
        <v>22.266203322744918</v>
      </c>
      <c r="J823" s="62">
        <f t="shared" ca="1" si="1069"/>
        <v>4.8990620000015643E-4</v>
      </c>
      <c r="K823" s="62">
        <f t="shared" si="1069"/>
        <v>0</v>
      </c>
      <c r="L823" s="62">
        <f t="shared" ca="1" si="1069"/>
        <v>0</v>
      </c>
      <c r="M823" s="62">
        <f t="shared" ca="1" si="1069"/>
        <v>4.8990620000015643E-4</v>
      </c>
      <c r="N823" s="62">
        <f ca="1">F823-J823</f>
        <v>14.507396000253692</v>
      </c>
      <c r="O823" s="62">
        <f ca="1">I823-M823</f>
        <v>22.265713416544919</v>
      </c>
    </row>
    <row r="824" spans="2:15" x14ac:dyDescent="0.25">
      <c r="B824" s="58">
        <v>2</v>
      </c>
      <c r="C824" s="188" t="s">
        <v>750</v>
      </c>
      <c r="D824" s="192"/>
      <c r="E824" s="193"/>
      <c r="F824" s="62">
        <f t="shared" ref="F824:M824" ca="1" si="1070">10%*F190</f>
        <v>0</v>
      </c>
      <c r="G824" s="62">
        <f t="shared" ca="1" si="1070"/>
        <v>0</v>
      </c>
      <c r="H824" s="62">
        <f t="shared" ca="1" si="1070"/>
        <v>0</v>
      </c>
      <c r="I824" s="62">
        <f t="shared" ca="1" si="1070"/>
        <v>0</v>
      </c>
      <c r="J824" s="62">
        <f t="shared" ca="1" si="1070"/>
        <v>0</v>
      </c>
      <c r="K824" s="62">
        <f t="shared" ca="1" si="1070"/>
        <v>0</v>
      </c>
      <c r="L824" s="62">
        <f t="shared" ca="1" si="1070"/>
        <v>0</v>
      </c>
      <c r="M824" s="62">
        <f t="shared" ca="1" si="1070"/>
        <v>0</v>
      </c>
      <c r="N824" s="62">
        <f ca="1">F824-J824</f>
        <v>0</v>
      </c>
      <c r="O824" s="62">
        <f ca="1">I824-M824</f>
        <v>0</v>
      </c>
    </row>
    <row r="825" spans="2:15" x14ac:dyDescent="0.25">
      <c r="B825" s="58">
        <v>3</v>
      </c>
      <c r="C825" s="187" t="s">
        <v>716</v>
      </c>
      <c r="D825" s="60"/>
      <c r="E825" s="61"/>
      <c r="F825" s="62">
        <f t="shared" ref="F825:M825" si="1071">10%*F191</f>
        <v>0</v>
      </c>
      <c r="G825" s="62">
        <f t="shared" si="1071"/>
        <v>0</v>
      </c>
      <c r="H825" s="62">
        <f t="shared" si="1071"/>
        <v>0</v>
      </c>
      <c r="I825" s="62">
        <f t="shared" si="1071"/>
        <v>0</v>
      </c>
      <c r="J825" s="62">
        <f t="shared" si="1071"/>
        <v>0</v>
      </c>
      <c r="K825" s="62">
        <f t="shared" si="1071"/>
        <v>0</v>
      </c>
      <c r="L825" s="62">
        <f t="shared" si="1071"/>
        <v>0</v>
      </c>
      <c r="M825" s="62">
        <f t="shared" si="1071"/>
        <v>0</v>
      </c>
      <c r="N825" s="62"/>
      <c r="O825" s="62"/>
    </row>
    <row r="826" spans="2:15" x14ac:dyDescent="0.25">
      <c r="B826" s="58"/>
      <c r="C826" s="59" t="s">
        <v>712</v>
      </c>
      <c r="D826" s="60"/>
      <c r="E826" s="61"/>
      <c r="F826" s="62">
        <f t="shared" ref="F826:M826" ca="1" si="1072">10%*F192</f>
        <v>50.136643763232058</v>
      </c>
      <c r="G826" s="62">
        <f t="shared" si="1072"/>
        <v>7.2299228259862689</v>
      </c>
      <c r="H826" s="62">
        <f t="shared" ca="1" si="1072"/>
        <v>0</v>
      </c>
      <c r="I826" s="62">
        <f t="shared" ca="1" si="1072"/>
        <v>57.36656658921833</v>
      </c>
      <c r="J826" s="62">
        <f t="shared" ca="1" si="1072"/>
        <v>17.928779875882082</v>
      </c>
      <c r="K826" s="62">
        <f t="shared" si="1072"/>
        <v>2.0559686600171991</v>
      </c>
      <c r="L826" s="62">
        <f t="shared" ca="1" si="1072"/>
        <v>0</v>
      </c>
      <c r="M826" s="62">
        <f t="shared" ca="1" si="1072"/>
        <v>19.984748535899282</v>
      </c>
      <c r="N826" s="62">
        <f t="shared" ref="N826:N829" ca="1" si="1073">F826-J826</f>
        <v>32.207863887349973</v>
      </c>
      <c r="O826" s="62">
        <f t="shared" ref="O826:O829" ca="1" si="1074">I826-M826</f>
        <v>37.381818053319051</v>
      </c>
    </row>
    <row r="827" spans="2:15" x14ac:dyDescent="0.25">
      <c r="B827" s="58"/>
      <c r="C827" s="59" t="s">
        <v>713</v>
      </c>
      <c r="D827" s="60"/>
      <c r="E827" s="61"/>
      <c r="F827" s="62">
        <f t="shared" ref="F827:M827" ca="1" si="1075">10%*F193</f>
        <v>0</v>
      </c>
      <c r="G827" s="62">
        <f t="shared" ca="1" si="1075"/>
        <v>0</v>
      </c>
      <c r="H827" s="62">
        <f t="shared" ca="1" si="1075"/>
        <v>0</v>
      </c>
      <c r="I827" s="62">
        <f t="shared" ca="1" si="1075"/>
        <v>0</v>
      </c>
      <c r="J827" s="62">
        <f t="shared" ca="1" si="1075"/>
        <v>0</v>
      </c>
      <c r="K827" s="62">
        <f t="shared" ca="1" si="1075"/>
        <v>0</v>
      </c>
      <c r="L827" s="62">
        <f t="shared" ca="1" si="1075"/>
        <v>0</v>
      </c>
      <c r="M827" s="62">
        <f t="shared" ca="1" si="1075"/>
        <v>0</v>
      </c>
      <c r="N827" s="62">
        <f t="shared" ca="1" si="1073"/>
        <v>0</v>
      </c>
      <c r="O827" s="62">
        <f t="shared" ca="1" si="1074"/>
        <v>0</v>
      </c>
    </row>
    <row r="828" spans="2:15" x14ac:dyDescent="0.25">
      <c r="B828" s="58"/>
      <c r="C828" s="59" t="s">
        <v>714</v>
      </c>
      <c r="D828" s="60"/>
      <c r="E828" s="61"/>
      <c r="F828" s="62">
        <f t="shared" ref="F828:M828" ca="1" si="1076">10%*F194</f>
        <v>0</v>
      </c>
      <c r="G828" s="62">
        <f t="shared" ca="1" si="1076"/>
        <v>0</v>
      </c>
      <c r="H828" s="62">
        <f t="shared" ca="1" si="1076"/>
        <v>0</v>
      </c>
      <c r="I828" s="62">
        <f t="shared" ca="1" si="1076"/>
        <v>0</v>
      </c>
      <c r="J828" s="62">
        <f t="shared" ca="1" si="1076"/>
        <v>0</v>
      </c>
      <c r="K828" s="62">
        <f t="shared" ca="1" si="1076"/>
        <v>0</v>
      </c>
      <c r="L828" s="62">
        <f t="shared" ca="1" si="1076"/>
        <v>0</v>
      </c>
      <c r="M828" s="62">
        <f t="shared" ca="1" si="1076"/>
        <v>0</v>
      </c>
      <c r="N828" s="62">
        <f t="shared" ca="1" si="1073"/>
        <v>0</v>
      </c>
      <c r="O828" s="62">
        <f t="shared" ca="1" si="1074"/>
        <v>0</v>
      </c>
    </row>
    <row r="829" spans="2:15" x14ac:dyDescent="0.25">
      <c r="B829" s="58"/>
      <c r="C829" s="59" t="s">
        <v>715</v>
      </c>
      <c r="D829" s="60"/>
      <c r="E829" s="61"/>
      <c r="F829" s="62">
        <f t="shared" ref="F829:M829" ca="1" si="1077">10%*F195</f>
        <v>22.108000000000004</v>
      </c>
      <c r="G829" s="62">
        <f t="shared" ca="1" si="1077"/>
        <v>0</v>
      </c>
      <c r="H829" s="62">
        <f t="shared" ca="1" si="1077"/>
        <v>0</v>
      </c>
      <c r="I829" s="62">
        <f t="shared" ca="1" si="1077"/>
        <v>22.108000000000004</v>
      </c>
      <c r="J829" s="62">
        <f t="shared" ca="1" si="1077"/>
        <v>4.441344508100002</v>
      </c>
      <c r="K829" s="62">
        <f t="shared" ca="1" si="1077"/>
        <v>0</v>
      </c>
      <c r="L829" s="62">
        <f t="shared" ca="1" si="1077"/>
        <v>0</v>
      </c>
      <c r="M829" s="62">
        <f t="shared" ca="1" si="1077"/>
        <v>4.441344508100002</v>
      </c>
      <c r="N829" s="62">
        <f t="shared" ca="1" si="1073"/>
        <v>17.666655491900002</v>
      </c>
      <c r="O829" s="62">
        <f t="shared" ca="1" si="1074"/>
        <v>17.666655491900002</v>
      </c>
    </row>
    <row r="830" spans="2:15" x14ac:dyDescent="0.25">
      <c r="B830" s="58">
        <v>4</v>
      </c>
      <c r="C830" s="188" t="s">
        <v>717</v>
      </c>
      <c r="D830" s="60"/>
      <c r="E830" s="61"/>
      <c r="F830" s="62">
        <f t="shared" ref="F830:M830" si="1078">10%*F196</f>
        <v>0</v>
      </c>
      <c r="G830" s="62">
        <f t="shared" si="1078"/>
        <v>0</v>
      </c>
      <c r="H830" s="62">
        <f t="shared" si="1078"/>
        <v>0</v>
      </c>
      <c r="I830" s="62">
        <f t="shared" si="1078"/>
        <v>0</v>
      </c>
      <c r="J830" s="62">
        <f t="shared" si="1078"/>
        <v>0</v>
      </c>
      <c r="K830" s="62">
        <f t="shared" si="1078"/>
        <v>0</v>
      </c>
      <c r="L830" s="62">
        <f t="shared" si="1078"/>
        <v>0</v>
      </c>
      <c r="M830" s="62">
        <f t="shared" si="1078"/>
        <v>0</v>
      </c>
      <c r="N830" s="62"/>
      <c r="O830" s="62"/>
    </row>
    <row r="831" spans="2:15" x14ac:dyDescent="0.25">
      <c r="B831" s="58"/>
      <c r="C831" s="63" t="s">
        <v>718</v>
      </c>
      <c r="D831" s="60"/>
      <c r="E831" s="61"/>
      <c r="F831" s="62">
        <f t="shared" ref="F831:M831" ca="1" si="1079">10%*F197</f>
        <v>1202.5521523245695</v>
      </c>
      <c r="G831" s="62">
        <f t="shared" si="1079"/>
        <v>172.78615207791859</v>
      </c>
      <c r="H831" s="62">
        <f t="shared" ca="1" si="1079"/>
        <v>0</v>
      </c>
      <c r="I831" s="62">
        <f t="shared" ca="1" si="1079"/>
        <v>1375.3383044024881</v>
      </c>
      <c r="J831" s="62">
        <f t="shared" ca="1" si="1079"/>
        <v>591.25716742841394</v>
      </c>
      <c r="K831" s="62">
        <f t="shared" si="1079"/>
        <v>47.357626096412133</v>
      </c>
      <c r="L831" s="62">
        <f t="shared" ca="1" si="1079"/>
        <v>0</v>
      </c>
      <c r="M831" s="62">
        <f t="shared" ca="1" si="1079"/>
        <v>638.61479352482615</v>
      </c>
      <c r="N831" s="62">
        <f t="shared" ref="N831:N834" ca="1" si="1080">F831-J831</f>
        <v>611.2949848961556</v>
      </c>
      <c r="O831" s="62">
        <f t="shared" ref="O831:O834" ca="1" si="1081">I831-M831</f>
        <v>736.72351087766197</v>
      </c>
    </row>
    <row r="832" spans="2:15" x14ac:dyDescent="0.25">
      <c r="B832" s="58"/>
      <c r="C832" s="188" t="s">
        <v>719</v>
      </c>
      <c r="D832" s="60"/>
      <c r="E832" s="61"/>
      <c r="F832" s="62">
        <f t="shared" ref="F832:M832" si="1082">10%*F198</f>
        <v>0</v>
      </c>
      <c r="G832" s="62">
        <f t="shared" si="1082"/>
        <v>0</v>
      </c>
      <c r="H832" s="62">
        <f t="shared" si="1082"/>
        <v>0</v>
      </c>
      <c r="I832" s="62">
        <f t="shared" si="1082"/>
        <v>0</v>
      </c>
      <c r="J832" s="62">
        <f t="shared" si="1082"/>
        <v>0</v>
      </c>
      <c r="K832" s="62">
        <f t="shared" si="1082"/>
        <v>0</v>
      </c>
      <c r="L832" s="62">
        <f t="shared" si="1082"/>
        <v>0</v>
      </c>
      <c r="M832" s="62">
        <f t="shared" si="1082"/>
        <v>0</v>
      </c>
      <c r="N832" s="62"/>
      <c r="O832" s="62"/>
    </row>
    <row r="833" spans="2:15" x14ac:dyDescent="0.25">
      <c r="B833" s="58"/>
      <c r="C833" s="63" t="s">
        <v>720</v>
      </c>
      <c r="D833" s="60"/>
      <c r="E833" s="61"/>
      <c r="F833" s="62">
        <f t="shared" ref="F833:M833" ca="1" si="1083">10%*F199</f>
        <v>0</v>
      </c>
      <c r="G833" s="62">
        <f t="shared" ca="1" si="1083"/>
        <v>0</v>
      </c>
      <c r="H833" s="62">
        <f t="shared" ca="1" si="1083"/>
        <v>0</v>
      </c>
      <c r="I833" s="62">
        <f t="shared" ca="1" si="1083"/>
        <v>0</v>
      </c>
      <c r="J833" s="62">
        <f t="shared" ca="1" si="1083"/>
        <v>0</v>
      </c>
      <c r="K833" s="62">
        <f t="shared" ca="1" si="1083"/>
        <v>0</v>
      </c>
      <c r="L833" s="62">
        <f t="shared" ca="1" si="1083"/>
        <v>0</v>
      </c>
      <c r="M833" s="62">
        <f t="shared" ca="1" si="1083"/>
        <v>0</v>
      </c>
      <c r="N833" s="62">
        <f t="shared" ca="1" si="1080"/>
        <v>0</v>
      </c>
      <c r="O833" s="62">
        <f t="shared" ca="1" si="1081"/>
        <v>0</v>
      </c>
    </row>
    <row r="834" spans="2:15" x14ac:dyDescent="0.25">
      <c r="B834" s="58"/>
      <c r="C834" s="63" t="s">
        <v>721</v>
      </c>
      <c r="D834" s="60"/>
      <c r="E834" s="61"/>
      <c r="F834" s="62">
        <f t="shared" ref="F834:M834" ca="1" si="1084">10%*F200</f>
        <v>0</v>
      </c>
      <c r="G834" s="62">
        <f t="shared" ca="1" si="1084"/>
        <v>0</v>
      </c>
      <c r="H834" s="62">
        <f t="shared" ca="1" si="1084"/>
        <v>0</v>
      </c>
      <c r="I834" s="62">
        <f t="shared" ca="1" si="1084"/>
        <v>0</v>
      </c>
      <c r="J834" s="62">
        <f t="shared" ca="1" si="1084"/>
        <v>0</v>
      </c>
      <c r="K834" s="62">
        <f t="shared" ca="1" si="1084"/>
        <v>0</v>
      </c>
      <c r="L834" s="62">
        <f t="shared" ca="1" si="1084"/>
        <v>0</v>
      </c>
      <c r="M834" s="62">
        <f t="shared" ca="1" si="1084"/>
        <v>0</v>
      </c>
      <c r="N834" s="62">
        <f t="shared" ca="1" si="1080"/>
        <v>0</v>
      </c>
      <c r="O834" s="62">
        <f t="shared" ca="1" si="1081"/>
        <v>0</v>
      </c>
    </row>
    <row r="835" spans="2:15" x14ac:dyDescent="0.25">
      <c r="B835" s="58">
        <v>5</v>
      </c>
      <c r="C835" s="188" t="s">
        <v>722</v>
      </c>
      <c r="D835" s="60"/>
      <c r="E835" s="61"/>
      <c r="F835" s="62">
        <f t="shared" ref="F835:M835" si="1085">10%*F201</f>
        <v>0</v>
      </c>
      <c r="G835" s="62">
        <f t="shared" si="1085"/>
        <v>0</v>
      </c>
      <c r="H835" s="62">
        <f t="shared" si="1085"/>
        <v>0</v>
      </c>
      <c r="I835" s="62">
        <f t="shared" si="1085"/>
        <v>0</v>
      </c>
      <c r="J835" s="62">
        <f t="shared" si="1085"/>
        <v>0</v>
      </c>
      <c r="K835" s="62">
        <f t="shared" si="1085"/>
        <v>0</v>
      </c>
      <c r="L835" s="62">
        <f t="shared" si="1085"/>
        <v>0</v>
      </c>
      <c r="M835" s="62">
        <f t="shared" si="1085"/>
        <v>0</v>
      </c>
      <c r="N835" s="62"/>
      <c r="O835" s="62"/>
    </row>
    <row r="836" spans="2:15" x14ac:dyDescent="0.25">
      <c r="B836" s="58"/>
      <c r="C836" s="63" t="s">
        <v>723</v>
      </c>
      <c r="D836" s="60"/>
      <c r="E836" s="61"/>
      <c r="F836" s="62">
        <f t="shared" ref="F836:M836" ca="1" si="1086">10%*F202</f>
        <v>0</v>
      </c>
      <c r="G836" s="62">
        <f t="shared" ca="1" si="1086"/>
        <v>0</v>
      </c>
      <c r="H836" s="62">
        <f t="shared" ca="1" si="1086"/>
        <v>0</v>
      </c>
      <c r="I836" s="62">
        <f t="shared" ca="1" si="1086"/>
        <v>0</v>
      </c>
      <c r="J836" s="62">
        <f t="shared" ca="1" si="1086"/>
        <v>0</v>
      </c>
      <c r="K836" s="62">
        <f t="shared" ca="1" si="1086"/>
        <v>0</v>
      </c>
      <c r="L836" s="62">
        <f t="shared" ca="1" si="1086"/>
        <v>0</v>
      </c>
      <c r="M836" s="62">
        <f t="shared" ca="1" si="1086"/>
        <v>0</v>
      </c>
      <c r="N836" s="62">
        <f t="shared" ref="N836:N841" ca="1" si="1087">F836-J836</f>
        <v>0</v>
      </c>
      <c r="O836" s="62">
        <f t="shared" ref="O836:O841" ca="1" si="1088">I836-M836</f>
        <v>0</v>
      </c>
    </row>
    <row r="837" spans="2:15" x14ac:dyDescent="0.25">
      <c r="B837" s="58"/>
      <c r="C837" s="63" t="s">
        <v>724</v>
      </c>
      <c r="D837" s="60"/>
      <c r="E837" s="61"/>
      <c r="F837" s="62">
        <f t="shared" ref="F837:M837" ca="1" si="1089">10%*F203</f>
        <v>0</v>
      </c>
      <c r="G837" s="62">
        <f t="shared" ca="1" si="1089"/>
        <v>0</v>
      </c>
      <c r="H837" s="62">
        <f t="shared" ca="1" si="1089"/>
        <v>0</v>
      </c>
      <c r="I837" s="62">
        <f t="shared" ca="1" si="1089"/>
        <v>0</v>
      </c>
      <c r="J837" s="62">
        <f t="shared" ca="1" si="1089"/>
        <v>0</v>
      </c>
      <c r="K837" s="62">
        <f t="shared" ca="1" si="1089"/>
        <v>0</v>
      </c>
      <c r="L837" s="62">
        <f t="shared" ca="1" si="1089"/>
        <v>0</v>
      </c>
      <c r="M837" s="62">
        <f t="shared" ca="1" si="1089"/>
        <v>0</v>
      </c>
      <c r="N837" s="62">
        <f t="shared" ca="1" si="1087"/>
        <v>0</v>
      </c>
      <c r="O837" s="62">
        <f t="shared" ca="1" si="1088"/>
        <v>0</v>
      </c>
    </row>
    <row r="838" spans="2:15" x14ac:dyDescent="0.25">
      <c r="B838" s="58"/>
      <c r="C838" s="63" t="s">
        <v>725</v>
      </c>
      <c r="D838" s="60"/>
      <c r="E838" s="61"/>
      <c r="F838" s="62">
        <f t="shared" ref="F838:M838" ca="1" si="1090">10%*F204</f>
        <v>0</v>
      </c>
      <c r="G838" s="62">
        <f t="shared" ca="1" si="1090"/>
        <v>0</v>
      </c>
      <c r="H838" s="62">
        <f t="shared" ca="1" si="1090"/>
        <v>0</v>
      </c>
      <c r="I838" s="62">
        <f t="shared" ca="1" si="1090"/>
        <v>0</v>
      </c>
      <c r="J838" s="62">
        <f t="shared" ca="1" si="1090"/>
        <v>0</v>
      </c>
      <c r="K838" s="62">
        <f t="shared" ca="1" si="1090"/>
        <v>0</v>
      </c>
      <c r="L838" s="62">
        <f t="shared" ca="1" si="1090"/>
        <v>0</v>
      </c>
      <c r="M838" s="62">
        <f t="shared" ca="1" si="1090"/>
        <v>0</v>
      </c>
      <c r="N838" s="62">
        <f t="shared" ca="1" si="1087"/>
        <v>0</v>
      </c>
      <c r="O838" s="62">
        <f t="shared" ca="1" si="1088"/>
        <v>0</v>
      </c>
    </row>
    <row r="839" spans="2:15" x14ac:dyDescent="0.25">
      <c r="B839" s="58"/>
      <c r="C839" s="63" t="s">
        <v>726</v>
      </c>
      <c r="D839" s="60"/>
      <c r="E839" s="61"/>
      <c r="F839" s="62">
        <f t="shared" ref="F839:M839" ca="1" si="1091">10%*F205</f>
        <v>0</v>
      </c>
      <c r="G839" s="62">
        <f t="shared" ca="1" si="1091"/>
        <v>0</v>
      </c>
      <c r="H839" s="62">
        <f t="shared" ca="1" si="1091"/>
        <v>0</v>
      </c>
      <c r="I839" s="62">
        <f t="shared" ca="1" si="1091"/>
        <v>0</v>
      </c>
      <c r="J839" s="62">
        <f t="shared" ca="1" si="1091"/>
        <v>0</v>
      </c>
      <c r="K839" s="62">
        <f t="shared" ca="1" si="1091"/>
        <v>0</v>
      </c>
      <c r="L839" s="62">
        <f t="shared" ca="1" si="1091"/>
        <v>0</v>
      </c>
      <c r="M839" s="62">
        <f t="shared" ca="1" si="1091"/>
        <v>0</v>
      </c>
      <c r="N839" s="62">
        <f t="shared" ca="1" si="1087"/>
        <v>0</v>
      </c>
      <c r="O839" s="62">
        <f t="shared" ca="1" si="1088"/>
        <v>0</v>
      </c>
    </row>
    <row r="840" spans="2:15" x14ac:dyDescent="0.25">
      <c r="B840" s="58">
        <v>6</v>
      </c>
      <c r="C840" s="188" t="s">
        <v>727</v>
      </c>
      <c r="D840" s="60"/>
      <c r="E840" s="61"/>
      <c r="F840" s="62">
        <f t="shared" ref="F840:M840" ca="1" si="1092">10%*F206</f>
        <v>0</v>
      </c>
      <c r="G840" s="62">
        <f t="shared" ca="1" si="1092"/>
        <v>0</v>
      </c>
      <c r="H840" s="62">
        <f t="shared" ca="1" si="1092"/>
        <v>0</v>
      </c>
      <c r="I840" s="62">
        <f t="shared" ca="1" si="1092"/>
        <v>0</v>
      </c>
      <c r="J840" s="62">
        <f t="shared" ca="1" si="1092"/>
        <v>0</v>
      </c>
      <c r="K840" s="62">
        <f t="shared" ca="1" si="1092"/>
        <v>0</v>
      </c>
      <c r="L840" s="62">
        <f t="shared" ca="1" si="1092"/>
        <v>0</v>
      </c>
      <c r="M840" s="62">
        <f t="shared" ca="1" si="1092"/>
        <v>0</v>
      </c>
      <c r="N840" s="62">
        <f t="shared" ca="1" si="1087"/>
        <v>0</v>
      </c>
      <c r="O840" s="62">
        <f t="shared" ca="1" si="1088"/>
        <v>0</v>
      </c>
    </row>
    <row r="841" spans="2:15" x14ac:dyDescent="0.25">
      <c r="B841" s="58">
        <v>7</v>
      </c>
      <c r="C841" s="188" t="s">
        <v>728</v>
      </c>
      <c r="D841" s="60"/>
      <c r="E841" s="61"/>
      <c r="F841" s="62">
        <f t="shared" ref="F841:M841" ca="1" si="1093">10%*F207</f>
        <v>0</v>
      </c>
      <c r="G841" s="62">
        <f t="shared" ca="1" si="1093"/>
        <v>0</v>
      </c>
      <c r="H841" s="62">
        <f t="shared" ca="1" si="1093"/>
        <v>0</v>
      </c>
      <c r="I841" s="62">
        <f t="shared" ca="1" si="1093"/>
        <v>0</v>
      </c>
      <c r="J841" s="62">
        <f t="shared" ca="1" si="1093"/>
        <v>0</v>
      </c>
      <c r="K841" s="62">
        <f t="shared" ca="1" si="1093"/>
        <v>0</v>
      </c>
      <c r="L841" s="62">
        <f t="shared" ca="1" si="1093"/>
        <v>0</v>
      </c>
      <c r="M841" s="62">
        <f t="shared" ca="1" si="1093"/>
        <v>0</v>
      </c>
      <c r="N841" s="62">
        <f t="shared" ca="1" si="1087"/>
        <v>0</v>
      </c>
      <c r="O841" s="62">
        <f t="shared" ca="1" si="1088"/>
        <v>0</v>
      </c>
    </row>
    <row r="842" spans="2:15" x14ac:dyDescent="0.25">
      <c r="B842" s="58">
        <v>8</v>
      </c>
      <c r="C842" s="188" t="s">
        <v>729</v>
      </c>
      <c r="D842" s="60"/>
      <c r="E842" s="61"/>
      <c r="F842" s="62">
        <f t="shared" ref="F842:M842" si="1094">10%*F208</f>
        <v>0</v>
      </c>
      <c r="G842" s="62">
        <f t="shared" si="1094"/>
        <v>0</v>
      </c>
      <c r="H842" s="62">
        <f t="shared" si="1094"/>
        <v>0</v>
      </c>
      <c r="I842" s="62">
        <f t="shared" si="1094"/>
        <v>0</v>
      </c>
      <c r="J842" s="62">
        <f t="shared" si="1094"/>
        <v>0</v>
      </c>
      <c r="K842" s="62">
        <f t="shared" si="1094"/>
        <v>0</v>
      </c>
      <c r="L842" s="62">
        <f t="shared" si="1094"/>
        <v>0</v>
      </c>
      <c r="M842" s="62">
        <f t="shared" si="1094"/>
        <v>0</v>
      </c>
      <c r="N842" s="62"/>
      <c r="O842" s="62"/>
    </row>
    <row r="843" spans="2:15" x14ac:dyDescent="0.25">
      <c r="B843" s="58"/>
      <c r="C843" s="63" t="s">
        <v>730</v>
      </c>
      <c r="D843" s="60"/>
      <c r="E843" s="61"/>
      <c r="F843" s="62">
        <f t="shared" ref="F843:M843" ca="1" si="1095">10%*F209</f>
        <v>1210.8154784523485</v>
      </c>
      <c r="G843" s="62">
        <f t="shared" si="1095"/>
        <v>194.92991149510434</v>
      </c>
      <c r="H843" s="62">
        <f t="shared" ca="1" si="1095"/>
        <v>0</v>
      </c>
      <c r="I843" s="62">
        <f t="shared" ca="1" si="1095"/>
        <v>1405.7453899474531</v>
      </c>
      <c r="J843" s="62">
        <f t="shared" ca="1" si="1095"/>
        <v>527.68958944444671</v>
      </c>
      <c r="K843" s="62">
        <f t="shared" si="1095"/>
        <v>45.001976435858047</v>
      </c>
      <c r="L843" s="62">
        <f t="shared" ca="1" si="1095"/>
        <v>0</v>
      </c>
      <c r="M843" s="62">
        <f t="shared" ca="1" si="1095"/>
        <v>572.69156588030478</v>
      </c>
      <c r="N843" s="62">
        <f t="shared" ref="N843:N847" ca="1" si="1096">F843-J843</f>
        <v>683.12588900790183</v>
      </c>
      <c r="O843" s="62">
        <f t="shared" ref="O843:O845" ca="1" si="1097">I843-M843</f>
        <v>833.0538240671483</v>
      </c>
    </row>
    <row r="844" spans="2:15" x14ac:dyDescent="0.25">
      <c r="B844" s="58"/>
      <c r="C844" s="63" t="s">
        <v>731</v>
      </c>
      <c r="D844" s="60"/>
      <c r="E844" s="61"/>
      <c r="F844" s="62">
        <f t="shared" ref="F844:M844" ca="1" si="1098">10%*F210</f>
        <v>0</v>
      </c>
      <c r="G844" s="62">
        <f t="shared" ca="1" si="1098"/>
        <v>0</v>
      </c>
      <c r="H844" s="62">
        <f t="shared" ca="1" si="1098"/>
        <v>0</v>
      </c>
      <c r="I844" s="62">
        <f t="shared" ca="1" si="1098"/>
        <v>0</v>
      </c>
      <c r="J844" s="62">
        <f t="shared" ca="1" si="1098"/>
        <v>0</v>
      </c>
      <c r="K844" s="62">
        <f t="shared" ca="1" si="1098"/>
        <v>0</v>
      </c>
      <c r="L844" s="62">
        <f t="shared" ca="1" si="1098"/>
        <v>0</v>
      </c>
      <c r="M844" s="62">
        <f t="shared" ca="1" si="1098"/>
        <v>0</v>
      </c>
      <c r="N844" s="62">
        <f t="shared" ca="1" si="1096"/>
        <v>0</v>
      </c>
      <c r="O844" s="62">
        <f t="shared" ca="1" si="1097"/>
        <v>0</v>
      </c>
    </row>
    <row r="845" spans="2:15" ht="28" x14ac:dyDescent="0.25">
      <c r="B845" s="186">
        <v>9</v>
      </c>
      <c r="C845" s="190" t="s">
        <v>732</v>
      </c>
      <c r="D845" s="60"/>
      <c r="E845" s="61"/>
      <c r="F845" s="62">
        <f t="shared" ref="F845:M845" ca="1" si="1099">10%*F211</f>
        <v>0</v>
      </c>
      <c r="G845" s="62">
        <f t="shared" ca="1" si="1099"/>
        <v>0</v>
      </c>
      <c r="H845" s="62">
        <f t="shared" ca="1" si="1099"/>
        <v>0</v>
      </c>
      <c r="I845" s="62">
        <f t="shared" ca="1" si="1099"/>
        <v>0</v>
      </c>
      <c r="J845" s="62">
        <f t="shared" ca="1" si="1099"/>
        <v>0</v>
      </c>
      <c r="K845" s="62">
        <f t="shared" ca="1" si="1099"/>
        <v>0</v>
      </c>
      <c r="L845" s="62">
        <f t="shared" ca="1" si="1099"/>
        <v>0</v>
      </c>
      <c r="M845" s="62">
        <f t="shared" ca="1" si="1099"/>
        <v>0</v>
      </c>
      <c r="N845" s="62">
        <f t="shared" ca="1" si="1096"/>
        <v>0</v>
      </c>
      <c r="O845" s="62">
        <f t="shared" ca="1" si="1097"/>
        <v>0</v>
      </c>
    </row>
    <row r="846" spans="2:15" x14ac:dyDescent="0.25">
      <c r="B846" s="183">
        <v>10</v>
      </c>
      <c r="C846" s="191" t="s">
        <v>734</v>
      </c>
      <c r="D846" s="184"/>
      <c r="E846" s="61"/>
      <c r="F846" s="62">
        <f t="shared" ref="F846:M846" ca="1" si="1100">10%*F212</f>
        <v>708.42807029754795</v>
      </c>
      <c r="G846" s="62">
        <f t="shared" si="1100"/>
        <v>298.92634736385071</v>
      </c>
      <c r="H846" s="62">
        <f t="shared" ca="1" si="1100"/>
        <v>0</v>
      </c>
      <c r="I846" s="62">
        <f t="shared" ca="1" si="1100"/>
        <v>1007.3544176613987</v>
      </c>
      <c r="J846" s="62">
        <f t="shared" ca="1" si="1100"/>
        <v>177.78912284248509</v>
      </c>
      <c r="K846" s="62">
        <f t="shared" si="1100"/>
        <v>56.627177081720198</v>
      </c>
      <c r="L846" s="62">
        <f t="shared" ca="1" si="1100"/>
        <v>0</v>
      </c>
      <c r="M846" s="62">
        <f t="shared" ca="1" si="1100"/>
        <v>234.4162999242053</v>
      </c>
      <c r="N846" s="62">
        <f t="shared" ca="1" si="1096"/>
        <v>530.63894745506286</v>
      </c>
      <c r="O846" s="62">
        <f t="shared" ref="O846:O847" si="1101">G846-K846</f>
        <v>242.29917028213052</v>
      </c>
    </row>
    <row r="847" spans="2:15" x14ac:dyDescent="0.25">
      <c r="B847" s="183">
        <v>11</v>
      </c>
      <c r="C847" s="191" t="s">
        <v>735</v>
      </c>
      <c r="D847" s="184"/>
      <c r="E847" s="61"/>
      <c r="F847" s="62">
        <f t="shared" ref="F847:M847" ca="1" si="1102">10%*F213</f>
        <v>0.70800000000000007</v>
      </c>
      <c r="G847" s="62">
        <f t="shared" ca="1" si="1102"/>
        <v>0</v>
      </c>
      <c r="H847" s="62">
        <f t="shared" ca="1" si="1102"/>
        <v>0</v>
      </c>
      <c r="I847" s="62">
        <f t="shared" ca="1" si="1102"/>
        <v>0.70800000000000007</v>
      </c>
      <c r="J847" s="62">
        <f t="shared" ca="1" si="1102"/>
        <v>0.6392199932</v>
      </c>
      <c r="K847" s="62">
        <f t="shared" si="1102"/>
        <v>4.4101091900000007E-2</v>
      </c>
      <c r="L847" s="62">
        <f t="shared" ca="1" si="1102"/>
        <v>0</v>
      </c>
      <c r="M847" s="62">
        <f t="shared" ca="1" si="1102"/>
        <v>0.6833210851</v>
      </c>
      <c r="N847" s="62">
        <f t="shared" ca="1" si="1096"/>
        <v>6.8780006800000071E-2</v>
      </c>
      <c r="O847" s="62">
        <f t="shared" ca="1" si="1101"/>
        <v>-4.4101091900000007E-2</v>
      </c>
    </row>
    <row r="848" spans="2:15" x14ac:dyDescent="0.25">
      <c r="B848" s="183">
        <v>12</v>
      </c>
      <c r="C848" s="191" t="s">
        <v>736</v>
      </c>
      <c r="D848" s="184"/>
      <c r="E848" s="61"/>
      <c r="F848" s="62">
        <f t="shared" ref="F848:M848" si="1103">10%*F214</f>
        <v>0</v>
      </c>
      <c r="G848" s="62">
        <f t="shared" si="1103"/>
        <v>0</v>
      </c>
      <c r="H848" s="62">
        <f t="shared" si="1103"/>
        <v>0</v>
      </c>
      <c r="I848" s="62">
        <f t="shared" si="1103"/>
        <v>0</v>
      </c>
      <c r="J848" s="62">
        <f t="shared" si="1103"/>
        <v>0</v>
      </c>
      <c r="K848" s="62">
        <f t="shared" si="1103"/>
        <v>0</v>
      </c>
      <c r="L848" s="62">
        <f t="shared" si="1103"/>
        <v>0</v>
      </c>
      <c r="M848" s="62">
        <f t="shared" si="1103"/>
        <v>0</v>
      </c>
      <c r="N848" s="62"/>
      <c r="O848" s="62"/>
    </row>
    <row r="849" spans="2:15" x14ac:dyDescent="0.25">
      <c r="B849" s="183"/>
      <c r="C849" s="185" t="s">
        <v>741</v>
      </c>
      <c r="D849" s="184"/>
      <c r="E849" s="61"/>
      <c r="F849" s="62">
        <f t="shared" ref="F849:M849" ca="1" si="1104">10%*F215</f>
        <v>0.26</v>
      </c>
      <c r="G849" s="62">
        <f t="shared" ca="1" si="1104"/>
        <v>0</v>
      </c>
      <c r="H849" s="62">
        <f t="shared" ca="1" si="1104"/>
        <v>0</v>
      </c>
      <c r="I849" s="62">
        <f t="shared" ca="1" si="1104"/>
        <v>0.26</v>
      </c>
      <c r="J849" s="62">
        <f t="shared" ca="1" si="1104"/>
        <v>0.17016441320000003</v>
      </c>
      <c r="K849" s="62">
        <f t="shared" ca="1" si="1104"/>
        <v>0</v>
      </c>
      <c r="L849" s="62">
        <f t="shared" ca="1" si="1104"/>
        <v>0</v>
      </c>
      <c r="M849" s="62">
        <f t="shared" ca="1" si="1104"/>
        <v>0.17016441320000003</v>
      </c>
      <c r="N849" s="62">
        <f t="shared" ref="N849:N850" ca="1" si="1105">F849-J849</f>
        <v>8.9835586799999978E-2</v>
      </c>
      <c r="O849" s="62">
        <f t="shared" ref="O849:O850" ca="1" si="1106">G849-K849</f>
        <v>0</v>
      </c>
    </row>
    <row r="850" spans="2:15" x14ac:dyDescent="0.25">
      <c r="B850" s="183"/>
      <c r="C850" s="185" t="s">
        <v>742</v>
      </c>
      <c r="D850" s="184"/>
      <c r="E850" s="61"/>
      <c r="F850" s="62">
        <f t="shared" ref="F850:M850" ca="1" si="1107">10%*F216</f>
        <v>0</v>
      </c>
      <c r="G850" s="62">
        <f t="shared" ca="1" si="1107"/>
        <v>0</v>
      </c>
      <c r="H850" s="62">
        <f t="shared" ca="1" si="1107"/>
        <v>0</v>
      </c>
      <c r="I850" s="62">
        <f t="shared" ca="1" si="1107"/>
        <v>0</v>
      </c>
      <c r="J850" s="62">
        <f t="shared" ca="1" si="1107"/>
        <v>0</v>
      </c>
      <c r="K850" s="62">
        <f t="shared" ca="1" si="1107"/>
        <v>0</v>
      </c>
      <c r="L850" s="62">
        <f t="shared" ca="1" si="1107"/>
        <v>0</v>
      </c>
      <c r="M850" s="62">
        <f t="shared" ca="1" si="1107"/>
        <v>0</v>
      </c>
      <c r="N850" s="62">
        <f t="shared" ca="1" si="1105"/>
        <v>0</v>
      </c>
      <c r="O850" s="62">
        <f t="shared" ca="1" si="1106"/>
        <v>0</v>
      </c>
    </row>
    <row r="851" spans="2:15" x14ac:dyDescent="0.25">
      <c r="B851" s="183">
        <v>13</v>
      </c>
      <c r="C851" s="185"/>
      <c r="D851" s="184"/>
      <c r="E851" s="61"/>
      <c r="F851" s="62">
        <f t="shared" ref="F851:M851" si="1108">10%*F217</f>
        <v>0</v>
      </c>
      <c r="G851" s="62">
        <f t="shared" si="1108"/>
        <v>0</v>
      </c>
      <c r="H851" s="62">
        <f t="shared" si="1108"/>
        <v>0</v>
      </c>
      <c r="I851" s="62">
        <f t="shared" si="1108"/>
        <v>0</v>
      </c>
      <c r="J851" s="62">
        <f t="shared" si="1108"/>
        <v>0</v>
      </c>
      <c r="K851" s="62">
        <f t="shared" si="1108"/>
        <v>0</v>
      </c>
      <c r="L851" s="62">
        <f t="shared" si="1108"/>
        <v>0</v>
      </c>
      <c r="M851" s="62">
        <f t="shared" si="1108"/>
        <v>0</v>
      </c>
      <c r="N851" s="62"/>
      <c r="O851" s="62"/>
    </row>
    <row r="852" spans="2:15" x14ac:dyDescent="0.25">
      <c r="B852" s="183"/>
      <c r="C852" s="185" t="s">
        <v>743</v>
      </c>
      <c r="D852" s="184"/>
      <c r="E852" s="61"/>
      <c r="F852" s="62">
        <f t="shared" ref="F852:M852" ca="1" si="1109">10%*F218</f>
        <v>1.7250000000000001</v>
      </c>
      <c r="G852" s="62">
        <f t="shared" ca="1" si="1109"/>
        <v>0</v>
      </c>
      <c r="H852" s="62">
        <f t="shared" ca="1" si="1109"/>
        <v>0</v>
      </c>
      <c r="I852" s="62">
        <f t="shared" ca="1" si="1109"/>
        <v>1.7250000000000001</v>
      </c>
      <c r="J852" s="62">
        <f t="shared" ca="1" si="1109"/>
        <v>1.3017024466000002</v>
      </c>
      <c r="K852" s="62">
        <f t="shared" si="1109"/>
        <v>4.4101091900000007E-2</v>
      </c>
      <c r="L852" s="62">
        <f t="shared" ca="1" si="1109"/>
        <v>0</v>
      </c>
      <c r="M852" s="62">
        <f t="shared" ca="1" si="1109"/>
        <v>1.3458035385000002</v>
      </c>
      <c r="N852" s="62">
        <f t="shared" ref="N852:N855" ca="1" si="1110">F852-J852</f>
        <v>0.42329755339999986</v>
      </c>
      <c r="O852" s="62">
        <f t="shared" ref="O852:O855" ca="1" si="1111">G852-K852</f>
        <v>-4.4101091900000007E-2</v>
      </c>
    </row>
    <row r="853" spans="2:15" x14ac:dyDescent="0.25">
      <c r="B853" s="183"/>
      <c r="C853" s="185" t="s">
        <v>744</v>
      </c>
      <c r="D853" s="184"/>
      <c r="E853" s="61"/>
      <c r="F853" s="62">
        <f t="shared" ref="F853:M853" ca="1" si="1112">10%*F219</f>
        <v>5.1758121988027943</v>
      </c>
      <c r="G853" s="62">
        <f t="shared" si="1112"/>
        <v>2.2069765168136333E-2</v>
      </c>
      <c r="H853" s="62">
        <f t="shared" ca="1" si="1112"/>
        <v>0</v>
      </c>
      <c r="I853" s="62">
        <f t="shared" ca="1" si="1112"/>
        <v>5.1978819639709304</v>
      </c>
      <c r="J853" s="62">
        <f t="shared" ca="1" si="1112"/>
        <v>3.7952426905060186</v>
      </c>
      <c r="K853" s="62">
        <f t="shared" si="1112"/>
        <v>0.14637669682481766</v>
      </c>
      <c r="L853" s="62">
        <f t="shared" ca="1" si="1112"/>
        <v>0</v>
      </c>
      <c r="M853" s="62">
        <f t="shared" ca="1" si="1112"/>
        <v>3.9416193873308361</v>
      </c>
      <c r="N853" s="62">
        <f t="shared" ca="1" si="1110"/>
        <v>1.3805695082967757</v>
      </c>
      <c r="O853" s="62">
        <f t="shared" si="1111"/>
        <v>-0.12430693165668133</v>
      </c>
    </row>
    <row r="854" spans="2:15" x14ac:dyDescent="0.25">
      <c r="B854" s="183"/>
      <c r="C854" s="185" t="s">
        <v>745</v>
      </c>
      <c r="D854" s="184"/>
      <c r="E854" s="61"/>
      <c r="F854" s="62">
        <f t="shared" ref="F854:M854" ca="1" si="1113">10%*F220</f>
        <v>0</v>
      </c>
      <c r="G854" s="62">
        <f t="shared" ca="1" si="1113"/>
        <v>0</v>
      </c>
      <c r="H854" s="62">
        <f t="shared" ca="1" si="1113"/>
        <v>0</v>
      </c>
      <c r="I854" s="62">
        <f t="shared" ca="1" si="1113"/>
        <v>0</v>
      </c>
      <c r="J854" s="62">
        <f t="shared" ca="1" si="1113"/>
        <v>0</v>
      </c>
      <c r="K854" s="62">
        <f t="shared" ca="1" si="1113"/>
        <v>0</v>
      </c>
      <c r="L854" s="62">
        <f t="shared" ca="1" si="1113"/>
        <v>0</v>
      </c>
      <c r="M854" s="62">
        <f t="shared" ca="1" si="1113"/>
        <v>0</v>
      </c>
      <c r="N854" s="62">
        <f t="shared" ca="1" si="1110"/>
        <v>0</v>
      </c>
      <c r="O854" s="62">
        <f t="shared" ca="1" si="1111"/>
        <v>0</v>
      </c>
    </row>
    <row r="855" spans="2:15" x14ac:dyDescent="0.25">
      <c r="B855" s="183"/>
      <c r="C855" s="185" t="s">
        <v>746</v>
      </c>
      <c r="D855" s="184"/>
      <c r="E855" s="61"/>
      <c r="F855" s="62">
        <f t="shared" ref="F855:M855" ca="1" si="1114">10%*F221</f>
        <v>0</v>
      </c>
      <c r="G855" s="62">
        <f t="shared" ca="1" si="1114"/>
        <v>0</v>
      </c>
      <c r="H855" s="62">
        <f t="shared" ca="1" si="1114"/>
        <v>0</v>
      </c>
      <c r="I855" s="62">
        <f t="shared" ca="1" si="1114"/>
        <v>0</v>
      </c>
      <c r="J855" s="62">
        <f t="shared" ca="1" si="1114"/>
        <v>0</v>
      </c>
      <c r="K855" s="62">
        <f t="shared" ca="1" si="1114"/>
        <v>0</v>
      </c>
      <c r="L855" s="62">
        <f t="shared" ca="1" si="1114"/>
        <v>0</v>
      </c>
      <c r="M855" s="62">
        <f t="shared" ca="1" si="1114"/>
        <v>0</v>
      </c>
      <c r="N855" s="62">
        <f t="shared" ca="1" si="1110"/>
        <v>0</v>
      </c>
      <c r="O855" s="62">
        <f t="shared" ca="1" si="1111"/>
        <v>0</v>
      </c>
    </row>
    <row r="856" spans="2:15" x14ac:dyDescent="0.25">
      <c r="B856" s="183">
        <v>14</v>
      </c>
      <c r="C856" s="191" t="s">
        <v>737</v>
      </c>
      <c r="D856" s="184"/>
      <c r="E856" s="61"/>
      <c r="F856" s="62">
        <f t="shared" ref="F856:M856" si="1115">10%*F222</f>
        <v>0</v>
      </c>
      <c r="G856" s="62">
        <f t="shared" si="1115"/>
        <v>0</v>
      </c>
      <c r="H856" s="62">
        <f t="shared" si="1115"/>
        <v>0</v>
      </c>
      <c r="I856" s="62">
        <f t="shared" si="1115"/>
        <v>0</v>
      </c>
      <c r="J856" s="62">
        <f t="shared" si="1115"/>
        <v>0</v>
      </c>
      <c r="K856" s="62">
        <f t="shared" si="1115"/>
        <v>0</v>
      </c>
      <c r="L856" s="62">
        <f t="shared" si="1115"/>
        <v>0</v>
      </c>
      <c r="M856" s="62">
        <f t="shared" si="1115"/>
        <v>0</v>
      </c>
      <c r="N856" s="62"/>
      <c r="O856" s="62"/>
    </row>
    <row r="857" spans="2:15" x14ac:dyDescent="0.25">
      <c r="B857" s="183"/>
      <c r="C857" s="185" t="s">
        <v>747</v>
      </c>
      <c r="D857" s="184"/>
      <c r="E857" s="61"/>
      <c r="F857" s="62">
        <f t="shared" ref="F857:M857" ca="1" si="1116">10%*F223</f>
        <v>0</v>
      </c>
      <c r="G857" s="62">
        <f t="shared" ca="1" si="1116"/>
        <v>0</v>
      </c>
      <c r="H857" s="62">
        <f t="shared" ca="1" si="1116"/>
        <v>0</v>
      </c>
      <c r="I857" s="62">
        <f t="shared" ca="1" si="1116"/>
        <v>0</v>
      </c>
      <c r="J857" s="62">
        <f t="shared" ca="1" si="1116"/>
        <v>0</v>
      </c>
      <c r="K857" s="62">
        <f t="shared" ca="1" si="1116"/>
        <v>0</v>
      </c>
      <c r="L857" s="62">
        <f t="shared" ca="1" si="1116"/>
        <v>0</v>
      </c>
      <c r="M857" s="62">
        <f t="shared" ca="1" si="1116"/>
        <v>0</v>
      </c>
      <c r="N857" s="62">
        <f t="shared" ref="N857:N862" ca="1" si="1117">F857-J857</f>
        <v>0</v>
      </c>
      <c r="O857" s="62">
        <f t="shared" ref="O857:O862" ca="1" si="1118">G857-K857</f>
        <v>0</v>
      </c>
    </row>
    <row r="858" spans="2:15" x14ac:dyDescent="0.25">
      <c r="B858" s="183"/>
      <c r="C858" s="185" t="s">
        <v>748</v>
      </c>
      <c r="D858" s="184"/>
      <c r="E858" s="61"/>
      <c r="F858" s="62">
        <f t="shared" ref="F858:M858" ca="1" si="1119">10%*F224</f>
        <v>0</v>
      </c>
      <c r="G858" s="62">
        <f t="shared" ca="1" si="1119"/>
        <v>0</v>
      </c>
      <c r="H858" s="62">
        <f t="shared" ca="1" si="1119"/>
        <v>0</v>
      </c>
      <c r="I858" s="62">
        <f t="shared" ca="1" si="1119"/>
        <v>0</v>
      </c>
      <c r="J858" s="62">
        <f t="shared" ca="1" si="1119"/>
        <v>0</v>
      </c>
      <c r="K858" s="62">
        <f t="shared" ca="1" si="1119"/>
        <v>0</v>
      </c>
      <c r="L858" s="62">
        <f t="shared" ca="1" si="1119"/>
        <v>0</v>
      </c>
      <c r="M858" s="62">
        <f t="shared" ca="1" si="1119"/>
        <v>0</v>
      </c>
      <c r="N858" s="62">
        <f t="shared" ca="1" si="1117"/>
        <v>0</v>
      </c>
      <c r="O858" s="62">
        <f t="shared" ca="1" si="1118"/>
        <v>0</v>
      </c>
    </row>
    <row r="859" spans="2:15" x14ac:dyDescent="0.25">
      <c r="B859" s="183"/>
      <c r="C859" s="185" t="s">
        <v>749</v>
      </c>
      <c r="D859" s="184"/>
      <c r="E859" s="61"/>
      <c r="F859" s="62">
        <f t="shared" ref="F859:M859" ca="1" si="1120">10%*F225</f>
        <v>0</v>
      </c>
      <c r="G859" s="62">
        <f t="shared" ca="1" si="1120"/>
        <v>0</v>
      </c>
      <c r="H859" s="62">
        <f t="shared" ca="1" si="1120"/>
        <v>0</v>
      </c>
      <c r="I859" s="62">
        <f t="shared" ca="1" si="1120"/>
        <v>0</v>
      </c>
      <c r="J859" s="62">
        <f t="shared" ca="1" si="1120"/>
        <v>0</v>
      </c>
      <c r="K859" s="62">
        <f t="shared" ca="1" si="1120"/>
        <v>0</v>
      </c>
      <c r="L859" s="62">
        <f t="shared" ca="1" si="1120"/>
        <v>0</v>
      </c>
      <c r="M859" s="62">
        <f t="shared" ca="1" si="1120"/>
        <v>0</v>
      </c>
      <c r="N859" s="62">
        <f t="shared" ca="1" si="1117"/>
        <v>0</v>
      </c>
      <c r="O859" s="62">
        <f t="shared" ca="1" si="1118"/>
        <v>0</v>
      </c>
    </row>
    <row r="860" spans="2:15" x14ac:dyDescent="0.25">
      <c r="B860" s="183">
        <v>15</v>
      </c>
      <c r="C860" s="191" t="s">
        <v>738</v>
      </c>
      <c r="D860" s="184"/>
      <c r="E860" s="61"/>
      <c r="F860" s="62">
        <f t="shared" ref="F860:M860" ca="1" si="1121">10%*F226</f>
        <v>21.604102170590721</v>
      </c>
      <c r="G860" s="62">
        <f t="shared" si="1121"/>
        <v>1.733241124916125</v>
      </c>
      <c r="H860" s="62">
        <f t="shared" ca="1" si="1121"/>
        <v>0</v>
      </c>
      <c r="I860" s="62">
        <f t="shared" ca="1" si="1121"/>
        <v>23.337343295506844</v>
      </c>
      <c r="J860" s="62">
        <f t="shared" ca="1" si="1121"/>
        <v>17.929689709019922</v>
      </c>
      <c r="K860" s="62">
        <f t="shared" si="1121"/>
        <v>0.92242453045731709</v>
      </c>
      <c r="L860" s="62">
        <f t="shared" ca="1" si="1121"/>
        <v>0</v>
      </c>
      <c r="M860" s="62">
        <f t="shared" ca="1" si="1121"/>
        <v>18.852114239477242</v>
      </c>
      <c r="N860" s="62">
        <f t="shared" ca="1" si="1117"/>
        <v>3.6744124615707996</v>
      </c>
      <c r="O860" s="62">
        <f t="shared" si="1118"/>
        <v>0.81081659445880794</v>
      </c>
    </row>
    <row r="861" spans="2:15" x14ac:dyDescent="0.25">
      <c r="B861" s="183">
        <v>16</v>
      </c>
      <c r="C861" s="191" t="s">
        <v>739</v>
      </c>
      <c r="D861" s="60"/>
      <c r="E861" s="61"/>
      <c r="F861" s="62">
        <f t="shared" ref="F861:M861" ca="1" si="1122">10%*F227</f>
        <v>7.08</v>
      </c>
      <c r="G861" s="62">
        <f t="shared" ca="1" si="1122"/>
        <v>0</v>
      </c>
      <c r="H861" s="62">
        <f t="shared" ca="1" si="1122"/>
        <v>0</v>
      </c>
      <c r="I861" s="62">
        <f t="shared" ca="1" si="1122"/>
        <v>7.08</v>
      </c>
      <c r="J861" s="62">
        <f t="shared" ca="1" si="1122"/>
        <v>5.8420942769999993</v>
      </c>
      <c r="K861" s="62">
        <f t="shared" si="1122"/>
        <v>0.41526177510000006</v>
      </c>
      <c r="L861" s="62">
        <f t="shared" ca="1" si="1122"/>
        <v>0</v>
      </c>
      <c r="M861" s="62">
        <f t="shared" ca="1" si="1122"/>
        <v>6.2573560520999996</v>
      </c>
      <c r="N861" s="62">
        <f t="shared" ca="1" si="1117"/>
        <v>1.2379057230000008</v>
      </c>
      <c r="O861" s="62">
        <f t="shared" ca="1" si="1118"/>
        <v>-0.41526177510000006</v>
      </c>
    </row>
    <row r="862" spans="2:15" x14ac:dyDescent="0.25">
      <c r="B862" s="183">
        <v>17</v>
      </c>
      <c r="C862" s="191" t="s">
        <v>740</v>
      </c>
      <c r="D862" s="60"/>
      <c r="E862" s="64"/>
      <c r="F862" s="62">
        <f t="shared" ref="F862:M862" ca="1" si="1123">10%*F228</f>
        <v>0</v>
      </c>
      <c r="G862" s="62">
        <f t="shared" ca="1" si="1123"/>
        <v>0</v>
      </c>
      <c r="H862" s="62">
        <f t="shared" ca="1" si="1123"/>
        <v>0</v>
      </c>
      <c r="I862" s="62">
        <f t="shared" ca="1" si="1123"/>
        <v>0</v>
      </c>
      <c r="J862" s="62">
        <f t="shared" ca="1" si="1123"/>
        <v>0</v>
      </c>
      <c r="K862" s="62">
        <f t="shared" ca="1" si="1123"/>
        <v>0</v>
      </c>
      <c r="L862" s="62">
        <f t="shared" ca="1" si="1123"/>
        <v>0</v>
      </c>
      <c r="M862" s="62">
        <f t="shared" ca="1" si="1123"/>
        <v>0</v>
      </c>
      <c r="N862" s="62">
        <f t="shared" ca="1" si="1117"/>
        <v>0</v>
      </c>
      <c r="O862" s="62">
        <f t="shared" ca="1" si="1118"/>
        <v>0</v>
      </c>
    </row>
    <row r="863" spans="2:15" ht="14.5" thickBot="1" x14ac:dyDescent="0.3">
      <c r="B863" s="65"/>
      <c r="C863" s="66" t="s">
        <v>108</v>
      </c>
      <c r="D863" s="66"/>
      <c r="E863" s="67"/>
      <c r="F863" s="147">
        <f ca="1">SUM(F823:F862)</f>
        <v>3245.1011451135455</v>
      </c>
      <c r="G863" s="147">
        <f t="shared" ref="G863" ca="1" si="1124">SUM(G823:G862)</f>
        <v>683.38596206923535</v>
      </c>
      <c r="H863" s="147">
        <f t="shared" ref="H863" ca="1" si="1125">SUM(H823:H862)</f>
        <v>0</v>
      </c>
      <c r="I863" s="147">
        <f t="shared" ref="I863" ca="1" si="1126">SUM(I823:I862)</f>
        <v>3928.4871071827811</v>
      </c>
      <c r="J863" s="147">
        <f t="shared" ref="J863" ca="1" si="1127">SUM(J823:J862)</f>
        <v>1348.7846075350535</v>
      </c>
      <c r="K863" s="147">
        <f t="shared" ref="K863" ca="1" si="1128">SUM(K823:K862)</f>
        <v>152.61501346018969</v>
      </c>
      <c r="L863" s="147">
        <f t="shared" ref="L863" ca="1" si="1129">SUM(L823:L862)</f>
        <v>0</v>
      </c>
      <c r="M863" s="147">
        <f t="shared" ref="M863" ca="1" si="1130">SUM(M823:M862)</f>
        <v>1501.3996209952434</v>
      </c>
      <c r="N863" s="147">
        <f t="shared" ref="N863" ca="1" si="1131">SUM(N823:N862)</f>
        <v>1896.3165375784918</v>
      </c>
      <c r="O863" s="147">
        <f t="shared" ref="O863" ca="1" si="1132">SUM(O823:O862)</f>
        <v>1889.5737378926067</v>
      </c>
    </row>
    <row r="864" spans="2:15" ht="14.5" thickBot="1" x14ac:dyDescent="0.3"/>
    <row r="865" spans="2:15" x14ac:dyDescent="0.25">
      <c r="B865" s="370" t="s">
        <v>185</v>
      </c>
      <c r="C865" s="371"/>
      <c r="D865" s="371"/>
      <c r="E865" s="371"/>
      <c r="F865" s="371"/>
      <c r="G865" s="371"/>
      <c r="H865" s="371"/>
      <c r="I865" s="371"/>
      <c r="J865" s="371"/>
      <c r="K865" s="371"/>
      <c r="L865" s="371"/>
      <c r="M865" s="371"/>
      <c r="N865" s="371"/>
      <c r="O865" s="372"/>
    </row>
    <row r="866" spans="2:15" x14ac:dyDescent="0.25">
      <c r="B866" s="373" t="s">
        <v>2</v>
      </c>
      <c r="C866" s="365" t="s">
        <v>205</v>
      </c>
      <c r="D866" s="367" t="s">
        <v>193</v>
      </c>
      <c r="E866" s="367" t="s">
        <v>194</v>
      </c>
      <c r="F866" s="367" t="s">
        <v>195</v>
      </c>
      <c r="G866" s="367"/>
      <c r="H866" s="367"/>
      <c r="I866" s="367"/>
      <c r="J866" s="367" t="s">
        <v>196</v>
      </c>
      <c r="K866" s="367"/>
      <c r="L866" s="367"/>
      <c r="M866" s="367"/>
      <c r="N866" s="367" t="s">
        <v>197</v>
      </c>
      <c r="O866" s="369"/>
    </row>
    <row r="867" spans="2:15" ht="56.5" thickBot="1" x14ac:dyDescent="0.3">
      <c r="B867" s="374"/>
      <c r="C867" s="366"/>
      <c r="D867" s="368"/>
      <c r="E867" s="368"/>
      <c r="F867" s="54" t="s">
        <v>198</v>
      </c>
      <c r="G867" s="54" t="s">
        <v>107</v>
      </c>
      <c r="H867" s="54" t="s">
        <v>199</v>
      </c>
      <c r="I867" s="54" t="s">
        <v>200</v>
      </c>
      <c r="J867" s="54" t="s">
        <v>201</v>
      </c>
      <c r="K867" s="54" t="s">
        <v>107</v>
      </c>
      <c r="L867" s="54" t="s">
        <v>202</v>
      </c>
      <c r="M867" s="54" t="s">
        <v>203</v>
      </c>
      <c r="N867" s="54" t="s">
        <v>198</v>
      </c>
      <c r="O867" s="55" t="s">
        <v>200</v>
      </c>
    </row>
    <row r="868" spans="2:15" x14ac:dyDescent="0.25">
      <c r="B868" s="58">
        <v>1</v>
      </c>
      <c r="C868" s="188" t="s">
        <v>148</v>
      </c>
      <c r="D868" s="180"/>
      <c r="E868" s="57"/>
      <c r="F868" s="62">
        <f ca="1">10%*F234</f>
        <v>22.266203322744918</v>
      </c>
      <c r="G868" s="62">
        <f t="shared" ref="G868:M868" si="1133">10%*G234</f>
        <v>8.4111490960490141</v>
      </c>
      <c r="H868" s="62">
        <f t="shared" ca="1" si="1133"/>
        <v>0</v>
      </c>
      <c r="I868" s="62">
        <f t="shared" ca="1" si="1133"/>
        <v>30.67735241879393</v>
      </c>
      <c r="J868" s="62">
        <f t="shared" ca="1" si="1133"/>
        <v>4.8990620000015643E-4</v>
      </c>
      <c r="K868" s="62">
        <f t="shared" si="1133"/>
        <v>0</v>
      </c>
      <c r="L868" s="62">
        <f t="shared" ca="1" si="1133"/>
        <v>0</v>
      </c>
      <c r="M868" s="62">
        <f t="shared" ca="1" si="1133"/>
        <v>4.8990620000015643E-4</v>
      </c>
      <c r="N868" s="62">
        <f ca="1">F868-J868</f>
        <v>22.265713416544919</v>
      </c>
      <c r="O868" s="62">
        <f ca="1">I868-M868</f>
        <v>30.676862512593932</v>
      </c>
    </row>
    <row r="869" spans="2:15" x14ac:dyDescent="0.25">
      <c r="B869" s="58">
        <v>2</v>
      </c>
      <c r="C869" s="188" t="s">
        <v>750</v>
      </c>
      <c r="D869" s="192"/>
      <c r="E869" s="193"/>
      <c r="F869" s="62">
        <f t="shared" ref="F869:M869" ca="1" si="1134">10%*F235</f>
        <v>0</v>
      </c>
      <c r="G869" s="62">
        <f t="shared" ca="1" si="1134"/>
        <v>0</v>
      </c>
      <c r="H869" s="62">
        <f t="shared" ca="1" si="1134"/>
        <v>0</v>
      </c>
      <c r="I869" s="62">
        <f t="shared" ca="1" si="1134"/>
        <v>0</v>
      </c>
      <c r="J869" s="62">
        <f t="shared" ca="1" si="1134"/>
        <v>0</v>
      </c>
      <c r="K869" s="62">
        <f t="shared" ca="1" si="1134"/>
        <v>0</v>
      </c>
      <c r="L869" s="62">
        <f t="shared" ca="1" si="1134"/>
        <v>0</v>
      </c>
      <c r="M869" s="62">
        <f t="shared" ca="1" si="1134"/>
        <v>0</v>
      </c>
      <c r="N869" s="62">
        <f ca="1">F869-J869</f>
        <v>0</v>
      </c>
      <c r="O869" s="62">
        <f ca="1">I869-M869</f>
        <v>0</v>
      </c>
    </row>
    <row r="870" spans="2:15" x14ac:dyDescent="0.25">
      <c r="B870" s="58">
        <v>3</v>
      </c>
      <c r="C870" s="187" t="s">
        <v>716</v>
      </c>
      <c r="D870" s="60"/>
      <c r="E870" s="61"/>
      <c r="F870" s="62">
        <f t="shared" ref="F870:M870" si="1135">10%*F236</f>
        <v>0</v>
      </c>
      <c r="G870" s="62">
        <f t="shared" si="1135"/>
        <v>0</v>
      </c>
      <c r="H870" s="62">
        <f t="shared" si="1135"/>
        <v>0</v>
      </c>
      <c r="I870" s="62">
        <f t="shared" si="1135"/>
        <v>0</v>
      </c>
      <c r="J870" s="62">
        <f t="shared" si="1135"/>
        <v>0</v>
      </c>
      <c r="K870" s="62">
        <f t="shared" si="1135"/>
        <v>0</v>
      </c>
      <c r="L870" s="62">
        <f t="shared" si="1135"/>
        <v>0</v>
      </c>
      <c r="M870" s="62">
        <f t="shared" si="1135"/>
        <v>0</v>
      </c>
      <c r="N870" s="62"/>
      <c r="O870" s="62"/>
    </row>
    <row r="871" spans="2:15" x14ac:dyDescent="0.25">
      <c r="B871" s="58"/>
      <c r="C871" s="59" t="s">
        <v>712</v>
      </c>
      <c r="D871" s="60"/>
      <c r="E871" s="61"/>
      <c r="F871" s="62">
        <f t="shared" ref="F871:M871" ca="1" si="1136">10%*F237</f>
        <v>57.36656658921833</v>
      </c>
      <c r="G871" s="62">
        <f t="shared" si="1136"/>
        <v>7.8382921939495738</v>
      </c>
      <c r="H871" s="62">
        <f t="shared" ca="1" si="1136"/>
        <v>0</v>
      </c>
      <c r="I871" s="62">
        <f t="shared" ca="1" si="1136"/>
        <v>65.204858783167907</v>
      </c>
      <c r="J871" s="62">
        <f t="shared" ca="1" si="1136"/>
        <v>19.984748535899282</v>
      </c>
      <c r="K871" s="62">
        <f t="shared" si="1136"/>
        <v>2.157984462049757</v>
      </c>
      <c r="L871" s="62">
        <f t="shared" ca="1" si="1136"/>
        <v>0</v>
      </c>
      <c r="M871" s="62">
        <f t="shared" ca="1" si="1136"/>
        <v>22.142732997949039</v>
      </c>
      <c r="N871" s="62">
        <f t="shared" ref="N871:N874" ca="1" si="1137">F871-J871</f>
        <v>37.381818053319051</v>
      </c>
      <c r="O871" s="62">
        <f t="shared" ref="O871:O874" ca="1" si="1138">I871-M871</f>
        <v>43.062125785218868</v>
      </c>
    </row>
    <row r="872" spans="2:15" x14ac:dyDescent="0.25">
      <c r="B872" s="58"/>
      <c r="C872" s="59" t="s">
        <v>713</v>
      </c>
      <c r="D872" s="60"/>
      <c r="E872" s="61"/>
      <c r="F872" s="62">
        <f t="shared" ref="F872:M872" ca="1" si="1139">10%*F238</f>
        <v>0</v>
      </c>
      <c r="G872" s="62">
        <f t="shared" ca="1" si="1139"/>
        <v>0</v>
      </c>
      <c r="H872" s="62">
        <f t="shared" ca="1" si="1139"/>
        <v>0</v>
      </c>
      <c r="I872" s="62">
        <f t="shared" ca="1" si="1139"/>
        <v>0</v>
      </c>
      <c r="J872" s="62">
        <f t="shared" ca="1" si="1139"/>
        <v>0</v>
      </c>
      <c r="K872" s="62">
        <f t="shared" ca="1" si="1139"/>
        <v>0</v>
      </c>
      <c r="L872" s="62">
        <f t="shared" ca="1" si="1139"/>
        <v>0</v>
      </c>
      <c r="M872" s="62">
        <f t="shared" ca="1" si="1139"/>
        <v>0</v>
      </c>
      <c r="N872" s="62">
        <f t="shared" ca="1" si="1137"/>
        <v>0</v>
      </c>
      <c r="O872" s="62">
        <f t="shared" ca="1" si="1138"/>
        <v>0</v>
      </c>
    </row>
    <row r="873" spans="2:15" x14ac:dyDescent="0.25">
      <c r="B873" s="58"/>
      <c r="C873" s="59" t="s">
        <v>714</v>
      </c>
      <c r="D873" s="60"/>
      <c r="E873" s="61"/>
      <c r="F873" s="62">
        <f t="shared" ref="F873:M873" ca="1" si="1140">10%*F239</f>
        <v>0</v>
      </c>
      <c r="G873" s="62">
        <f t="shared" ca="1" si="1140"/>
        <v>0</v>
      </c>
      <c r="H873" s="62">
        <f t="shared" ca="1" si="1140"/>
        <v>0</v>
      </c>
      <c r="I873" s="62">
        <f t="shared" ca="1" si="1140"/>
        <v>0</v>
      </c>
      <c r="J873" s="62">
        <f t="shared" ca="1" si="1140"/>
        <v>0</v>
      </c>
      <c r="K873" s="62">
        <f t="shared" ca="1" si="1140"/>
        <v>0</v>
      </c>
      <c r="L873" s="62">
        <f t="shared" ca="1" si="1140"/>
        <v>0</v>
      </c>
      <c r="M873" s="62">
        <f t="shared" ca="1" si="1140"/>
        <v>0</v>
      </c>
      <c r="N873" s="62">
        <f t="shared" ca="1" si="1137"/>
        <v>0</v>
      </c>
      <c r="O873" s="62">
        <f t="shared" ca="1" si="1138"/>
        <v>0</v>
      </c>
    </row>
    <row r="874" spans="2:15" x14ac:dyDescent="0.25">
      <c r="B874" s="58"/>
      <c r="C874" s="59" t="s">
        <v>715</v>
      </c>
      <c r="D874" s="60"/>
      <c r="E874" s="61"/>
      <c r="F874" s="62">
        <f t="shared" ref="F874:M874" ca="1" si="1141">10%*F240</f>
        <v>22.108000000000004</v>
      </c>
      <c r="G874" s="62">
        <f t="shared" ca="1" si="1141"/>
        <v>0</v>
      </c>
      <c r="H874" s="62">
        <f t="shared" ca="1" si="1141"/>
        <v>0</v>
      </c>
      <c r="I874" s="62">
        <f t="shared" ca="1" si="1141"/>
        <v>22.108000000000004</v>
      </c>
      <c r="J874" s="62">
        <f t="shared" ca="1" si="1141"/>
        <v>4.441344508100002</v>
      </c>
      <c r="K874" s="62">
        <f t="shared" ca="1" si="1141"/>
        <v>0</v>
      </c>
      <c r="L874" s="62">
        <f t="shared" ca="1" si="1141"/>
        <v>0</v>
      </c>
      <c r="M874" s="62">
        <f t="shared" ca="1" si="1141"/>
        <v>4.441344508100002</v>
      </c>
      <c r="N874" s="62">
        <f t="shared" ca="1" si="1137"/>
        <v>17.666655491900002</v>
      </c>
      <c r="O874" s="62">
        <f t="shared" ca="1" si="1138"/>
        <v>17.666655491900002</v>
      </c>
    </row>
    <row r="875" spans="2:15" x14ac:dyDescent="0.25">
      <c r="B875" s="58">
        <v>4</v>
      </c>
      <c r="C875" s="188" t="s">
        <v>717</v>
      </c>
      <c r="D875" s="60"/>
      <c r="E875" s="61"/>
      <c r="F875" s="62">
        <f t="shared" ref="F875:M875" si="1142">10%*F241</f>
        <v>0</v>
      </c>
      <c r="G875" s="62">
        <f t="shared" si="1142"/>
        <v>0</v>
      </c>
      <c r="H875" s="62">
        <f t="shared" si="1142"/>
        <v>0</v>
      </c>
      <c r="I875" s="62">
        <f t="shared" si="1142"/>
        <v>0</v>
      </c>
      <c r="J875" s="62">
        <f t="shared" si="1142"/>
        <v>0</v>
      </c>
      <c r="K875" s="62">
        <f t="shared" si="1142"/>
        <v>0</v>
      </c>
      <c r="L875" s="62">
        <f t="shared" si="1142"/>
        <v>0</v>
      </c>
      <c r="M875" s="62">
        <f t="shared" si="1142"/>
        <v>0</v>
      </c>
      <c r="N875" s="62"/>
      <c r="O875" s="62"/>
    </row>
    <row r="876" spans="2:15" x14ac:dyDescent="0.25">
      <c r="B876" s="58"/>
      <c r="C876" s="63" t="s">
        <v>718</v>
      </c>
      <c r="D876" s="60"/>
      <c r="E876" s="61"/>
      <c r="F876" s="62">
        <f t="shared" ref="F876:M876" ca="1" si="1143">10%*F242</f>
        <v>1375.3383044024881</v>
      </c>
      <c r="G876" s="62">
        <f t="shared" si="1143"/>
        <v>187.3254223664801</v>
      </c>
      <c r="H876" s="62">
        <f t="shared" ca="1" si="1143"/>
        <v>0</v>
      </c>
      <c r="I876" s="62">
        <f t="shared" ca="1" si="1143"/>
        <v>1562.6637267689682</v>
      </c>
      <c r="J876" s="62">
        <f t="shared" ca="1" si="1143"/>
        <v>638.61479352482615</v>
      </c>
      <c r="K876" s="62">
        <f t="shared" si="1143"/>
        <v>54.050410200622835</v>
      </c>
      <c r="L876" s="62">
        <f t="shared" ca="1" si="1143"/>
        <v>0</v>
      </c>
      <c r="M876" s="62">
        <f t="shared" ca="1" si="1143"/>
        <v>692.66520372544892</v>
      </c>
      <c r="N876" s="62">
        <f t="shared" ref="N876:N879" ca="1" si="1144">F876-J876</f>
        <v>736.72351087766197</v>
      </c>
      <c r="O876" s="62">
        <f t="shared" ref="O876:O879" ca="1" si="1145">I876-M876</f>
        <v>869.9985230435193</v>
      </c>
    </row>
    <row r="877" spans="2:15" x14ac:dyDescent="0.25">
      <c r="B877" s="58"/>
      <c r="C877" s="188" t="s">
        <v>719</v>
      </c>
      <c r="D877" s="60"/>
      <c r="E877" s="61"/>
      <c r="F877" s="62">
        <f t="shared" ref="F877:M877" si="1146">10%*F243</f>
        <v>0</v>
      </c>
      <c r="G877" s="62">
        <f t="shared" si="1146"/>
        <v>0</v>
      </c>
      <c r="H877" s="62">
        <f t="shared" si="1146"/>
        <v>0</v>
      </c>
      <c r="I877" s="62">
        <f t="shared" si="1146"/>
        <v>0</v>
      </c>
      <c r="J877" s="62">
        <f t="shared" si="1146"/>
        <v>0</v>
      </c>
      <c r="K877" s="62">
        <f t="shared" si="1146"/>
        <v>0</v>
      </c>
      <c r="L877" s="62">
        <f t="shared" si="1146"/>
        <v>0</v>
      </c>
      <c r="M877" s="62">
        <f t="shared" si="1146"/>
        <v>0</v>
      </c>
      <c r="N877" s="62"/>
      <c r="O877" s="62"/>
    </row>
    <row r="878" spans="2:15" x14ac:dyDescent="0.25">
      <c r="B878" s="58"/>
      <c r="C878" s="63" t="s">
        <v>720</v>
      </c>
      <c r="D878" s="60"/>
      <c r="E878" s="61"/>
      <c r="F878" s="62">
        <f t="shared" ref="F878:M878" ca="1" si="1147">10%*F244</f>
        <v>0</v>
      </c>
      <c r="G878" s="62">
        <f t="shared" ca="1" si="1147"/>
        <v>0</v>
      </c>
      <c r="H878" s="62">
        <f t="shared" ca="1" si="1147"/>
        <v>0</v>
      </c>
      <c r="I878" s="62">
        <f t="shared" ca="1" si="1147"/>
        <v>0</v>
      </c>
      <c r="J878" s="62">
        <f t="shared" ca="1" si="1147"/>
        <v>0</v>
      </c>
      <c r="K878" s="62">
        <f t="shared" ca="1" si="1147"/>
        <v>0</v>
      </c>
      <c r="L878" s="62">
        <f t="shared" ca="1" si="1147"/>
        <v>0</v>
      </c>
      <c r="M878" s="62">
        <f t="shared" ca="1" si="1147"/>
        <v>0</v>
      </c>
      <c r="N878" s="62">
        <f t="shared" ca="1" si="1144"/>
        <v>0</v>
      </c>
      <c r="O878" s="62">
        <f t="shared" ca="1" si="1145"/>
        <v>0</v>
      </c>
    </row>
    <row r="879" spans="2:15" x14ac:dyDescent="0.25">
      <c r="B879" s="58"/>
      <c r="C879" s="63" t="s">
        <v>721</v>
      </c>
      <c r="D879" s="60"/>
      <c r="E879" s="61"/>
      <c r="F879" s="62">
        <f t="shared" ref="F879:M879" ca="1" si="1148">10%*F245</f>
        <v>0</v>
      </c>
      <c r="G879" s="62">
        <f t="shared" ca="1" si="1148"/>
        <v>0</v>
      </c>
      <c r="H879" s="62">
        <f t="shared" ca="1" si="1148"/>
        <v>0</v>
      </c>
      <c r="I879" s="62">
        <f t="shared" ca="1" si="1148"/>
        <v>0</v>
      </c>
      <c r="J879" s="62">
        <f t="shared" ca="1" si="1148"/>
        <v>0</v>
      </c>
      <c r="K879" s="62">
        <f t="shared" ca="1" si="1148"/>
        <v>0</v>
      </c>
      <c r="L879" s="62">
        <f t="shared" ca="1" si="1148"/>
        <v>0</v>
      </c>
      <c r="M879" s="62">
        <f t="shared" ca="1" si="1148"/>
        <v>0</v>
      </c>
      <c r="N879" s="62">
        <f t="shared" ca="1" si="1144"/>
        <v>0</v>
      </c>
      <c r="O879" s="62">
        <f t="shared" ca="1" si="1145"/>
        <v>0</v>
      </c>
    </row>
    <row r="880" spans="2:15" x14ac:dyDescent="0.25">
      <c r="B880" s="58">
        <v>5</v>
      </c>
      <c r="C880" s="188" t="s">
        <v>722</v>
      </c>
      <c r="D880" s="60"/>
      <c r="E880" s="61"/>
      <c r="F880" s="62">
        <f t="shared" ref="F880:M880" si="1149">10%*F246</f>
        <v>0</v>
      </c>
      <c r="G880" s="62">
        <f t="shared" si="1149"/>
        <v>0</v>
      </c>
      <c r="H880" s="62">
        <f t="shared" si="1149"/>
        <v>0</v>
      </c>
      <c r="I880" s="62">
        <f t="shared" si="1149"/>
        <v>0</v>
      </c>
      <c r="J880" s="62">
        <f t="shared" si="1149"/>
        <v>0</v>
      </c>
      <c r="K880" s="62">
        <f t="shared" si="1149"/>
        <v>0</v>
      </c>
      <c r="L880" s="62">
        <f t="shared" si="1149"/>
        <v>0</v>
      </c>
      <c r="M880" s="62">
        <f t="shared" si="1149"/>
        <v>0</v>
      </c>
      <c r="N880" s="62"/>
      <c r="O880" s="62"/>
    </row>
    <row r="881" spans="2:15" x14ac:dyDescent="0.25">
      <c r="B881" s="58"/>
      <c r="C881" s="63" t="s">
        <v>723</v>
      </c>
      <c r="D881" s="60"/>
      <c r="E881" s="61"/>
      <c r="F881" s="62">
        <f t="shared" ref="F881:M881" ca="1" si="1150">10%*F247</f>
        <v>0</v>
      </c>
      <c r="G881" s="62">
        <f t="shared" ca="1" si="1150"/>
        <v>0</v>
      </c>
      <c r="H881" s="62">
        <f t="shared" ca="1" si="1150"/>
        <v>0</v>
      </c>
      <c r="I881" s="62">
        <f t="shared" ca="1" si="1150"/>
        <v>0</v>
      </c>
      <c r="J881" s="62">
        <f t="shared" ca="1" si="1150"/>
        <v>0</v>
      </c>
      <c r="K881" s="62">
        <f t="shared" ca="1" si="1150"/>
        <v>0</v>
      </c>
      <c r="L881" s="62">
        <f t="shared" ca="1" si="1150"/>
        <v>0</v>
      </c>
      <c r="M881" s="62">
        <f t="shared" ca="1" si="1150"/>
        <v>0</v>
      </c>
      <c r="N881" s="62">
        <f t="shared" ref="N881:N886" ca="1" si="1151">F881-J881</f>
        <v>0</v>
      </c>
      <c r="O881" s="62">
        <f t="shared" ref="O881:O886" ca="1" si="1152">I881-M881</f>
        <v>0</v>
      </c>
    </row>
    <row r="882" spans="2:15" x14ac:dyDescent="0.25">
      <c r="B882" s="58"/>
      <c r="C882" s="63" t="s">
        <v>724</v>
      </c>
      <c r="D882" s="60"/>
      <c r="E882" s="61"/>
      <c r="F882" s="62">
        <f t="shared" ref="F882:M882" ca="1" si="1153">10%*F248</f>
        <v>0</v>
      </c>
      <c r="G882" s="62">
        <f t="shared" ca="1" si="1153"/>
        <v>0</v>
      </c>
      <c r="H882" s="62">
        <f t="shared" ca="1" si="1153"/>
        <v>0</v>
      </c>
      <c r="I882" s="62">
        <f t="shared" ca="1" si="1153"/>
        <v>0</v>
      </c>
      <c r="J882" s="62">
        <f t="shared" ca="1" si="1153"/>
        <v>0</v>
      </c>
      <c r="K882" s="62">
        <f t="shared" ca="1" si="1153"/>
        <v>0</v>
      </c>
      <c r="L882" s="62">
        <f t="shared" ca="1" si="1153"/>
        <v>0</v>
      </c>
      <c r="M882" s="62">
        <f t="shared" ca="1" si="1153"/>
        <v>0</v>
      </c>
      <c r="N882" s="62">
        <f t="shared" ca="1" si="1151"/>
        <v>0</v>
      </c>
      <c r="O882" s="62">
        <f t="shared" ca="1" si="1152"/>
        <v>0</v>
      </c>
    </row>
    <row r="883" spans="2:15" x14ac:dyDescent="0.25">
      <c r="B883" s="58"/>
      <c r="C883" s="63" t="s">
        <v>725</v>
      </c>
      <c r="D883" s="60"/>
      <c r="E883" s="61"/>
      <c r="F883" s="62">
        <f t="shared" ref="F883:M883" ca="1" si="1154">10%*F249</f>
        <v>0</v>
      </c>
      <c r="G883" s="62">
        <f t="shared" ca="1" si="1154"/>
        <v>0</v>
      </c>
      <c r="H883" s="62">
        <f t="shared" ca="1" si="1154"/>
        <v>0</v>
      </c>
      <c r="I883" s="62">
        <f t="shared" ca="1" si="1154"/>
        <v>0</v>
      </c>
      <c r="J883" s="62">
        <f t="shared" ca="1" si="1154"/>
        <v>0</v>
      </c>
      <c r="K883" s="62">
        <f t="shared" ca="1" si="1154"/>
        <v>0</v>
      </c>
      <c r="L883" s="62">
        <f t="shared" ca="1" si="1154"/>
        <v>0</v>
      </c>
      <c r="M883" s="62">
        <f t="shared" ca="1" si="1154"/>
        <v>0</v>
      </c>
      <c r="N883" s="62">
        <f t="shared" ca="1" si="1151"/>
        <v>0</v>
      </c>
      <c r="O883" s="62">
        <f t="shared" ca="1" si="1152"/>
        <v>0</v>
      </c>
    </row>
    <row r="884" spans="2:15" x14ac:dyDescent="0.25">
      <c r="B884" s="58"/>
      <c r="C884" s="63" t="s">
        <v>726</v>
      </c>
      <c r="D884" s="60"/>
      <c r="E884" s="61"/>
      <c r="F884" s="62">
        <f t="shared" ref="F884:M884" ca="1" si="1155">10%*F250</f>
        <v>0</v>
      </c>
      <c r="G884" s="62">
        <f t="shared" ca="1" si="1155"/>
        <v>0</v>
      </c>
      <c r="H884" s="62">
        <f t="shared" ca="1" si="1155"/>
        <v>0</v>
      </c>
      <c r="I884" s="62">
        <f t="shared" ca="1" si="1155"/>
        <v>0</v>
      </c>
      <c r="J884" s="62">
        <f t="shared" ca="1" si="1155"/>
        <v>0</v>
      </c>
      <c r="K884" s="62">
        <f t="shared" ca="1" si="1155"/>
        <v>0</v>
      </c>
      <c r="L884" s="62">
        <f t="shared" ca="1" si="1155"/>
        <v>0</v>
      </c>
      <c r="M884" s="62">
        <f t="shared" ca="1" si="1155"/>
        <v>0</v>
      </c>
      <c r="N884" s="62">
        <f t="shared" ca="1" si="1151"/>
        <v>0</v>
      </c>
      <c r="O884" s="62">
        <f t="shared" ca="1" si="1152"/>
        <v>0</v>
      </c>
    </row>
    <row r="885" spans="2:15" x14ac:dyDescent="0.25">
      <c r="B885" s="58">
        <v>6</v>
      </c>
      <c r="C885" s="188" t="s">
        <v>727</v>
      </c>
      <c r="D885" s="60"/>
      <c r="E885" s="61"/>
      <c r="F885" s="62">
        <f t="shared" ref="F885:M885" ca="1" si="1156">10%*F251</f>
        <v>0</v>
      </c>
      <c r="G885" s="62">
        <f t="shared" ca="1" si="1156"/>
        <v>0</v>
      </c>
      <c r="H885" s="62">
        <f t="shared" ca="1" si="1156"/>
        <v>0</v>
      </c>
      <c r="I885" s="62">
        <f t="shared" ca="1" si="1156"/>
        <v>0</v>
      </c>
      <c r="J885" s="62">
        <f t="shared" ca="1" si="1156"/>
        <v>0</v>
      </c>
      <c r="K885" s="62">
        <f t="shared" ca="1" si="1156"/>
        <v>0</v>
      </c>
      <c r="L885" s="62">
        <f t="shared" ca="1" si="1156"/>
        <v>0</v>
      </c>
      <c r="M885" s="62">
        <f t="shared" ca="1" si="1156"/>
        <v>0</v>
      </c>
      <c r="N885" s="62">
        <f t="shared" ca="1" si="1151"/>
        <v>0</v>
      </c>
      <c r="O885" s="62">
        <f t="shared" ca="1" si="1152"/>
        <v>0</v>
      </c>
    </row>
    <row r="886" spans="2:15" x14ac:dyDescent="0.25">
      <c r="B886" s="58">
        <v>7</v>
      </c>
      <c r="C886" s="188" t="s">
        <v>728</v>
      </c>
      <c r="D886" s="60"/>
      <c r="E886" s="61"/>
      <c r="F886" s="62">
        <f t="shared" ref="F886:M886" ca="1" si="1157">10%*F252</f>
        <v>0</v>
      </c>
      <c r="G886" s="62">
        <f t="shared" ca="1" si="1157"/>
        <v>0</v>
      </c>
      <c r="H886" s="62">
        <f t="shared" ca="1" si="1157"/>
        <v>0</v>
      </c>
      <c r="I886" s="62">
        <f t="shared" ca="1" si="1157"/>
        <v>0</v>
      </c>
      <c r="J886" s="62">
        <f t="shared" ca="1" si="1157"/>
        <v>0</v>
      </c>
      <c r="K886" s="62">
        <f t="shared" ca="1" si="1157"/>
        <v>0</v>
      </c>
      <c r="L886" s="62">
        <f t="shared" ca="1" si="1157"/>
        <v>0</v>
      </c>
      <c r="M886" s="62">
        <f t="shared" ca="1" si="1157"/>
        <v>0</v>
      </c>
      <c r="N886" s="62">
        <f t="shared" ca="1" si="1151"/>
        <v>0</v>
      </c>
      <c r="O886" s="62">
        <f t="shared" ca="1" si="1152"/>
        <v>0</v>
      </c>
    </row>
    <row r="887" spans="2:15" x14ac:dyDescent="0.25">
      <c r="B887" s="58">
        <v>8</v>
      </c>
      <c r="C887" s="188" t="s">
        <v>729</v>
      </c>
      <c r="D887" s="60"/>
      <c r="E887" s="61"/>
      <c r="F887" s="62">
        <f t="shared" ref="F887:M887" si="1158">10%*F253</f>
        <v>0</v>
      </c>
      <c r="G887" s="62">
        <f t="shared" si="1158"/>
        <v>0</v>
      </c>
      <c r="H887" s="62">
        <f t="shared" si="1158"/>
        <v>0</v>
      </c>
      <c r="I887" s="62">
        <f t="shared" si="1158"/>
        <v>0</v>
      </c>
      <c r="J887" s="62">
        <f t="shared" si="1158"/>
        <v>0</v>
      </c>
      <c r="K887" s="62">
        <f t="shared" si="1158"/>
        <v>0</v>
      </c>
      <c r="L887" s="62">
        <f t="shared" si="1158"/>
        <v>0</v>
      </c>
      <c r="M887" s="62">
        <f t="shared" si="1158"/>
        <v>0</v>
      </c>
      <c r="N887" s="62"/>
      <c r="O887" s="62"/>
    </row>
    <row r="888" spans="2:15" x14ac:dyDescent="0.25">
      <c r="B888" s="58"/>
      <c r="C888" s="63" t="s">
        <v>730</v>
      </c>
      <c r="D888" s="60"/>
      <c r="E888" s="61"/>
      <c r="F888" s="62">
        <f t="shared" ref="F888:M888" ca="1" si="1159">10%*F254</f>
        <v>1405.7453899474531</v>
      </c>
      <c r="G888" s="62">
        <f t="shared" si="1159"/>
        <v>211.33249142682612</v>
      </c>
      <c r="H888" s="62">
        <f t="shared" ca="1" si="1159"/>
        <v>0</v>
      </c>
      <c r="I888" s="62">
        <f t="shared" ca="1" si="1159"/>
        <v>1617.0778813742791</v>
      </c>
      <c r="J888" s="62">
        <f t="shared" ca="1" si="1159"/>
        <v>572.69156588030478</v>
      </c>
      <c r="K888" s="62">
        <f t="shared" si="1159"/>
        <v>50.46769452526356</v>
      </c>
      <c r="L888" s="62">
        <f t="shared" ca="1" si="1159"/>
        <v>0</v>
      </c>
      <c r="M888" s="62">
        <f t="shared" ca="1" si="1159"/>
        <v>623.15926040556838</v>
      </c>
      <c r="N888" s="62">
        <f t="shared" ref="N888:N892" ca="1" si="1160">F888-J888</f>
        <v>833.0538240671483</v>
      </c>
      <c r="O888" s="62">
        <f t="shared" ref="O888:O890" ca="1" si="1161">I888-M888</f>
        <v>993.91862096871068</v>
      </c>
    </row>
    <row r="889" spans="2:15" x14ac:dyDescent="0.25">
      <c r="B889" s="58"/>
      <c r="C889" s="63" t="s">
        <v>731</v>
      </c>
      <c r="D889" s="60"/>
      <c r="E889" s="61"/>
      <c r="F889" s="62">
        <f t="shared" ref="F889:M889" ca="1" si="1162">10%*F255</f>
        <v>0</v>
      </c>
      <c r="G889" s="62">
        <f t="shared" ca="1" si="1162"/>
        <v>0</v>
      </c>
      <c r="H889" s="62">
        <f t="shared" ca="1" si="1162"/>
        <v>0</v>
      </c>
      <c r="I889" s="62">
        <f t="shared" ca="1" si="1162"/>
        <v>0</v>
      </c>
      <c r="J889" s="62">
        <f t="shared" ca="1" si="1162"/>
        <v>0</v>
      </c>
      <c r="K889" s="62">
        <f t="shared" ca="1" si="1162"/>
        <v>0</v>
      </c>
      <c r="L889" s="62">
        <f t="shared" ca="1" si="1162"/>
        <v>0</v>
      </c>
      <c r="M889" s="62">
        <f t="shared" ca="1" si="1162"/>
        <v>0</v>
      </c>
      <c r="N889" s="62">
        <f t="shared" ca="1" si="1160"/>
        <v>0</v>
      </c>
      <c r="O889" s="62">
        <f t="shared" ca="1" si="1161"/>
        <v>0</v>
      </c>
    </row>
    <row r="890" spans="2:15" ht="28" x14ac:dyDescent="0.25">
      <c r="B890" s="186">
        <v>9</v>
      </c>
      <c r="C890" s="190" t="s">
        <v>732</v>
      </c>
      <c r="D890" s="60"/>
      <c r="E890" s="61"/>
      <c r="F890" s="62">
        <f t="shared" ref="F890:M890" ca="1" si="1163">10%*F256</f>
        <v>0</v>
      </c>
      <c r="G890" s="62">
        <f t="shared" ca="1" si="1163"/>
        <v>0</v>
      </c>
      <c r="H890" s="62">
        <f t="shared" ca="1" si="1163"/>
        <v>0</v>
      </c>
      <c r="I890" s="62">
        <f t="shared" ca="1" si="1163"/>
        <v>0</v>
      </c>
      <c r="J890" s="62">
        <f t="shared" ca="1" si="1163"/>
        <v>0</v>
      </c>
      <c r="K890" s="62">
        <f t="shared" ca="1" si="1163"/>
        <v>0</v>
      </c>
      <c r="L890" s="62">
        <f t="shared" ca="1" si="1163"/>
        <v>0</v>
      </c>
      <c r="M890" s="62">
        <f t="shared" ca="1" si="1163"/>
        <v>0</v>
      </c>
      <c r="N890" s="62">
        <f t="shared" ca="1" si="1160"/>
        <v>0</v>
      </c>
      <c r="O890" s="62">
        <f t="shared" ca="1" si="1161"/>
        <v>0</v>
      </c>
    </row>
    <row r="891" spans="2:15" x14ac:dyDescent="0.25">
      <c r="B891" s="183">
        <v>10</v>
      </c>
      <c r="C891" s="191" t="s">
        <v>734</v>
      </c>
      <c r="D891" s="184"/>
      <c r="E891" s="61"/>
      <c r="F891" s="62">
        <f t="shared" ref="F891:M891" ca="1" si="1164">10%*F257</f>
        <v>1007.3544176613987</v>
      </c>
      <c r="G891" s="62">
        <f t="shared" si="1164"/>
        <v>324.07981544233155</v>
      </c>
      <c r="H891" s="62">
        <f t="shared" ca="1" si="1164"/>
        <v>0</v>
      </c>
      <c r="I891" s="62">
        <f t="shared" ca="1" si="1164"/>
        <v>1331.4342331037303</v>
      </c>
      <c r="J891" s="62">
        <f t="shared" ca="1" si="1164"/>
        <v>234.4162999242053</v>
      </c>
      <c r="K891" s="62">
        <f t="shared" si="1164"/>
        <v>82.039399716443555</v>
      </c>
      <c r="L891" s="62">
        <f t="shared" ca="1" si="1164"/>
        <v>0</v>
      </c>
      <c r="M891" s="62">
        <f t="shared" ca="1" si="1164"/>
        <v>316.45569964064885</v>
      </c>
      <c r="N891" s="62">
        <f t="shared" ca="1" si="1160"/>
        <v>772.93811773719335</v>
      </c>
      <c r="O891" s="62">
        <f t="shared" ref="O891:O892" si="1165">G891-K891</f>
        <v>242.04041572588801</v>
      </c>
    </row>
    <row r="892" spans="2:15" x14ac:dyDescent="0.25">
      <c r="B892" s="183">
        <v>11</v>
      </c>
      <c r="C892" s="191" t="s">
        <v>735</v>
      </c>
      <c r="D892" s="184"/>
      <c r="E892" s="61"/>
      <c r="F892" s="62">
        <f t="shared" ref="F892:M892" ca="1" si="1166">10%*F258</f>
        <v>0.70800000000000007</v>
      </c>
      <c r="G892" s="62">
        <f t="shared" ca="1" si="1166"/>
        <v>0</v>
      </c>
      <c r="H892" s="62">
        <f t="shared" ca="1" si="1166"/>
        <v>0</v>
      </c>
      <c r="I892" s="62">
        <f t="shared" ca="1" si="1166"/>
        <v>0.70800000000000007</v>
      </c>
      <c r="J892" s="62">
        <f t="shared" ca="1" si="1166"/>
        <v>0.6833210851</v>
      </c>
      <c r="K892" s="62">
        <f t="shared" si="1166"/>
        <v>0</v>
      </c>
      <c r="L892" s="62">
        <f t="shared" ca="1" si="1166"/>
        <v>0</v>
      </c>
      <c r="M892" s="62">
        <f t="shared" ca="1" si="1166"/>
        <v>0.6833210851</v>
      </c>
      <c r="N892" s="62">
        <f t="shared" ca="1" si="1160"/>
        <v>2.4678914900000071E-2</v>
      </c>
      <c r="O892" s="62">
        <f t="shared" ca="1" si="1165"/>
        <v>0</v>
      </c>
    </row>
    <row r="893" spans="2:15" x14ac:dyDescent="0.25">
      <c r="B893" s="183">
        <v>12</v>
      </c>
      <c r="C893" s="191" t="s">
        <v>736</v>
      </c>
      <c r="D893" s="184"/>
      <c r="E893" s="61"/>
      <c r="F893" s="62">
        <f t="shared" ref="F893:M893" si="1167">10%*F259</f>
        <v>0</v>
      </c>
      <c r="G893" s="62">
        <f t="shared" si="1167"/>
        <v>0</v>
      </c>
      <c r="H893" s="62">
        <f t="shared" si="1167"/>
        <v>0</v>
      </c>
      <c r="I893" s="62">
        <f t="shared" si="1167"/>
        <v>0</v>
      </c>
      <c r="J893" s="62">
        <f t="shared" si="1167"/>
        <v>0</v>
      </c>
      <c r="K893" s="62">
        <f t="shared" si="1167"/>
        <v>0</v>
      </c>
      <c r="L893" s="62">
        <f t="shared" si="1167"/>
        <v>0</v>
      </c>
      <c r="M893" s="62">
        <f t="shared" si="1167"/>
        <v>0</v>
      </c>
      <c r="N893" s="62"/>
      <c r="O893" s="62"/>
    </row>
    <row r="894" spans="2:15" x14ac:dyDescent="0.25">
      <c r="B894" s="183"/>
      <c r="C894" s="185" t="s">
        <v>741</v>
      </c>
      <c r="D894" s="184"/>
      <c r="E894" s="61"/>
      <c r="F894" s="62">
        <f t="shared" ref="F894:M894" ca="1" si="1168">10%*F260</f>
        <v>0.26</v>
      </c>
      <c r="G894" s="62">
        <f t="shared" ca="1" si="1168"/>
        <v>0</v>
      </c>
      <c r="H894" s="62">
        <f t="shared" ca="1" si="1168"/>
        <v>0</v>
      </c>
      <c r="I894" s="62">
        <f t="shared" ca="1" si="1168"/>
        <v>0.26</v>
      </c>
      <c r="J894" s="62">
        <f t="shared" ca="1" si="1168"/>
        <v>0.17016441320000003</v>
      </c>
      <c r="K894" s="62">
        <f t="shared" ca="1" si="1168"/>
        <v>0</v>
      </c>
      <c r="L894" s="62">
        <f t="shared" ca="1" si="1168"/>
        <v>0</v>
      </c>
      <c r="M894" s="62">
        <f t="shared" ca="1" si="1168"/>
        <v>0.17016441320000003</v>
      </c>
      <c r="N894" s="62">
        <f t="shared" ref="N894:N895" ca="1" si="1169">F894-J894</f>
        <v>8.9835586799999978E-2</v>
      </c>
      <c r="O894" s="62">
        <f t="shared" ref="O894:O895" ca="1" si="1170">G894-K894</f>
        <v>0</v>
      </c>
    </row>
    <row r="895" spans="2:15" x14ac:dyDescent="0.25">
      <c r="B895" s="183"/>
      <c r="C895" s="185" t="s">
        <v>742</v>
      </c>
      <c r="D895" s="184"/>
      <c r="E895" s="61"/>
      <c r="F895" s="62">
        <f t="shared" ref="F895:M895" ca="1" si="1171">10%*F261</f>
        <v>0</v>
      </c>
      <c r="G895" s="62">
        <f t="shared" ca="1" si="1171"/>
        <v>0</v>
      </c>
      <c r="H895" s="62">
        <f t="shared" ca="1" si="1171"/>
        <v>0</v>
      </c>
      <c r="I895" s="62">
        <f t="shared" ca="1" si="1171"/>
        <v>0</v>
      </c>
      <c r="J895" s="62">
        <f t="shared" ca="1" si="1171"/>
        <v>0</v>
      </c>
      <c r="K895" s="62">
        <f t="shared" ca="1" si="1171"/>
        <v>0</v>
      </c>
      <c r="L895" s="62">
        <f t="shared" ca="1" si="1171"/>
        <v>0</v>
      </c>
      <c r="M895" s="62">
        <f t="shared" ca="1" si="1171"/>
        <v>0</v>
      </c>
      <c r="N895" s="62">
        <f t="shared" ca="1" si="1169"/>
        <v>0</v>
      </c>
      <c r="O895" s="62">
        <f t="shared" ca="1" si="1170"/>
        <v>0</v>
      </c>
    </row>
    <row r="896" spans="2:15" x14ac:dyDescent="0.25">
      <c r="B896" s="183">
        <v>13</v>
      </c>
      <c r="C896" s="185"/>
      <c r="D896" s="184"/>
      <c r="E896" s="61"/>
      <c r="F896" s="62">
        <f t="shared" ref="F896:M896" si="1172">10%*F262</f>
        <v>0</v>
      </c>
      <c r="G896" s="62">
        <f t="shared" si="1172"/>
        <v>0</v>
      </c>
      <c r="H896" s="62">
        <f t="shared" si="1172"/>
        <v>0</v>
      </c>
      <c r="I896" s="62">
        <f t="shared" si="1172"/>
        <v>0</v>
      </c>
      <c r="J896" s="62">
        <f t="shared" si="1172"/>
        <v>0</v>
      </c>
      <c r="K896" s="62">
        <f t="shared" si="1172"/>
        <v>0</v>
      </c>
      <c r="L896" s="62">
        <f t="shared" si="1172"/>
        <v>0</v>
      </c>
      <c r="M896" s="62">
        <f t="shared" si="1172"/>
        <v>0</v>
      </c>
      <c r="N896" s="62"/>
      <c r="O896" s="62"/>
    </row>
    <row r="897" spans="2:15" x14ac:dyDescent="0.25">
      <c r="B897" s="183"/>
      <c r="C897" s="185" t="s">
        <v>743</v>
      </c>
      <c r="D897" s="184"/>
      <c r="E897" s="61"/>
      <c r="F897" s="62">
        <f t="shared" ref="F897:M897" ca="1" si="1173">10%*F263</f>
        <v>1.7250000000000001</v>
      </c>
      <c r="G897" s="62">
        <f t="shared" ca="1" si="1173"/>
        <v>0</v>
      </c>
      <c r="H897" s="62">
        <f t="shared" ca="1" si="1173"/>
        <v>0</v>
      </c>
      <c r="I897" s="62">
        <f t="shared" ca="1" si="1173"/>
        <v>1.7250000000000001</v>
      </c>
      <c r="J897" s="62">
        <f t="shared" ca="1" si="1173"/>
        <v>1.3458035385000002</v>
      </c>
      <c r="K897" s="62">
        <f t="shared" si="1173"/>
        <v>4.0516517100000003E-2</v>
      </c>
      <c r="L897" s="62">
        <f t="shared" ca="1" si="1173"/>
        <v>0</v>
      </c>
      <c r="M897" s="62">
        <f t="shared" ca="1" si="1173"/>
        <v>1.3863200556000002</v>
      </c>
      <c r="N897" s="62">
        <f t="shared" ref="N897:N900" ca="1" si="1174">F897-J897</f>
        <v>0.37919646149999986</v>
      </c>
      <c r="O897" s="62">
        <f t="shared" ref="O897:O900" ca="1" si="1175">G897-K897</f>
        <v>-4.0516517100000003E-2</v>
      </c>
    </row>
    <row r="898" spans="2:15" x14ac:dyDescent="0.25">
      <c r="B898" s="183"/>
      <c r="C898" s="185" t="s">
        <v>744</v>
      </c>
      <c r="D898" s="184"/>
      <c r="E898" s="61"/>
      <c r="F898" s="62">
        <f t="shared" ref="F898:M898" ca="1" si="1176">10%*F264</f>
        <v>5.1978819639709304</v>
      </c>
      <c r="G898" s="62">
        <f t="shared" si="1176"/>
        <v>2.3926848488331539E-2</v>
      </c>
      <c r="H898" s="62">
        <f t="shared" ca="1" si="1176"/>
        <v>0</v>
      </c>
      <c r="I898" s="62">
        <f t="shared" ca="1" si="1176"/>
        <v>5.2218088124592619</v>
      </c>
      <c r="J898" s="62">
        <f t="shared" ca="1" si="1176"/>
        <v>3.9416193873308361</v>
      </c>
      <c r="K898" s="62">
        <f t="shared" si="1176"/>
        <v>0.13970242793935869</v>
      </c>
      <c r="L898" s="62">
        <f t="shared" ca="1" si="1176"/>
        <v>0</v>
      </c>
      <c r="M898" s="62">
        <f t="shared" ca="1" si="1176"/>
        <v>4.0813218152701944</v>
      </c>
      <c r="N898" s="62">
        <f t="shared" ca="1" si="1174"/>
        <v>1.2562625766400943</v>
      </c>
      <c r="O898" s="62">
        <f t="shared" si="1175"/>
        <v>-0.11577557945102715</v>
      </c>
    </row>
    <row r="899" spans="2:15" x14ac:dyDescent="0.25">
      <c r="B899" s="183"/>
      <c r="C899" s="185" t="s">
        <v>745</v>
      </c>
      <c r="D899" s="184"/>
      <c r="E899" s="61"/>
      <c r="F899" s="62">
        <f t="shared" ref="F899:M899" ca="1" si="1177">10%*F265</f>
        <v>0</v>
      </c>
      <c r="G899" s="62">
        <f t="shared" ca="1" si="1177"/>
        <v>0</v>
      </c>
      <c r="H899" s="62">
        <f t="shared" ca="1" si="1177"/>
        <v>0</v>
      </c>
      <c r="I899" s="62">
        <f t="shared" ca="1" si="1177"/>
        <v>0</v>
      </c>
      <c r="J899" s="62">
        <f t="shared" ca="1" si="1177"/>
        <v>0</v>
      </c>
      <c r="K899" s="62">
        <f t="shared" ca="1" si="1177"/>
        <v>0</v>
      </c>
      <c r="L899" s="62">
        <f t="shared" ca="1" si="1177"/>
        <v>0</v>
      </c>
      <c r="M899" s="62">
        <f t="shared" ca="1" si="1177"/>
        <v>0</v>
      </c>
      <c r="N899" s="62">
        <f t="shared" ca="1" si="1174"/>
        <v>0</v>
      </c>
      <c r="O899" s="62">
        <f t="shared" ca="1" si="1175"/>
        <v>0</v>
      </c>
    </row>
    <row r="900" spans="2:15" x14ac:dyDescent="0.25">
      <c r="B900" s="183"/>
      <c r="C900" s="185" t="s">
        <v>746</v>
      </c>
      <c r="D900" s="184"/>
      <c r="E900" s="61"/>
      <c r="F900" s="62">
        <f t="shared" ref="F900:M900" ca="1" si="1178">10%*F266</f>
        <v>0</v>
      </c>
      <c r="G900" s="62">
        <f t="shared" ca="1" si="1178"/>
        <v>0</v>
      </c>
      <c r="H900" s="62">
        <f t="shared" ca="1" si="1178"/>
        <v>0</v>
      </c>
      <c r="I900" s="62">
        <f t="shared" ca="1" si="1178"/>
        <v>0</v>
      </c>
      <c r="J900" s="62">
        <f t="shared" ca="1" si="1178"/>
        <v>0</v>
      </c>
      <c r="K900" s="62">
        <f t="shared" ca="1" si="1178"/>
        <v>0</v>
      </c>
      <c r="L900" s="62">
        <f t="shared" ca="1" si="1178"/>
        <v>0</v>
      </c>
      <c r="M900" s="62">
        <f t="shared" ca="1" si="1178"/>
        <v>0</v>
      </c>
      <c r="N900" s="62">
        <f t="shared" ca="1" si="1174"/>
        <v>0</v>
      </c>
      <c r="O900" s="62">
        <f t="shared" ca="1" si="1175"/>
        <v>0</v>
      </c>
    </row>
    <row r="901" spans="2:15" x14ac:dyDescent="0.25">
      <c r="B901" s="183">
        <v>14</v>
      </c>
      <c r="C901" s="191" t="s">
        <v>737</v>
      </c>
      <c r="D901" s="184"/>
      <c r="E901" s="61"/>
      <c r="F901" s="62">
        <f t="shared" ref="F901:M901" si="1179">10%*F267</f>
        <v>0</v>
      </c>
      <c r="G901" s="62">
        <f t="shared" si="1179"/>
        <v>0</v>
      </c>
      <c r="H901" s="62">
        <f t="shared" si="1179"/>
        <v>0</v>
      </c>
      <c r="I901" s="62">
        <f t="shared" si="1179"/>
        <v>0</v>
      </c>
      <c r="J901" s="62">
        <f t="shared" si="1179"/>
        <v>0</v>
      </c>
      <c r="K901" s="62">
        <f t="shared" si="1179"/>
        <v>0</v>
      </c>
      <c r="L901" s="62">
        <f t="shared" si="1179"/>
        <v>0</v>
      </c>
      <c r="M901" s="62">
        <f t="shared" si="1179"/>
        <v>0</v>
      </c>
      <c r="N901" s="62"/>
      <c r="O901" s="62"/>
    </row>
    <row r="902" spans="2:15" x14ac:dyDescent="0.25">
      <c r="B902" s="183"/>
      <c r="C902" s="185" t="s">
        <v>747</v>
      </c>
      <c r="D902" s="184"/>
      <c r="E902" s="61"/>
      <c r="F902" s="62">
        <f t="shared" ref="F902:M902" ca="1" si="1180">10%*F268</f>
        <v>0</v>
      </c>
      <c r="G902" s="62">
        <f t="shared" ca="1" si="1180"/>
        <v>0</v>
      </c>
      <c r="H902" s="62">
        <f t="shared" ca="1" si="1180"/>
        <v>0</v>
      </c>
      <c r="I902" s="62">
        <f t="shared" ca="1" si="1180"/>
        <v>0</v>
      </c>
      <c r="J902" s="62">
        <f t="shared" ca="1" si="1180"/>
        <v>0</v>
      </c>
      <c r="K902" s="62">
        <f t="shared" ca="1" si="1180"/>
        <v>0</v>
      </c>
      <c r="L902" s="62">
        <f t="shared" ca="1" si="1180"/>
        <v>0</v>
      </c>
      <c r="M902" s="62">
        <f t="shared" ca="1" si="1180"/>
        <v>0</v>
      </c>
      <c r="N902" s="62">
        <f t="shared" ref="N902:N907" ca="1" si="1181">F902-J902</f>
        <v>0</v>
      </c>
      <c r="O902" s="62">
        <f t="shared" ref="O902:O907" ca="1" si="1182">G902-K902</f>
        <v>0</v>
      </c>
    </row>
    <row r="903" spans="2:15" x14ac:dyDescent="0.25">
      <c r="B903" s="183"/>
      <c r="C903" s="185" t="s">
        <v>748</v>
      </c>
      <c r="D903" s="184"/>
      <c r="E903" s="61"/>
      <c r="F903" s="62">
        <f t="shared" ref="F903:M903" ca="1" si="1183">10%*F269</f>
        <v>0</v>
      </c>
      <c r="G903" s="62">
        <f t="shared" ca="1" si="1183"/>
        <v>0</v>
      </c>
      <c r="H903" s="62">
        <f t="shared" ca="1" si="1183"/>
        <v>0</v>
      </c>
      <c r="I903" s="62">
        <f t="shared" ca="1" si="1183"/>
        <v>0</v>
      </c>
      <c r="J903" s="62">
        <f t="shared" ca="1" si="1183"/>
        <v>0</v>
      </c>
      <c r="K903" s="62">
        <f t="shared" ca="1" si="1183"/>
        <v>0</v>
      </c>
      <c r="L903" s="62">
        <f t="shared" ca="1" si="1183"/>
        <v>0</v>
      </c>
      <c r="M903" s="62">
        <f t="shared" ca="1" si="1183"/>
        <v>0</v>
      </c>
      <c r="N903" s="62">
        <f t="shared" ca="1" si="1181"/>
        <v>0</v>
      </c>
      <c r="O903" s="62">
        <f t="shared" ca="1" si="1182"/>
        <v>0</v>
      </c>
    </row>
    <row r="904" spans="2:15" x14ac:dyDescent="0.25">
      <c r="B904" s="183"/>
      <c r="C904" s="185" t="s">
        <v>749</v>
      </c>
      <c r="D904" s="184"/>
      <c r="E904" s="61"/>
      <c r="F904" s="62">
        <f t="shared" ref="F904:M904" ca="1" si="1184">10%*F270</f>
        <v>0</v>
      </c>
      <c r="G904" s="62">
        <f t="shared" ca="1" si="1184"/>
        <v>0</v>
      </c>
      <c r="H904" s="62">
        <f t="shared" ca="1" si="1184"/>
        <v>0</v>
      </c>
      <c r="I904" s="62">
        <f t="shared" ca="1" si="1184"/>
        <v>0</v>
      </c>
      <c r="J904" s="62">
        <f t="shared" ca="1" si="1184"/>
        <v>0</v>
      </c>
      <c r="K904" s="62">
        <f t="shared" ca="1" si="1184"/>
        <v>0</v>
      </c>
      <c r="L904" s="62">
        <f t="shared" ca="1" si="1184"/>
        <v>0</v>
      </c>
      <c r="M904" s="62">
        <f t="shared" ca="1" si="1184"/>
        <v>0</v>
      </c>
      <c r="N904" s="62">
        <f t="shared" ca="1" si="1181"/>
        <v>0</v>
      </c>
      <c r="O904" s="62">
        <f t="shared" ca="1" si="1182"/>
        <v>0</v>
      </c>
    </row>
    <row r="905" spans="2:15" x14ac:dyDescent="0.25">
      <c r="B905" s="183">
        <v>15</v>
      </c>
      <c r="C905" s="191" t="s">
        <v>738</v>
      </c>
      <c r="D905" s="184"/>
      <c r="E905" s="61"/>
      <c r="F905" s="62">
        <f t="shared" ref="F905:M905" ca="1" si="1185">10%*F271</f>
        <v>23.337343295506844</v>
      </c>
      <c r="G905" s="62">
        <f t="shared" si="1185"/>
        <v>1.879086500181163</v>
      </c>
      <c r="H905" s="62">
        <f t="shared" ca="1" si="1185"/>
        <v>0</v>
      </c>
      <c r="I905" s="62">
        <f t="shared" ca="1" si="1185"/>
        <v>25.216429795688008</v>
      </c>
      <c r="J905" s="62">
        <f t="shared" ca="1" si="1185"/>
        <v>18.852114239477242</v>
      </c>
      <c r="K905" s="62">
        <f t="shared" si="1185"/>
        <v>1.0647639523396135</v>
      </c>
      <c r="L905" s="62">
        <f t="shared" ca="1" si="1185"/>
        <v>0</v>
      </c>
      <c r="M905" s="62">
        <f t="shared" ca="1" si="1185"/>
        <v>19.916878191816853</v>
      </c>
      <c r="N905" s="62">
        <f t="shared" ca="1" si="1181"/>
        <v>4.4852290560296026</v>
      </c>
      <c r="O905" s="62">
        <f t="shared" si="1182"/>
        <v>0.81432254784154945</v>
      </c>
    </row>
    <row r="906" spans="2:15" x14ac:dyDescent="0.25">
      <c r="B906" s="183">
        <v>16</v>
      </c>
      <c r="C906" s="191" t="s">
        <v>739</v>
      </c>
      <c r="D906" s="60"/>
      <c r="E906" s="61"/>
      <c r="F906" s="62">
        <f t="shared" ref="F906:M906" ca="1" si="1186">10%*F272</f>
        <v>7.08</v>
      </c>
      <c r="G906" s="62">
        <f t="shared" ca="1" si="1186"/>
        <v>0</v>
      </c>
      <c r="H906" s="62">
        <f t="shared" ca="1" si="1186"/>
        <v>0</v>
      </c>
      <c r="I906" s="62">
        <f t="shared" ca="1" si="1186"/>
        <v>7.08</v>
      </c>
      <c r="J906" s="62">
        <f t="shared" ca="1" si="1186"/>
        <v>6.2573560520999996</v>
      </c>
      <c r="K906" s="62">
        <f t="shared" si="1186"/>
        <v>0.30464866160000004</v>
      </c>
      <c r="L906" s="62">
        <f t="shared" ca="1" si="1186"/>
        <v>0</v>
      </c>
      <c r="M906" s="62">
        <f t="shared" ca="1" si="1186"/>
        <v>6.5620047136999986</v>
      </c>
      <c r="N906" s="62">
        <f t="shared" ca="1" si="1181"/>
        <v>0.82264394790000051</v>
      </c>
      <c r="O906" s="62">
        <f t="shared" ca="1" si="1182"/>
        <v>-0.30464866160000004</v>
      </c>
    </row>
    <row r="907" spans="2:15" x14ac:dyDescent="0.25">
      <c r="B907" s="183">
        <v>17</v>
      </c>
      <c r="C907" s="191" t="s">
        <v>740</v>
      </c>
      <c r="D907" s="60"/>
      <c r="E907" s="64"/>
      <c r="F907" s="62">
        <f t="shared" ref="F907:M907" ca="1" si="1187">10%*F273</f>
        <v>0</v>
      </c>
      <c r="G907" s="62">
        <f t="shared" ca="1" si="1187"/>
        <v>0</v>
      </c>
      <c r="H907" s="62">
        <f t="shared" ca="1" si="1187"/>
        <v>0</v>
      </c>
      <c r="I907" s="62">
        <f t="shared" ca="1" si="1187"/>
        <v>0</v>
      </c>
      <c r="J907" s="62">
        <f t="shared" ca="1" si="1187"/>
        <v>0</v>
      </c>
      <c r="K907" s="62">
        <f t="shared" ca="1" si="1187"/>
        <v>0</v>
      </c>
      <c r="L907" s="62">
        <f t="shared" ca="1" si="1187"/>
        <v>0</v>
      </c>
      <c r="M907" s="62">
        <f t="shared" ca="1" si="1187"/>
        <v>0</v>
      </c>
      <c r="N907" s="62">
        <f t="shared" ca="1" si="1181"/>
        <v>0</v>
      </c>
      <c r="O907" s="62">
        <f t="shared" ca="1" si="1182"/>
        <v>0</v>
      </c>
    </row>
    <row r="908" spans="2:15" ht="14.5" thickBot="1" x14ac:dyDescent="0.3">
      <c r="B908" s="65"/>
      <c r="C908" s="66" t="s">
        <v>108</v>
      </c>
      <c r="D908" s="66"/>
      <c r="E908" s="67"/>
      <c r="F908" s="147">
        <f ca="1">SUM(F868:F907)</f>
        <v>3928.4871071827811</v>
      </c>
      <c r="G908" s="147">
        <f t="shared" ref="G908" ca="1" si="1188">SUM(G868:G907)</f>
        <v>740.89018387430588</v>
      </c>
      <c r="H908" s="147">
        <f t="shared" ref="H908" ca="1" si="1189">SUM(H868:H907)</f>
        <v>0</v>
      </c>
      <c r="I908" s="147">
        <f t="shared" ref="I908" ca="1" si="1190">SUM(I868:I907)</f>
        <v>4669.3772910570869</v>
      </c>
      <c r="J908" s="147">
        <f t="shared" ref="J908" ca="1" si="1191">SUM(J868:J907)</f>
        <v>1501.3996209952434</v>
      </c>
      <c r="K908" s="147">
        <f t="shared" ref="K908" ca="1" si="1192">SUM(K868:K907)</f>
        <v>190.26512046335867</v>
      </c>
      <c r="L908" s="147">
        <f t="shared" ref="L908" ca="1" si="1193">SUM(L868:L907)</f>
        <v>0</v>
      </c>
      <c r="M908" s="147">
        <f t="shared" ref="M908" ca="1" si="1194">SUM(M868:M907)</f>
        <v>1691.6647414586021</v>
      </c>
      <c r="N908" s="147">
        <f t="shared" ref="N908" ca="1" si="1195">SUM(N868:N907)</f>
        <v>2427.0874861875373</v>
      </c>
      <c r="O908" s="147">
        <f t="shared" ref="O908" ca="1" si="1196">SUM(O868:O907)</f>
        <v>2197.7165853175215</v>
      </c>
    </row>
    <row r="909" spans="2:15" ht="14.5" thickBot="1" x14ac:dyDescent="0.3"/>
    <row r="910" spans="2:15" x14ac:dyDescent="0.25">
      <c r="B910" s="370" t="s">
        <v>186</v>
      </c>
      <c r="C910" s="371"/>
      <c r="D910" s="371"/>
      <c r="E910" s="371"/>
      <c r="F910" s="371"/>
      <c r="G910" s="371"/>
      <c r="H910" s="371"/>
      <c r="I910" s="371"/>
      <c r="J910" s="371"/>
      <c r="K910" s="371"/>
      <c r="L910" s="371"/>
      <c r="M910" s="371"/>
      <c r="N910" s="371"/>
      <c r="O910" s="372"/>
    </row>
    <row r="911" spans="2:15" x14ac:dyDescent="0.25">
      <c r="B911" s="373" t="s">
        <v>2</v>
      </c>
      <c r="C911" s="365" t="s">
        <v>205</v>
      </c>
      <c r="D911" s="367" t="s">
        <v>193</v>
      </c>
      <c r="E911" s="367" t="s">
        <v>194</v>
      </c>
      <c r="F911" s="367" t="s">
        <v>195</v>
      </c>
      <c r="G911" s="367"/>
      <c r="H911" s="367"/>
      <c r="I911" s="367"/>
      <c r="J911" s="367" t="s">
        <v>196</v>
      </c>
      <c r="K911" s="367"/>
      <c r="L911" s="367"/>
      <c r="M911" s="367"/>
      <c r="N911" s="367" t="s">
        <v>197</v>
      </c>
      <c r="O911" s="369"/>
    </row>
    <row r="912" spans="2:15" ht="56.5" thickBot="1" x14ac:dyDescent="0.3">
      <c r="B912" s="374"/>
      <c r="C912" s="366"/>
      <c r="D912" s="368"/>
      <c r="E912" s="368"/>
      <c r="F912" s="54" t="s">
        <v>198</v>
      </c>
      <c r="G912" s="54" t="s">
        <v>107</v>
      </c>
      <c r="H912" s="54" t="s">
        <v>199</v>
      </c>
      <c r="I912" s="54" t="s">
        <v>200</v>
      </c>
      <c r="J912" s="54" t="s">
        <v>201</v>
      </c>
      <c r="K912" s="54" t="s">
        <v>107</v>
      </c>
      <c r="L912" s="54" t="s">
        <v>202</v>
      </c>
      <c r="M912" s="54" t="s">
        <v>203</v>
      </c>
      <c r="N912" s="54" t="s">
        <v>198</v>
      </c>
      <c r="O912" s="55" t="s">
        <v>200</v>
      </c>
    </row>
    <row r="913" spans="2:15" x14ac:dyDescent="0.25">
      <c r="B913" s="58">
        <v>1</v>
      </c>
      <c r="C913" s="188" t="s">
        <v>148</v>
      </c>
      <c r="D913" s="180"/>
      <c r="E913" s="57"/>
      <c r="F913" s="62">
        <f ca="1">10%*F279</f>
        <v>30.67735241879393</v>
      </c>
      <c r="G913" s="62">
        <f t="shared" ref="G913:M913" si="1197">10%*G279</f>
        <v>8.9141858004426684</v>
      </c>
      <c r="H913" s="62">
        <f t="shared" ca="1" si="1197"/>
        <v>0</v>
      </c>
      <c r="I913" s="62">
        <f t="shared" ca="1" si="1197"/>
        <v>39.591538219236604</v>
      </c>
      <c r="J913" s="62">
        <f t="shared" ca="1" si="1197"/>
        <v>4.8990620000015643E-4</v>
      </c>
      <c r="K913" s="62">
        <f t="shared" si="1197"/>
        <v>0</v>
      </c>
      <c r="L913" s="62">
        <f t="shared" ca="1" si="1197"/>
        <v>0</v>
      </c>
      <c r="M913" s="62">
        <f t="shared" ca="1" si="1197"/>
        <v>4.8990620000015643E-4</v>
      </c>
      <c r="N913" s="62">
        <f ca="1">F913-J913</f>
        <v>30.676862512593932</v>
      </c>
      <c r="O913" s="62">
        <f ca="1">I913-M913</f>
        <v>39.591048313036602</v>
      </c>
    </row>
    <row r="914" spans="2:15" x14ac:dyDescent="0.25">
      <c r="B914" s="58">
        <v>2</v>
      </c>
      <c r="C914" s="188" t="s">
        <v>750</v>
      </c>
      <c r="D914" s="192"/>
      <c r="E914" s="193"/>
      <c r="F914" s="62">
        <f t="shared" ref="F914:M914" ca="1" si="1198">10%*F280</f>
        <v>0</v>
      </c>
      <c r="G914" s="62">
        <f t="shared" ca="1" si="1198"/>
        <v>0</v>
      </c>
      <c r="H914" s="62">
        <f t="shared" ca="1" si="1198"/>
        <v>0</v>
      </c>
      <c r="I914" s="62">
        <f t="shared" ca="1" si="1198"/>
        <v>0</v>
      </c>
      <c r="J914" s="62">
        <f t="shared" ca="1" si="1198"/>
        <v>0</v>
      </c>
      <c r="K914" s="62">
        <f t="shared" ca="1" si="1198"/>
        <v>0</v>
      </c>
      <c r="L914" s="62">
        <f t="shared" ca="1" si="1198"/>
        <v>0</v>
      </c>
      <c r="M914" s="62">
        <f t="shared" ca="1" si="1198"/>
        <v>0</v>
      </c>
      <c r="N914" s="62">
        <f ca="1">F914-J914</f>
        <v>0</v>
      </c>
      <c r="O914" s="62">
        <f ca="1">I914-M914</f>
        <v>0</v>
      </c>
    </row>
    <row r="915" spans="2:15" x14ac:dyDescent="0.25">
      <c r="B915" s="58">
        <v>3</v>
      </c>
      <c r="C915" s="187" t="s">
        <v>716</v>
      </c>
      <c r="D915" s="60"/>
      <c r="E915" s="61"/>
      <c r="F915" s="62">
        <f t="shared" ref="F915:M915" si="1199">10%*F281</f>
        <v>0</v>
      </c>
      <c r="G915" s="62">
        <f t="shared" si="1199"/>
        <v>0</v>
      </c>
      <c r="H915" s="62">
        <f t="shared" si="1199"/>
        <v>0</v>
      </c>
      <c r="I915" s="62">
        <f t="shared" si="1199"/>
        <v>0</v>
      </c>
      <c r="J915" s="62">
        <f t="shared" si="1199"/>
        <v>0</v>
      </c>
      <c r="K915" s="62">
        <f t="shared" si="1199"/>
        <v>0</v>
      </c>
      <c r="L915" s="62">
        <f t="shared" si="1199"/>
        <v>0</v>
      </c>
      <c r="M915" s="62">
        <f t="shared" si="1199"/>
        <v>0</v>
      </c>
      <c r="N915" s="62"/>
      <c r="O915" s="62"/>
    </row>
    <row r="916" spans="2:15" x14ac:dyDescent="0.25">
      <c r="B916" s="58"/>
      <c r="C916" s="59" t="s">
        <v>712</v>
      </c>
      <c r="D916" s="60"/>
      <c r="E916" s="61"/>
      <c r="F916" s="62">
        <f t="shared" ref="F916:M916" ca="1" si="1200">10%*F282</f>
        <v>65.204858783167907</v>
      </c>
      <c r="G916" s="62">
        <f t="shared" si="1200"/>
        <v>8.3070686510416269</v>
      </c>
      <c r="H916" s="62">
        <f t="shared" ca="1" si="1200"/>
        <v>0</v>
      </c>
      <c r="I916" s="62">
        <f t="shared" ca="1" si="1200"/>
        <v>73.511927434209539</v>
      </c>
      <c r="J916" s="62">
        <f t="shared" ca="1" si="1200"/>
        <v>22.142732997949039</v>
      </c>
      <c r="K916" s="62">
        <f t="shared" si="1200"/>
        <v>2.2697980076929114</v>
      </c>
      <c r="L916" s="62">
        <f t="shared" ca="1" si="1200"/>
        <v>0</v>
      </c>
      <c r="M916" s="62">
        <f t="shared" ca="1" si="1200"/>
        <v>24.412531005641952</v>
      </c>
      <c r="N916" s="62">
        <f t="shared" ref="N916:N919" ca="1" si="1201">F916-J916</f>
        <v>43.062125785218868</v>
      </c>
      <c r="O916" s="62">
        <f t="shared" ref="O916:O919" ca="1" si="1202">I916-M916</f>
        <v>49.099396428567587</v>
      </c>
    </row>
    <row r="917" spans="2:15" x14ac:dyDescent="0.25">
      <c r="B917" s="58"/>
      <c r="C917" s="59" t="s">
        <v>713</v>
      </c>
      <c r="D917" s="60"/>
      <c r="E917" s="61"/>
      <c r="F917" s="62">
        <f t="shared" ref="F917:M917" ca="1" si="1203">10%*F283</f>
        <v>0</v>
      </c>
      <c r="G917" s="62">
        <f t="shared" ca="1" si="1203"/>
        <v>0</v>
      </c>
      <c r="H917" s="62">
        <f t="shared" ca="1" si="1203"/>
        <v>0</v>
      </c>
      <c r="I917" s="62">
        <f t="shared" ca="1" si="1203"/>
        <v>0</v>
      </c>
      <c r="J917" s="62">
        <f t="shared" ca="1" si="1203"/>
        <v>0</v>
      </c>
      <c r="K917" s="62">
        <f t="shared" ca="1" si="1203"/>
        <v>0</v>
      </c>
      <c r="L917" s="62">
        <f t="shared" ca="1" si="1203"/>
        <v>0</v>
      </c>
      <c r="M917" s="62">
        <f t="shared" ca="1" si="1203"/>
        <v>0</v>
      </c>
      <c r="N917" s="62">
        <f t="shared" ca="1" si="1201"/>
        <v>0</v>
      </c>
      <c r="O917" s="62">
        <f t="shared" ca="1" si="1202"/>
        <v>0</v>
      </c>
    </row>
    <row r="918" spans="2:15" x14ac:dyDescent="0.25">
      <c r="B918" s="58"/>
      <c r="C918" s="59" t="s">
        <v>714</v>
      </c>
      <c r="D918" s="60"/>
      <c r="E918" s="61"/>
      <c r="F918" s="62">
        <f t="shared" ref="F918:M918" ca="1" si="1204">10%*F284</f>
        <v>0</v>
      </c>
      <c r="G918" s="62">
        <f t="shared" ca="1" si="1204"/>
        <v>0</v>
      </c>
      <c r="H918" s="62">
        <f t="shared" ca="1" si="1204"/>
        <v>0</v>
      </c>
      <c r="I918" s="62">
        <f t="shared" ca="1" si="1204"/>
        <v>0</v>
      </c>
      <c r="J918" s="62">
        <f t="shared" ca="1" si="1204"/>
        <v>0</v>
      </c>
      <c r="K918" s="62">
        <f t="shared" ca="1" si="1204"/>
        <v>0</v>
      </c>
      <c r="L918" s="62">
        <f t="shared" ca="1" si="1204"/>
        <v>0</v>
      </c>
      <c r="M918" s="62">
        <f t="shared" ca="1" si="1204"/>
        <v>0</v>
      </c>
      <c r="N918" s="62">
        <f t="shared" ca="1" si="1201"/>
        <v>0</v>
      </c>
      <c r="O918" s="62">
        <f t="shared" ca="1" si="1202"/>
        <v>0</v>
      </c>
    </row>
    <row r="919" spans="2:15" x14ac:dyDescent="0.25">
      <c r="B919" s="58"/>
      <c r="C919" s="59" t="s">
        <v>715</v>
      </c>
      <c r="D919" s="60"/>
      <c r="E919" s="61"/>
      <c r="F919" s="62">
        <f t="shared" ref="F919:M919" ca="1" si="1205">10%*F285</f>
        <v>22.108000000000004</v>
      </c>
      <c r="G919" s="62">
        <f t="shared" ca="1" si="1205"/>
        <v>0</v>
      </c>
      <c r="H919" s="62">
        <f t="shared" ca="1" si="1205"/>
        <v>0</v>
      </c>
      <c r="I919" s="62">
        <f t="shared" ca="1" si="1205"/>
        <v>22.108000000000004</v>
      </c>
      <c r="J919" s="62">
        <f t="shared" ca="1" si="1205"/>
        <v>4.441344508100002</v>
      </c>
      <c r="K919" s="62">
        <f t="shared" ca="1" si="1205"/>
        <v>0</v>
      </c>
      <c r="L919" s="62">
        <f t="shared" ca="1" si="1205"/>
        <v>0</v>
      </c>
      <c r="M919" s="62">
        <f t="shared" ca="1" si="1205"/>
        <v>4.441344508100002</v>
      </c>
      <c r="N919" s="62">
        <f t="shared" ca="1" si="1201"/>
        <v>17.666655491900002</v>
      </c>
      <c r="O919" s="62">
        <f t="shared" ca="1" si="1202"/>
        <v>17.666655491900002</v>
      </c>
    </row>
    <row r="920" spans="2:15" x14ac:dyDescent="0.25">
      <c r="B920" s="58">
        <v>4</v>
      </c>
      <c r="C920" s="188" t="s">
        <v>717</v>
      </c>
      <c r="D920" s="60"/>
      <c r="E920" s="61"/>
      <c r="F920" s="62">
        <f t="shared" ref="F920:M920" si="1206">10%*F286</f>
        <v>0</v>
      </c>
      <c r="G920" s="62">
        <f t="shared" si="1206"/>
        <v>0</v>
      </c>
      <c r="H920" s="62">
        <f t="shared" si="1206"/>
        <v>0</v>
      </c>
      <c r="I920" s="62">
        <f t="shared" si="1206"/>
        <v>0</v>
      </c>
      <c r="J920" s="62">
        <f t="shared" si="1206"/>
        <v>0</v>
      </c>
      <c r="K920" s="62">
        <f t="shared" si="1206"/>
        <v>0</v>
      </c>
      <c r="L920" s="62">
        <f t="shared" si="1206"/>
        <v>0</v>
      </c>
      <c r="M920" s="62">
        <f t="shared" si="1206"/>
        <v>0</v>
      </c>
      <c r="N920" s="62"/>
      <c r="O920" s="62"/>
    </row>
    <row r="921" spans="2:15" x14ac:dyDescent="0.25">
      <c r="B921" s="58"/>
      <c r="C921" s="63" t="s">
        <v>718</v>
      </c>
      <c r="D921" s="60"/>
      <c r="E921" s="61"/>
      <c r="F921" s="62">
        <f t="shared" ref="F921:M921" ca="1" si="1207">10%*F287</f>
        <v>1562.6637267689682</v>
      </c>
      <c r="G921" s="62">
        <f t="shared" si="1207"/>
        <v>198.52859592104789</v>
      </c>
      <c r="H921" s="62">
        <f t="shared" ca="1" si="1207"/>
        <v>0</v>
      </c>
      <c r="I921" s="62">
        <f t="shared" ca="1" si="1207"/>
        <v>1761.192322690016</v>
      </c>
      <c r="J921" s="62">
        <f t="shared" ca="1" si="1207"/>
        <v>692.66520372544892</v>
      </c>
      <c r="K921" s="62">
        <f t="shared" si="1207"/>
        <v>61.252330157069856</v>
      </c>
      <c r="L921" s="62">
        <f t="shared" ca="1" si="1207"/>
        <v>0</v>
      </c>
      <c r="M921" s="62">
        <f t="shared" ca="1" si="1207"/>
        <v>753.9175338825188</v>
      </c>
      <c r="N921" s="62">
        <f t="shared" ref="N921:N924" ca="1" si="1208">F921-J921</f>
        <v>869.9985230435193</v>
      </c>
      <c r="O921" s="62">
        <f t="shared" ref="O921:O924" ca="1" si="1209">I921-M921</f>
        <v>1007.2747888074972</v>
      </c>
    </row>
    <row r="922" spans="2:15" x14ac:dyDescent="0.25">
      <c r="B922" s="58"/>
      <c r="C922" s="188" t="s">
        <v>719</v>
      </c>
      <c r="D922" s="60"/>
      <c r="E922" s="61"/>
      <c r="F922" s="62">
        <f t="shared" ref="F922:M922" si="1210">10%*F288</f>
        <v>0</v>
      </c>
      <c r="G922" s="62">
        <f t="shared" si="1210"/>
        <v>0</v>
      </c>
      <c r="H922" s="62">
        <f t="shared" si="1210"/>
        <v>0</v>
      </c>
      <c r="I922" s="62">
        <f t="shared" si="1210"/>
        <v>0</v>
      </c>
      <c r="J922" s="62">
        <f t="shared" si="1210"/>
        <v>0</v>
      </c>
      <c r="K922" s="62">
        <f t="shared" si="1210"/>
        <v>0</v>
      </c>
      <c r="L922" s="62">
        <f t="shared" si="1210"/>
        <v>0</v>
      </c>
      <c r="M922" s="62">
        <f t="shared" si="1210"/>
        <v>0</v>
      </c>
      <c r="N922" s="62"/>
      <c r="O922" s="62"/>
    </row>
    <row r="923" spans="2:15" x14ac:dyDescent="0.25">
      <c r="B923" s="58"/>
      <c r="C923" s="63" t="s">
        <v>720</v>
      </c>
      <c r="D923" s="60"/>
      <c r="E923" s="61"/>
      <c r="F923" s="62">
        <f t="shared" ref="F923:M923" ca="1" si="1211">10%*F289</f>
        <v>0</v>
      </c>
      <c r="G923" s="62">
        <f t="shared" ca="1" si="1211"/>
        <v>0</v>
      </c>
      <c r="H923" s="62">
        <f t="shared" ca="1" si="1211"/>
        <v>0</v>
      </c>
      <c r="I923" s="62">
        <f t="shared" ca="1" si="1211"/>
        <v>0</v>
      </c>
      <c r="J923" s="62">
        <f t="shared" ca="1" si="1211"/>
        <v>0</v>
      </c>
      <c r="K923" s="62">
        <f t="shared" ca="1" si="1211"/>
        <v>0</v>
      </c>
      <c r="L923" s="62">
        <f t="shared" ca="1" si="1211"/>
        <v>0</v>
      </c>
      <c r="M923" s="62">
        <f t="shared" ca="1" si="1211"/>
        <v>0</v>
      </c>
      <c r="N923" s="62">
        <f t="shared" ca="1" si="1208"/>
        <v>0</v>
      </c>
      <c r="O923" s="62">
        <f t="shared" ca="1" si="1209"/>
        <v>0</v>
      </c>
    </row>
    <row r="924" spans="2:15" x14ac:dyDescent="0.25">
      <c r="B924" s="58"/>
      <c r="C924" s="63" t="s">
        <v>721</v>
      </c>
      <c r="D924" s="60"/>
      <c r="E924" s="61"/>
      <c r="F924" s="62">
        <f t="shared" ref="F924:M924" ca="1" si="1212">10%*F290</f>
        <v>0</v>
      </c>
      <c r="G924" s="62">
        <f t="shared" ca="1" si="1212"/>
        <v>0</v>
      </c>
      <c r="H924" s="62">
        <f t="shared" ca="1" si="1212"/>
        <v>0</v>
      </c>
      <c r="I924" s="62">
        <f t="shared" ca="1" si="1212"/>
        <v>0</v>
      </c>
      <c r="J924" s="62">
        <f t="shared" ca="1" si="1212"/>
        <v>0</v>
      </c>
      <c r="K924" s="62">
        <f t="shared" ca="1" si="1212"/>
        <v>0</v>
      </c>
      <c r="L924" s="62">
        <f t="shared" ca="1" si="1212"/>
        <v>0</v>
      </c>
      <c r="M924" s="62">
        <f t="shared" ca="1" si="1212"/>
        <v>0</v>
      </c>
      <c r="N924" s="62">
        <f t="shared" ca="1" si="1208"/>
        <v>0</v>
      </c>
      <c r="O924" s="62">
        <f t="shared" ca="1" si="1209"/>
        <v>0</v>
      </c>
    </row>
    <row r="925" spans="2:15" x14ac:dyDescent="0.25">
      <c r="B925" s="58">
        <v>5</v>
      </c>
      <c r="C925" s="188" t="s">
        <v>722</v>
      </c>
      <c r="D925" s="60"/>
      <c r="E925" s="61"/>
      <c r="F925" s="62">
        <f t="shared" ref="F925:M925" si="1213">10%*F291</f>
        <v>0</v>
      </c>
      <c r="G925" s="62">
        <f t="shared" si="1213"/>
        <v>0</v>
      </c>
      <c r="H925" s="62">
        <f t="shared" si="1213"/>
        <v>0</v>
      </c>
      <c r="I925" s="62">
        <f t="shared" si="1213"/>
        <v>0</v>
      </c>
      <c r="J925" s="62">
        <f t="shared" si="1213"/>
        <v>0</v>
      </c>
      <c r="K925" s="62">
        <f t="shared" si="1213"/>
        <v>0</v>
      </c>
      <c r="L925" s="62">
        <f t="shared" si="1213"/>
        <v>0</v>
      </c>
      <c r="M925" s="62">
        <f t="shared" si="1213"/>
        <v>0</v>
      </c>
      <c r="N925" s="62"/>
      <c r="O925" s="62"/>
    </row>
    <row r="926" spans="2:15" x14ac:dyDescent="0.25">
      <c r="B926" s="58"/>
      <c r="C926" s="63" t="s">
        <v>723</v>
      </c>
      <c r="D926" s="60"/>
      <c r="E926" s="61"/>
      <c r="F926" s="62">
        <f t="shared" ref="F926:M926" ca="1" si="1214">10%*F292</f>
        <v>0</v>
      </c>
      <c r="G926" s="62">
        <f t="shared" ca="1" si="1214"/>
        <v>0</v>
      </c>
      <c r="H926" s="62">
        <f t="shared" ca="1" si="1214"/>
        <v>0</v>
      </c>
      <c r="I926" s="62">
        <f t="shared" ca="1" si="1214"/>
        <v>0</v>
      </c>
      <c r="J926" s="62">
        <f t="shared" ca="1" si="1214"/>
        <v>0</v>
      </c>
      <c r="K926" s="62">
        <f t="shared" ca="1" si="1214"/>
        <v>0</v>
      </c>
      <c r="L926" s="62">
        <f t="shared" ca="1" si="1214"/>
        <v>0</v>
      </c>
      <c r="M926" s="62">
        <f t="shared" ca="1" si="1214"/>
        <v>0</v>
      </c>
      <c r="N926" s="62">
        <f t="shared" ref="N926:N931" ca="1" si="1215">F926-J926</f>
        <v>0</v>
      </c>
      <c r="O926" s="62">
        <f t="shared" ref="O926:O931" ca="1" si="1216">I926-M926</f>
        <v>0</v>
      </c>
    </row>
    <row r="927" spans="2:15" x14ac:dyDescent="0.25">
      <c r="B927" s="58"/>
      <c r="C927" s="63" t="s">
        <v>724</v>
      </c>
      <c r="D927" s="60"/>
      <c r="E927" s="61"/>
      <c r="F927" s="62">
        <f t="shared" ref="F927:M927" ca="1" si="1217">10%*F293</f>
        <v>0</v>
      </c>
      <c r="G927" s="62">
        <f t="shared" ca="1" si="1217"/>
        <v>0</v>
      </c>
      <c r="H927" s="62">
        <f t="shared" ca="1" si="1217"/>
        <v>0</v>
      </c>
      <c r="I927" s="62">
        <f t="shared" ca="1" si="1217"/>
        <v>0</v>
      </c>
      <c r="J927" s="62">
        <f t="shared" ca="1" si="1217"/>
        <v>0</v>
      </c>
      <c r="K927" s="62">
        <f t="shared" ca="1" si="1217"/>
        <v>0</v>
      </c>
      <c r="L927" s="62">
        <f t="shared" ca="1" si="1217"/>
        <v>0</v>
      </c>
      <c r="M927" s="62">
        <f t="shared" ca="1" si="1217"/>
        <v>0</v>
      </c>
      <c r="N927" s="62">
        <f t="shared" ca="1" si="1215"/>
        <v>0</v>
      </c>
      <c r="O927" s="62">
        <f t="shared" ca="1" si="1216"/>
        <v>0</v>
      </c>
    </row>
    <row r="928" spans="2:15" x14ac:dyDescent="0.25">
      <c r="B928" s="58"/>
      <c r="C928" s="63" t="s">
        <v>725</v>
      </c>
      <c r="D928" s="60"/>
      <c r="E928" s="61"/>
      <c r="F928" s="62">
        <f t="shared" ref="F928:M928" ca="1" si="1218">10%*F294</f>
        <v>0</v>
      </c>
      <c r="G928" s="62">
        <f t="shared" ca="1" si="1218"/>
        <v>0</v>
      </c>
      <c r="H928" s="62">
        <f t="shared" ca="1" si="1218"/>
        <v>0</v>
      </c>
      <c r="I928" s="62">
        <f t="shared" ca="1" si="1218"/>
        <v>0</v>
      </c>
      <c r="J928" s="62">
        <f t="shared" ca="1" si="1218"/>
        <v>0</v>
      </c>
      <c r="K928" s="62">
        <f t="shared" ca="1" si="1218"/>
        <v>0</v>
      </c>
      <c r="L928" s="62">
        <f t="shared" ca="1" si="1218"/>
        <v>0</v>
      </c>
      <c r="M928" s="62">
        <f t="shared" ca="1" si="1218"/>
        <v>0</v>
      </c>
      <c r="N928" s="62">
        <f t="shared" ca="1" si="1215"/>
        <v>0</v>
      </c>
      <c r="O928" s="62">
        <f t="shared" ca="1" si="1216"/>
        <v>0</v>
      </c>
    </row>
    <row r="929" spans="2:15" x14ac:dyDescent="0.25">
      <c r="B929" s="58"/>
      <c r="C929" s="63" t="s">
        <v>726</v>
      </c>
      <c r="D929" s="60"/>
      <c r="E929" s="61"/>
      <c r="F929" s="62">
        <f t="shared" ref="F929:M929" ca="1" si="1219">10%*F295</f>
        <v>0</v>
      </c>
      <c r="G929" s="62">
        <f t="shared" ca="1" si="1219"/>
        <v>0</v>
      </c>
      <c r="H929" s="62">
        <f t="shared" ca="1" si="1219"/>
        <v>0</v>
      </c>
      <c r="I929" s="62">
        <f t="shared" ca="1" si="1219"/>
        <v>0</v>
      </c>
      <c r="J929" s="62">
        <f t="shared" ca="1" si="1219"/>
        <v>0</v>
      </c>
      <c r="K929" s="62">
        <f t="shared" ca="1" si="1219"/>
        <v>0</v>
      </c>
      <c r="L929" s="62">
        <f t="shared" ca="1" si="1219"/>
        <v>0</v>
      </c>
      <c r="M929" s="62">
        <f t="shared" ca="1" si="1219"/>
        <v>0</v>
      </c>
      <c r="N929" s="62">
        <f t="shared" ca="1" si="1215"/>
        <v>0</v>
      </c>
      <c r="O929" s="62">
        <f t="shared" ca="1" si="1216"/>
        <v>0</v>
      </c>
    </row>
    <row r="930" spans="2:15" x14ac:dyDescent="0.25">
      <c r="B930" s="58">
        <v>6</v>
      </c>
      <c r="C930" s="188" t="s">
        <v>727</v>
      </c>
      <c r="D930" s="60"/>
      <c r="E930" s="61"/>
      <c r="F930" s="62">
        <f t="shared" ref="F930:M930" ca="1" si="1220">10%*F296</f>
        <v>0</v>
      </c>
      <c r="G930" s="62">
        <f t="shared" ca="1" si="1220"/>
        <v>0</v>
      </c>
      <c r="H930" s="62">
        <f t="shared" ca="1" si="1220"/>
        <v>0</v>
      </c>
      <c r="I930" s="62">
        <f t="shared" ca="1" si="1220"/>
        <v>0</v>
      </c>
      <c r="J930" s="62">
        <f t="shared" ca="1" si="1220"/>
        <v>0</v>
      </c>
      <c r="K930" s="62">
        <f t="shared" ca="1" si="1220"/>
        <v>0</v>
      </c>
      <c r="L930" s="62">
        <f t="shared" ca="1" si="1220"/>
        <v>0</v>
      </c>
      <c r="M930" s="62">
        <f t="shared" ca="1" si="1220"/>
        <v>0</v>
      </c>
      <c r="N930" s="62">
        <f t="shared" ca="1" si="1215"/>
        <v>0</v>
      </c>
      <c r="O930" s="62">
        <f t="shared" ca="1" si="1216"/>
        <v>0</v>
      </c>
    </row>
    <row r="931" spans="2:15" x14ac:dyDescent="0.25">
      <c r="B931" s="58">
        <v>7</v>
      </c>
      <c r="C931" s="188" t="s">
        <v>728</v>
      </c>
      <c r="D931" s="60"/>
      <c r="E931" s="61"/>
      <c r="F931" s="62">
        <f t="shared" ref="F931:M931" ca="1" si="1221">10%*F297</f>
        <v>0</v>
      </c>
      <c r="G931" s="62">
        <f t="shared" ca="1" si="1221"/>
        <v>0</v>
      </c>
      <c r="H931" s="62">
        <f t="shared" ca="1" si="1221"/>
        <v>0</v>
      </c>
      <c r="I931" s="62">
        <f t="shared" ca="1" si="1221"/>
        <v>0</v>
      </c>
      <c r="J931" s="62">
        <f t="shared" ca="1" si="1221"/>
        <v>0</v>
      </c>
      <c r="K931" s="62">
        <f t="shared" ca="1" si="1221"/>
        <v>0</v>
      </c>
      <c r="L931" s="62">
        <f t="shared" ca="1" si="1221"/>
        <v>0</v>
      </c>
      <c r="M931" s="62">
        <f t="shared" ca="1" si="1221"/>
        <v>0</v>
      </c>
      <c r="N931" s="62">
        <f t="shared" ca="1" si="1215"/>
        <v>0</v>
      </c>
      <c r="O931" s="62">
        <f t="shared" ca="1" si="1216"/>
        <v>0</v>
      </c>
    </row>
    <row r="932" spans="2:15" x14ac:dyDescent="0.25">
      <c r="B932" s="58">
        <v>8</v>
      </c>
      <c r="C932" s="188" t="s">
        <v>729</v>
      </c>
      <c r="D932" s="60"/>
      <c r="E932" s="61"/>
      <c r="F932" s="62">
        <f t="shared" ref="F932:M932" si="1222">10%*F298</f>
        <v>0</v>
      </c>
      <c r="G932" s="62">
        <f t="shared" si="1222"/>
        <v>0</v>
      </c>
      <c r="H932" s="62">
        <f t="shared" si="1222"/>
        <v>0</v>
      </c>
      <c r="I932" s="62">
        <f t="shared" si="1222"/>
        <v>0</v>
      </c>
      <c r="J932" s="62">
        <f t="shared" si="1222"/>
        <v>0</v>
      </c>
      <c r="K932" s="62">
        <f t="shared" si="1222"/>
        <v>0</v>
      </c>
      <c r="L932" s="62">
        <f t="shared" si="1222"/>
        <v>0</v>
      </c>
      <c r="M932" s="62">
        <f t="shared" si="1222"/>
        <v>0</v>
      </c>
      <c r="N932" s="62"/>
      <c r="O932" s="62"/>
    </row>
    <row r="933" spans="2:15" x14ac:dyDescent="0.25">
      <c r="B933" s="58"/>
      <c r="C933" s="63" t="s">
        <v>730</v>
      </c>
      <c r="D933" s="60"/>
      <c r="E933" s="61"/>
      <c r="F933" s="62">
        <f t="shared" ref="F933:M933" ca="1" si="1223">10%*F299</f>
        <v>1617.0778813742791</v>
      </c>
      <c r="G933" s="62">
        <f t="shared" si="1223"/>
        <v>223.97143038804211</v>
      </c>
      <c r="H933" s="62">
        <f t="shared" ca="1" si="1223"/>
        <v>0</v>
      </c>
      <c r="I933" s="62">
        <f t="shared" ca="1" si="1223"/>
        <v>1841.0493117623214</v>
      </c>
      <c r="J933" s="62">
        <f t="shared" ca="1" si="1223"/>
        <v>623.15926040556838</v>
      </c>
      <c r="K933" s="62">
        <f t="shared" si="1223"/>
        <v>56.378289197530734</v>
      </c>
      <c r="L933" s="62">
        <f t="shared" ca="1" si="1223"/>
        <v>0</v>
      </c>
      <c r="M933" s="62">
        <f t="shared" ca="1" si="1223"/>
        <v>679.53754960309914</v>
      </c>
      <c r="N933" s="62">
        <f t="shared" ref="N933:N937" ca="1" si="1224">F933-J933</f>
        <v>993.91862096871068</v>
      </c>
      <c r="O933" s="62">
        <f t="shared" ref="O933:O935" ca="1" si="1225">I933-M933</f>
        <v>1161.5117621592221</v>
      </c>
    </row>
    <row r="934" spans="2:15" x14ac:dyDescent="0.25">
      <c r="B934" s="58"/>
      <c r="C934" s="63" t="s">
        <v>731</v>
      </c>
      <c r="D934" s="60"/>
      <c r="E934" s="61"/>
      <c r="F934" s="62">
        <f t="shared" ref="F934:M934" ca="1" si="1226">10%*F300</f>
        <v>0</v>
      </c>
      <c r="G934" s="62">
        <f t="shared" ca="1" si="1226"/>
        <v>0</v>
      </c>
      <c r="H934" s="62">
        <f t="shared" ca="1" si="1226"/>
        <v>0</v>
      </c>
      <c r="I934" s="62">
        <f t="shared" ca="1" si="1226"/>
        <v>0</v>
      </c>
      <c r="J934" s="62">
        <f t="shared" ca="1" si="1226"/>
        <v>0</v>
      </c>
      <c r="K934" s="62">
        <f t="shared" ca="1" si="1226"/>
        <v>0</v>
      </c>
      <c r="L934" s="62">
        <f t="shared" ca="1" si="1226"/>
        <v>0</v>
      </c>
      <c r="M934" s="62">
        <f t="shared" ca="1" si="1226"/>
        <v>0</v>
      </c>
      <c r="N934" s="62">
        <f t="shared" ca="1" si="1224"/>
        <v>0</v>
      </c>
      <c r="O934" s="62">
        <f t="shared" ca="1" si="1225"/>
        <v>0</v>
      </c>
    </row>
    <row r="935" spans="2:15" ht="28" x14ac:dyDescent="0.25">
      <c r="B935" s="186">
        <v>9</v>
      </c>
      <c r="C935" s="190" t="s">
        <v>732</v>
      </c>
      <c r="D935" s="60"/>
      <c r="E935" s="61"/>
      <c r="F935" s="62">
        <f t="shared" ref="F935:M935" ca="1" si="1227">10%*F301</f>
        <v>0</v>
      </c>
      <c r="G935" s="62">
        <f t="shared" ca="1" si="1227"/>
        <v>0</v>
      </c>
      <c r="H935" s="62">
        <f t="shared" ca="1" si="1227"/>
        <v>0</v>
      </c>
      <c r="I935" s="62">
        <f t="shared" ca="1" si="1227"/>
        <v>0</v>
      </c>
      <c r="J935" s="62">
        <f t="shared" ca="1" si="1227"/>
        <v>0</v>
      </c>
      <c r="K935" s="62">
        <f t="shared" ca="1" si="1227"/>
        <v>0</v>
      </c>
      <c r="L935" s="62">
        <f t="shared" ca="1" si="1227"/>
        <v>0</v>
      </c>
      <c r="M935" s="62">
        <f t="shared" ca="1" si="1227"/>
        <v>0</v>
      </c>
      <c r="N935" s="62">
        <f t="shared" ca="1" si="1224"/>
        <v>0</v>
      </c>
      <c r="O935" s="62">
        <f t="shared" ca="1" si="1225"/>
        <v>0</v>
      </c>
    </row>
    <row r="936" spans="2:15" x14ac:dyDescent="0.25">
      <c r="B936" s="183">
        <v>10</v>
      </c>
      <c r="C936" s="191" t="s">
        <v>734</v>
      </c>
      <c r="D936" s="184"/>
      <c r="E936" s="61"/>
      <c r="F936" s="62">
        <f t="shared" ref="F936:M936" ca="1" si="1228">10%*F302</f>
        <v>1331.4342331037303</v>
      </c>
      <c r="G936" s="62">
        <f t="shared" si="1228"/>
        <v>343.46171445030313</v>
      </c>
      <c r="H936" s="62">
        <f t="shared" ca="1" si="1228"/>
        <v>0</v>
      </c>
      <c r="I936" s="62">
        <f t="shared" ca="1" si="1228"/>
        <v>1674.8959475540335</v>
      </c>
      <c r="J936" s="62">
        <f t="shared" ca="1" si="1228"/>
        <v>316.45569964064885</v>
      </c>
      <c r="K936" s="62">
        <f t="shared" si="1228"/>
        <v>109.51374289023227</v>
      </c>
      <c r="L936" s="62">
        <f t="shared" ca="1" si="1228"/>
        <v>0</v>
      </c>
      <c r="M936" s="62">
        <f t="shared" ca="1" si="1228"/>
        <v>425.96944253088117</v>
      </c>
      <c r="N936" s="62">
        <f t="shared" ca="1" si="1224"/>
        <v>1014.9785334630815</v>
      </c>
      <c r="O936" s="62">
        <f t="shared" ref="O936:O937" si="1229">G936-K936</f>
        <v>233.94797156007087</v>
      </c>
    </row>
    <row r="937" spans="2:15" x14ac:dyDescent="0.25">
      <c r="B937" s="183">
        <v>11</v>
      </c>
      <c r="C937" s="191" t="s">
        <v>735</v>
      </c>
      <c r="D937" s="184"/>
      <c r="E937" s="61"/>
      <c r="F937" s="62">
        <f t="shared" ref="F937:M937" ca="1" si="1230">10%*F303</f>
        <v>0.70800000000000007</v>
      </c>
      <c r="G937" s="62">
        <f t="shared" ca="1" si="1230"/>
        <v>0</v>
      </c>
      <c r="H937" s="62">
        <f t="shared" ca="1" si="1230"/>
        <v>0</v>
      </c>
      <c r="I937" s="62">
        <f t="shared" ca="1" si="1230"/>
        <v>0.70800000000000007</v>
      </c>
      <c r="J937" s="62">
        <f t="shared" ca="1" si="1230"/>
        <v>0.6833210851</v>
      </c>
      <c r="K937" s="62">
        <f t="shared" si="1230"/>
        <v>0</v>
      </c>
      <c r="L937" s="62">
        <f t="shared" ca="1" si="1230"/>
        <v>0</v>
      </c>
      <c r="M937" s="62">
        <f t="shared" ca="1" si="1230"/>
        <v>0.6833210851</v>
      </c>
      <c r="N937" s="62">
        <f t="shared" ca="1" si="1224"/>
        <v>2.4678914900000071E-2</v>
      </c>
      <c r="O937" s="62">
        <f t="shared" ca="1" si="1229"/>
        <v>0</v>
      </c>
    </row>
    <row r="938" spans="2:15" x14ac:dyDescent="0.25">
      <c r="B938" s="183">
        <v>12</v>
      </c>
      <c r="C938" s="191" t="s">
        <v>736</v>
      </c>
      <c r="D938" s="184"/>
      <c r="E938" s="61"/>
      <c r="F938" s="62">
        <f t="shared" ref="F938:M938" si="1231">10%*F304</f>
        <v>0</v>
      </c>
      <c r="G938" s="62">
        <f t="shared" si="1231"/>
        <v>0</v>
      </c>
      <c r="H938" s="62">
        <f t="shared" si="1231"/>
        <v>0</v>
      </c>
      <c r="I938" s="62">
        <f t="shared" si="1231"/>
        <v>0</v>
      </c>
      <c r="J938" s="62">
        <f t="shared" si="1231"/>
        <v>0</v>
      </c>
      <c r="K938" s="62">
        <f t="shared" si="1231"/>
        <v>0</v>
      </c>
      <c r="L938" s="62">
        <f t="shared" si="1231"/>
        <v>0</v>
      </c>
      <c r="M938" s="62">
        <f t="shared" si="1231"/>
        <v>0</v>
      </c>
      <c r="N938" s="62"/>
      <c r="O938" s="62"/>
    </row>
    <row r="939" spans="2:15" x14ac:dyDescent="0.25">
      <c r="B939" s="183"/>
      <c r="C939" s="185" t="s">
        <v>741</v>
      </c>
      <c r="D939" s="184"/>
      <c r="E939" s="61"/>
      <c r="F939" s="62">
        <f t="shared" ref="F939:M939" ca="1" si="1232">10%*F305</f>
        <v>0.26</v>
      </c>
      <c r="G939" s="62">
        <f t="shared" ca="1" si="1232"/>
        <v>0</v>
      </c>
      <c r="H939" s="62">
        <f t="shared" ca="1" si="1232"/>
        <v>0</v>
      </c>
      <c r="I939" s="62">
        <f t="shared" ca="1" si="1232"/>
        <v>0.26</v>
      </c>
      <c r="J939" s="62">
        <f t="shared" ca="1" si="1232"/>
        <v>0.17016441320000003</v>
      </c>
      <c r="K939" s="62">
        <f t="shared" ca="1" si="1232"/>
        <v>0</v>
      </c>
      <c r="L939" s="62">
        <f t="shared" ca="1" si="1232"/>
        <v>0</v>
      </c>
      <c r="M939" s="62">
        <f t="shared" ca="1" si="1232"/>
        <v>0.17016441320000003</v>
      </c>
      <c r="N939" s="62">
        <f t="shared" ref="N939:N940" ca="1" si="1233">F939-J939</f>
        <v>8.9835586799999978E-2</v>
      </c>
      <c r="O939" s="62">
        <f t="shared" ref="O939:O940" ca="1" si="1234">G939-K939</f>
        <v>0</v>
      </c>
    </row>
    <row r="940" spans="2:15" x14ac:dyDescent="0.25">
      <c r="B940" s="183"/>
      <c r="C940" s="185" t="s">
        <v>742</v>
      </c>
      <c r="D940" s="184"/>
      <c r="E940" s="61"/>
      <c r="F940" s="62">
        <f t="shared" ref="F940:M940" ca="1" si="1235">10%*F306</f>
        <v>0</v>
      </c>
      <c r="G940" s="62">
        <f t="shared" ca="1" si="1235"/>
        <v>0</v>
      </c>
      <c r="H940" s="62">
        <f t="shared" ca="1" si="1235"/>
        <v>0</v>
      </c>
      <c r="I940" s="62">
        <f t="shared" ca="1" si="1235"/>
        <v>0</v>
      </c>
      <c r="J940" s="62">
        <f t="shared" ca="1" si="1235"/>
        <v>0</v>
      </c>
      <c r="K940" s="62">
        <f t="shared" ca="1" si="1235"/>
        <v>0</v>
      </c>
      <c r="L940" s="62">
        <f t="shared" ca="1" si="1235"/>
        <v>0</v>
      </c>
      <c r="M940" s="62">
        <f t="shared" ca="1" si="1235"/>
        <v>0</v>
      </c>
      <c r="N940" s="62">
        <f t="shared" ca="1" si="1233"/>
        <v>0</v>
      </c>
      <c r="O940" s="62">
        <f t="shared" ca="1" si="1234"/>
        <v>0</v>
      </c>
    </row>
    <row r="941" spans="2:15" x14ac:dyDescent="0.25">
      <c r="B941" s="183">
        <v>13</v>
      </c>
      <c r="C941" s="185"/>
      <c r="D941" s="184"/>
      <c r="E941" s="61"/>
      <c r="F941" s="62">
        <f t="shared" ref="F941:M941" si="1236">10%*F307</f>
        <v>0</v>
      </c>
      <c r="G941" s="62">
        <f t="shared" si="1236"/>
        <v>0</v>
      </c>
      <c r="H941" s="62">
        <f t="shared" si="1236"/>
        <v>0</v>
      </c>
      <c r="I941" s="62">
        <f t="shared" si="1236"/>
        <v>0</v>
      </c>
      <c r="J941" s="62">
        <f t="shared" si="1236"/>
        <v>0</v>
      </c>
      <c r="K941" s="62">
        <f t="shared" si="1236"/>
        <v>0</v>
      </c>
      <c r="L941" s="62">
        <f t="shared" si="1236"/>
        <v>0</v>
      </c>
      <c r="M941" s="62">
        <f t="shared" si="1236"/>
        <v>0</v>
      </c>
      <c r="N941" s="62"/>
      <c r="O941" s="62"/>
    </row>
    <row r="942" spans="2:15" x14ac:dyDescent="0.25">
      <c r="B942" s="183"/>
      <c r="C942" s="185" t="s">
        <v>743</v>
      </c>
      <c r="D942" s="184"/>
      <c r="E942" s="61"/>
      <c r="F942" s="62">
        <f t="shared" ref="F942:M942" ca="1" si="1237">10%*F308</f>
        <v>1.7250000000000001</v>
      </c>
      <c r="G942" s="62">
        <f t="shared" ca="1" si="1237"/>
        <v>0</v>
      </c>
      <c r="H942" s="62">
        <f t="shared" ca="1" si="1237"/>
        <v>0</v>
      </c>
      <c r="I942" s="62">
        <f t="shared" ca="1" si="1237"/>
        <v>1.7250000000000001</v>
      </c>
      <c r="J942" s="62">
        <f t="shared" ca="1" si="1237"/>
        <v>1.3863200556000002</v>
      </c>
      <c r="K942" s="62">
        <f t="shared" si="1237"/>
        <v>3.3238128400000004E-2</v>
      </c>
      <c r="L942" s="62">
        <f t="shared" ca="1" si="1237"/>
        <v>0</v>
      </c>
      <c r="M942" s="62">
        <f t="shared" ca="1" si="1237"/>
        <v>1.4195581840000002</v>
      </c>
      <c r="N942" s="62">
        <f t="shared" ref="N942:N945" ca="1" si="1238">F942-J942</f>
        <v>0.33867994439999993</v>
      </c>
      <c r="O942" s="62">
        <f t="shared" ref="O942:O945" ca="1" si="1239">G942-K942</f>
        <v>-3.3238128400000004E-2</v>
      </c>
    </row>
    <row r="943" spans="2:15" x14ac:dyDescent="0.25">
      <c r="B943" s="183"/>
      <c r="C943" s="185" t="s">
        <v>744</v>
      </c>
      <c r="D943" s="184"/>
      <c r="E943" s="61"/>
      <c r="F943" s="62">
        <f t="shared" ref="F943:M943" ca="1" si="1240">10%*F309</f>
        <v>5.2218088124592619</v>
      </c>
      <c r="G943" s="62">
        <f t="shared" si="1240"/>
        <v>2.5357816228012944E-2</v>
      </c>
      <c r="H943" s="62">
        <f t="shared" ca="1" si="1240"/>
        <v>0</v>
      </c>
      <c r="I943" s="62">
        <f t="shared" ca="1" si="1240"/>
        <v>5.2471666286872747</v>
      </c>
      <c r="J943" s="62">
        <f t="shared" ca="1" si="1240"/>
        <v>4.0813218152701944</v>
      </c>
      <c r="K943" s="62">
        <f t="shared" si="1240"/>
        <v>0.13526574865159419</v>
      </c>
      <c r="L943" s="62">
        <f t="shared" ca="1" si="1240"/>
        <v>0</v>
      </c>
      <c r="M943" s="62">
        <f t="shared" ca="1" si="1240"/>
        <v>4.2165875639217889</v>
      </c>
      <c r="N943" s="62">
        <f t="shared" ca="1" si="1238"/>
        <v>1.1404869971890674</v>
      </c>
      <c r="O943" s="62">
        <f t="shared" si="1239"/>
        <v>-0.10990793242358124</v>
      </c>
    </row>
    <row r="944" spans="2:15" x14ac:dyDescent="0.25">
      <c r="B944" s="183"/>
      <c r="C944" s="185" t="s">
        <v>745</v>
      </c>
      <c r="D944" s="184"/>
      <c r="E944" s="61"/>
      <c r="F944" s="62">
        <f t="shared" ref="F944:M944" ca="1" si="1241">10%*F310</f>
        <v>0</v>
      </c>
      <c r="G944" s="62">
        <f t="shared" ca="1" si="1241"/>
        <v>0</v>
      </c>
      <c r="H944" s="62">
        <f t="shared" ca="1" si="1241"/>
        <v>0</v>
      </c>
      <c r="I944" s="62">
        <f t="shared" ca="1" si="1241"/>
        <v>0</v>
      </c>
      <c r="J944" s="62">
        <f t="shared" ca="1" si="1241"/>
        <v>0</v>
      </c>
      <c r="K944" s="62">
        <f t="shared" ca="1" si="1241"/>
        <v>0</v>
      </c>
      <c r="L944" s="62">
        <f t="shared" ca="1" si="1241"/>
        <v>0</v>
      </c>
      <c r="M944" s="62">
        <f t="shared" ca="1" si="1241"/>
        <v>0</v>
      </c>
      <c r="N944" s="62">
        <f t="shared" ca="1" si="1238"/>
        <v>0</v>
      </c>
      <c r="O944" s="62">
        <f t="shared" ca="1" si="1239"/>
        <v>0</v>
      </c>
    </row>
    <row r="945" spans="2:15" x14ac:dyDescent="0.25">
      <c r="B945" s="183"/>
      <c r="C945" s="185" t="s">
        <v>746</v>
      </c>
      <c r="D945" s="184"/>
      <c r="E945" s="61"/>
      <c r="F945" s="62">
        <f t="shared" ref="F945:M945" ca="1" si="1242">10%*F311</f>
        <v>0</v>
      </c>
      <c r="G945" s="62">
        <f t="shared" ca="1" si="1242"/>
        <v>0</v>
      </c>
      <c r="H945" s="62">
        <f t="shared" ca="1" si="1242"/>
        <v>0</v>
      </c>
      <c r="I945" s="62">
        <f t="shared" ca="1" si="1242"/>
        <v>0</v>
      </c>
      <c r="J945" s="62">
        <f t="shared" ca="1" si="1242"/>
        <v>0</v>
      </c>
      <c r="K945" s="62">
        <f t="shared" ca="1" si="1242"/>
        <v>0</v>
      </c>
      <c r="L945" s="62">
        <f t="shared" ca="1" si="1242"/>
        <v>0</v>
      </c>
      <c r="M945" s="62">
        <f t="shared" ca="1" si="1242"/>
        <v>0</v>
      </c>
      <c r="N945" s="62">
        <f t="shared" ca="1" si="1238"/>
        <v>0</v>
      </c>
      <c r="O945" s="62">
        <f t="shared" ca="1" si="1239"/>
        <v>0</v>
      </c>
    </row>
    <row r="946" spans="2:15" x14ac:dyDescent="0.25">
      <c r="B946" s="183">
        <v>14</v>
      </c>
      <c r="C946" s="191" t="s">
        <v>737</v>
      </c>
      <c r="D946" s="184"/>
      <c r="E946" s="61"/>
      <c r="F946" s="62">
        <f t="shared" ref="F946:M946" si="1243">10%*F312</f>
        <v>0</v>
      </c>
      <c r="G946" s="62">
        <f t="shared" si="1243"/>
        <v>0</v>
      </c>
      <c r="H946" s="62">
        <f t="shared" si="1243"/>
        <v>0</v>
      </c>
      <c r="I946" s="62">
        <f t="shared" si="1243"/>
        <v>0</v>
      </c>
      <c r="J946" s="62">
        <f t="shared" si="1243"/>
        <v>0</v>
      </c>
      <c r="K946" s="62">
        <f t="shared" si="1243"/>
        <v>0</v>
      </c>
      <c r="L946" s="62">
        <f t="shared" si="1243"/>
        <v>0</v>
      </c>
      <c r="M946" s="62">
        <f t="shared" si="1243"/>
        <v>0</v>
      </c>
      <c r="N946" s="62"/>
      <c r="O946" s="62"/>
    </row>
    <row r="947" spans="2:15" x14ac:dyDescent="0.25">
      <c r="B947" s="183"/>
      <c r="C947" s="185" t="s">
        <v>747</v>
      </c>
      <c r="D947" s="184"/>
      <c r="E947" s="61"/>
      <c r="F947" s="62">
        <f t="shared" ref="F947:M947" ca="1" si="1244">10%*F313</f>
        <v>0</v>
      </c>
      <c r="G947" s="62">
        <f t="shared" ca="1" si="1244"/>
        <v>0</v>
      </c>
      <c r="H947" s="62">
        <f t="shared" ca="1" si="1244"/>
        <v>0</v>
      </c>
      <c r="I947" s="62">
        <f t="shared" ca="1" si="1244"/>
        <v>0</v>
      </c>
      <c r="J947" s="62">
        <f t="shared" ca="1" si="1244"/>
        <v>0</v>
      </c>
      <c r="K947" s="62">
        <f t="shared" ca="1" si="1244"/>
        <v>0</v>
      </c>
      <c r="L947" s="62">
        <f t="shared" ca="1" si="1244"/>
        <v>0</v>
      </c>
      <c r="M947" s="62">
        <f t="shared" ca="1" si="1244"/>
        <v>0</v>
      </c>
      <c r="N947" s="62">
        <f t="shared" ref="N947:N952" ca="1" si="1245">F947-J947</f>
        <v>0</v>
      </c>
      <c r="O947" s="62">
        <f t="shared" ref="O947:O952" ca="1" si="1246">G947-K947</f>
        <v>0</v>
      </c>
    </row>
    <row r="948" spans="2:15" x14ac:dyDescent="0.25">
      <c r="B948" s="183"/>
      <c r="C948" s="185" t="s">
        <v>748</v>
      </c>
      <c r="D948" s="184"/>
      <c r="E948" s="61"/>
      <c r="F948" s="62">
        <f t="shared" ref="F948:M948" ca="1" si="1247">10%*F314</f>
        <v>0</v>
      </c>
      <c r="G948" s="62">
        <f t="shared" ca="1" si="1247"/>
        <v>0</v>
      </c>
      <c r="H948" s="62">
        <f t="shared" ca="1" si="1247"/>
        <v>0</v>
      </c>
      <c r="I948" s="62">
        <f t="shared" ca="1" si="1247"/>
        <v>0</v>
      </c>
      <c r="J948" s="62">
        <f t="shared" ca="1" si="1247"/>
        <v>0</v>
      </c>
      <c r="K948" s="62">
        <f t="shared" ca="1" si="1247"/>
        <v>0</v>
      </c>
      <c r="L948" s="62">
        <f t="shared" ca="1" si="1247"/>
        <v>0</v>
      </c>
      <c r="M948" s="62">
        <f t="shared" ca="1" si="1247"/>
        <v>0</v>
      </c>
      <c r="N948" s="62">
        <f t="shared" ca="1" si="1245"/>
        <v>0</v>
      </c>
      <c r="O948" s="62">
        <f t="shared" ca="1" si="1246"/>
        <v>0</v>
      </c>
    </row>
    <row r="949" spans="2:15" x14ac:dyDescent="0.25">
      <c r="B949" s="183"/>
      <c r="C949" s="185" t="s">
        <v>749</v>
      </c>
      <c r="D949" s="184"/>
      <c r="E949" s="61"/>
      <c r="F949" s="62">
        <f t="shared" ref="F949:M949" ca="1" si="1248">10%*F315</f>
        <v>0</v>
      </c>
      <c r="G949" s="62">
        <f t="shared" ca="1" si="1248"/>
        <v>0</v>
      </c>
      <c r="H949" s="62">
        <f t="shared" ca="1" si="1248"/>
        <v>0</v>
      </c>
      <c r="I949" s="62">
        <f t="shared" ca="1" si="1248"/>
        <v>0</v>
      </c>
      <c r="J949" s="62">
        <f t="shared" ca="1" si="1248"/>
        <v>0</v>
      </c>
      <c r="K949" s="62">
        <f t="shared" ca="1" si="1248"/>
        <v>0</v>
      </c>
      <c r="L949" s="62">
        <f t="shared" ca="1" si="1248"/>
        <v>0</v>
      </c>
      <c r="M949" s="62">
        <f t="shared" ca="1" si="1248"/>
        <v>0</v>
      </c>
      <c r="N949" s="62">
        <f t="shared" ca="1" si="1245"/>
        <v>0</v>
      </c>
      <c r="O949" s="62">
        <f t="shared" ca="1" si="1246"/>
        <v>0</v>
      </c>
    </row>
    <row r="950" spans="2:15" x14ac:dyDescent="0.25">
      <c r="B950" s="183">
        <v>15</v>
      </c>
      <c r="C950" s="191" t="s">
        <v>738</v>
      </c>
      <c r="D950" s="184"/>
      <c r="E950" s="61"/>
      <c r="F950" s="62">
        <f t="shared" ref="F950:M950" ca="1" si="1249">10%*F316</f>
        <v>25.216429795688008</v>
      </c>
      <c r="G950" s="62">
        <f t="shared" si="1249"/>
        <v>1.9914670405244257</v>
      </c>
      <c r="H950" s="62">
        <f t="shared" ca="1" si="1249"/>
        <v>0</v>
      </c>
      <c r="I950" s="62">
        <f t="shared" ca="1" si="1249"/>
        <v>27.207896836212434</v>
      </c>
      <c r="J950" s="62">
        <f t="shared" ca="1" si="1249"/>
        <v>19.916878191816853</v>
      </c>
      <c r="K950" s="62">
        <f t="shared" si="1249"/>
        <v>1.3203131548318647</v>
      </c>
      <c r="L950" s="62">
        <f t="shared" ca="1" si="1249"/>
        <v>0</v>
      </c>
      <c r="M950" s="62">
        <f t="shared" ca="1" si="1249"/>
        <v>21.237191346648718</v>
      </c>
      <c r="N950" s="62">
        <f t="shared" ca="1" si="1245"/>
        <v>5.299551603871155</v>
      </c>
      <c r="O950" s="62">
        <f t="shared" si="1246"/>
        <v>0.67115388569256096</v>
      </c>
    </row>
    <row r="951" spans="2:15" x14ac:dyDescent="0.25">
      <c r="B951" s="183">
        <v>16</v>
      </c>
      <c r="C951" s="191" t="s">
        <v>739</v>
      </c>
      <c r="D951" s="60"/>
      <c r="E951" s="61"/>
      <c r="F951" s="62">
        <f t="shared" ref="F951:M951" ca="1" si="1250">10%*F317</f>
        <v>7.08</v>
      </c>
      <c r="G951" s="62">
        <f t="shared" ca="1" si="1250"/>
        <v>0</v>
      </c>
      <c r="H951" s="62">
        <f t="shared" ca="1" si="1250"/>
        <v>0</v>
      </c>
      <c r="I951" s="62">
        <f t="shared" ca="1" si="1250"/>
        <v>7.08</v>
      </c>
      <c r="J951" s="62">
        <f t="shared" ca="1" si="1250"/>
        <v>6.5620047136999986</v>
      </c>
      <c r="K951" s="62">
        <f t="shared" ca="1" si="1250"/>
        <v>0</v>
      </c>
      <c r="L951" s="62">
        <f t="shared" ca="1" si="1250"/>
        <v>0</v>
      </c>
      <c r="M951" s="62">
        <f t="shared" ca="1" si="1250"/>
        <v>6.5620047136999986</v>
      </c>
      <c r="N951" s="62">
        <f t="shared" ca="1" si="1245"/>
        <v>0.51799528630000147</v>
      </c>
      <c r="O951" s="62">
        <f t="shared" ca="1" si="1246"/>
        <v>0</v>
      </c>
    </row>
    <row r="952" spans="2:15" x14ac:dyDescent="0.25">
      <c r="B952" s="183">
        <v>17</v>
      </c>
      <c r="C952" s="191" t="s">
        <v>740</v>
      </c>
      <c r="D952" s="60"/>
      <c r="E952" s="64"/>
      <c r="F952" s="62">
        <f t="shared" ref="F952:M952" ca="1" si="1251">10%*F318</f>
        <v>0</v>
      </c>
      <c r="G952" s="62">
        <f t="shared" ca="1" si="1251"/>
        <v>0</v>
      </c>
      <c r="H952" s="62">
        <f t="shared" ca="1" si="1251"/>
        <v>0</v>
      </c>
      <c r="I952" s="62">
        <f t="shared" ca="1" si="1251"/>
        <v>0</v>
      </c>
      <c r="J952" s="62">
        <f t="shared" ca="1" si="1251"/>
        <v>0</v>
      </c>
      <c r="K952" s="62">
        <f t="shared" ca="1" si="1251"/>
        <v>0</v>
      </c>
      <c r="L952" s="62">
        <f t="shared" ca="1" si="1251"/>
        <v>0</v>
      </c>
      <c r="M952" s="62">
        <f t="shared" ca="1" si="1251"/>
        <v>0</v>
      </c>
      <c r="N952" s="62">
        <f t="shared" ca="1" si="1245"/>
        <v>0</v>
      </c>
      <c r="O952" s="62">
        <f t="shared" ca="1" si="1246"/>
        <v>0</v>
      </c>
    </row>
    <row r="953" spans="2:15" ht="14.5" thickBot="1" x14ac:dyDescent="0.3">
      <c r="B953" s="65"/>
      <c r="C953" s="66" t="s">
        <v>108</v>
      </c>
      <c r="D953" s="66"/>
      <c r="E953" s="67"/>
      <c r="F953" s="147">
        <f ca="1">SUM(F913:F952)</f>
        <v>4669.3772910570869</v>
      </c>
      <c r="G953" s="147">
        <f t="shared" ref="G953" ca="1" si="1252">SUM(G913:G952)</f>
        <v>785.19982006762984</v>
      </c>
      <c r="H953" s="147">
        <f t="shared" ref="H953" ca="1" si="1253">SUM(H913:H952)</f>
        <v>0</v>
      </c>
      <c r="I953" s="147">
        <f t="shared" ref="I953" ca="1" si="1254">SUM(I913:I952)</f>
        <v>5454.5771111247168</v>
      </c>
      <c r="J953" s="147">
        <f t="shared" ref="J953" ca="1" si="1255">SUM(J913:J952)</f>
        <v>1691.6647414586021</v>
      </c>
      <c r="K953" s="147">
        <f t="shared" ref="K953" ca="1" si="1256">SUM(K913:K952)</f>
        <v>230.90297728440922</v>
      </c>
      <c r="L953" s="147">
        <f t="shared" ref="L953" ca="1" si="1257">SUM(L913:L952)</f>
        <v>0</v>
      </c>
      <c r="M953" s="147">
        <f t="shared" ref="M953" ca="1" si="1258">SUM(M913:M952)</f>
        <v>1922.5677187430113</v>
      </c>
      <c r="N953" s="147">
        <f t="shared" ref="N953" ca="1" si="1259">SUM(N913:N952)</f>
        <v>2977.7125495984847</v>
      </c>
      <c r="O953" s="147">
        <f t="shared" ref="O953" ca="1" si="1260">SUM(O913:O952)</f>
        <v>2509.6196305851636</v>
      </c>
    </row>
  </sheetData>
  <mergeCells count="168">
    <mergeCell ref="B730:O730"/>
    <mergeCell ref="B548:O548"/>
    <mergeCell ref="B594:B595"/>
    <mergeCell ref="C594:C595"/>
    <mergeCell ref="D594:D595"/>
    <mergeCell ref="E594:E595"/>
    <mergeCell ref="F594:I594"/>
    <mergeCell ref="J594:M594"/>
    <mergeCell ref="N594:O594"/>
    <mergeCell ref="B549:B550"/>
    <mergeCell ref="C549:C550"/>
    <mergeCell ref="D549:D550"/>
    <mergeCell ref="E549:E550"/>
    <mergeCell ref="F549:I549"/>
    <mergeCell ref="J549:M549"/>
    <mergeCell ref="N549:O549"/>
    <mergeCell ref="B593:O593"/>
    <mergeCell ref="B685:O685"/>
    <mergeCell ref="B686:B687"/>
    <mergeCell ref="C686:C687"/>
    <mergeCell ref="D686:D687"/>
    <mergeCell ref="E686:E687"/>
    <mergeCell ref="F686:I686"/>
    <mergeCell ref="J686:M686"/>
    <mergeCell ref="B459:B460"/>
    <mergeCell ref="C459:C460"/>
    <mergeCell ref="D459:D460"/>
    <mergeCell ref="E459:E460"/>
    <mergeCell ref="F459:I459"/>
    <mergeCell ref="J459:M459"/>
    <mergeCell ref="N459:O459"/>
    <mergeCell ref="B503:O503"/>
    <mergeCell ref="B504:B505"/>
    <mergeCell ref="C504:C505"/>
    <mergeCell ref="D504:D505"/>
    <mergeCell ref="E504:E505"/>
    <mergeCell ref="F504:I504"/>
    <mergeCell ref="J504:M504"/>
    <mergeCell ref="N504:O504"/>
    <mergeCell ref="B413:O413"/>
    <mergeCell ref="B414:B415"/>
    <mergeCell ref="C414:C415"/>
    <mergeCell ref="D414:D415"/>
    <mergeCell ref="E414:E415"/>
    <mergeCell ref="F414:I414"/>
    <mergeCell ref="J414:M414"/>
    <mergeCell ref="N414:O414"/>
    <mergeCell ref="B458:O458"/>
    <mergeCell ref="B323:O323"/>
    <mergeCell ref="J369:M369"/>
    <mergeCell ref="N369:O369"/>
    <mergeCell ref="B368:O368"/>
    <mergeCell ref="B324:B325"/>
    <mergeCell ref="C324:C325"/>
    <mergeCell ref="D324:D325"/>
    <mergeCell ref="E324:E325"/>
    <mergeCell ref="F324:I324"/>
    <mergeCell ref="J324:M324"/>
    <mergeCell ref="N324:O324"/>
    <mergeCell ref="B369:B370"/>
    <mergeCell ref="C369:C370"/>
    <mergeCell ref="D369:D370"/>
    <mergeCell ref="E369:E370"/>
    <mergeCell ref="F369:I369"/>
    <mergeCell ref="N686:O686"/>
    <mergeCell ref="B640:O640"/>
    <mergeCell ref="B641:B642"/>
    <mergeCell ref="C641:C642"/>
    <mergeCell ref="D641:D642"/>
    <mergeCell ref="E641:E642"/>
    <mergeCell ref="F641:I641"/>
    <mergeCell ref="J641:M641"/>
    <mergeCell ref="N641:O641"/>
    <mergeCell ref="B731:B732"/>
    <mergeCell ref="C731:C732"/>
    <mergeCell ref="D731:D732"/>
    <mergeCell ref="E731:E732"/>
    <mergeCell ref="F731:I731"/>
    <mergeCell ref="J731:M731"/>
    <mergeCell ref="N731:O731"/>
    <mergeCell ref="B911:B912"/>
    <mergeCell ref="C911:C912"/>
    <mergeCell ref="D911:D912"/>
    <mergeCell ref="E911:E912"/>
    <mergeCell ref="F911:I911"/>
    <mergeCell ref="J911:M911"/>
    <mergeCell ref="N911:O911"/>
    <mergeCell ref="B866:B867"/>
    <mergeCell ref="C866:C867"/>
    <mergeCell ref="D866:D867"/>
    <mergeCell ref="E866:E867"/>
    <mergeCell ref="F866:I866"/>
    <mergeCell ref="J866:M866"/>
    <mergeCell ref="N866:O866"/>
    <mergeCell ref="B910:O910"/>
    <mergeCell ref="B821:B822"/>
    <mergeCell ref="B865:O865"/>
    <mergeCell ref="C7:C8"/>
    <mergeCell ref="D7:D8"/>
    <mergeCell ref="E7:E8"/>
    <mergeCell ref="B6:O6"/>
    <mergeCell ref="B7:B8"/>
    <mergeCell ref="F7:I7"/>
    <mergeCell ref="J7:M7"/>
    <mergeCell ref="N7:O7"/>
    <mergeCell ref="B820:O820"/>
    <mergeCell ref="B96:O96"/>
    <mergeCell ref="B97:B98"/>
    <mergeCell ref="F97:I97"/>
    <mergeCell ref="J97:M97"/>
    <mergeCell ref="N97:O97"/>
    <mergeCell ref="C52:C53"/>
    <mergeCell ref="D52:D53"/>
    <mergeCell ref="E52:E53"/>
    <mergeCell ref="B51:O51"/>
    <mergeCell ref="B52:B53"/>
    <mergeCell ref="F52:I52"/>
    <mergeCell ref="J52:M52"/>
    <mergeCell ref="N52:O52"/>
    <mergeCell ref="C142:C143"/>
    <mergeCell ref="D142:D143"/>
    <mergeCell ref="C821:C822"/>
    <mergeCell ref="D821:D822"/>
    <mergeCell ref="E821:E822"/>
    <mergeCell ref="F821:I821"/>
    <mergeCell ref="J821:M821"/>
    <mergeCell ref="N821:O821"/>
    <mergeCell ref="B775:O775"/>
    <mergeCell ref="B776:B777"/>
    <mergeCell ref="C776:C777"/>
    <mergeCell ref="D776:D777"/>
    <mergeCell ref="E776:E777"/>
    <mergeCell ref="F776:I776"/>
    <mergeCell ref="J776:M776"/>
    <mergeCell ref="N776:O776"/>
    <mergeCell ref="E142:E143"/>
    <mergeCell ref="B141:O141"/>
    <mergeCell ref="B142:B143"/>
    <mergeCell ref="F142:I142"/>
    <mergeCell ref="J142:M142"/>
    <mergeCell ref="N142:O142"/>
    <mergeCell ref="C97:C98"/>
    <mergeCell ref="D97:D98"/>
    <mergeCell ref="E97:E98"/>
    <mergeCell ref="B231:O231"/>
    <mergeCell ref="B232:B233"/>
    <mergeCell ref="F232:I232"/>
    <mergeCell ref="J232:M232"/>
    <mergeCell ref="N232:O232"/>
    <mergeCell ref="C187:C188"/>
    <mergeCell ref="D187:D188"/>
    <mergeCell ref="E187:E188"/>
    <mergeCell ref="B186:O186"/>
    <mergeCell ref="B187:B188"/>
    <mergeCell ref="F187:I187"/>
    <mergeCell ref="J187:M187"/>
    <mergeCell ref="N187:O187"/>
    <mergeCell ref="C277:C278"/>
    <mergeCell ref="D277:D278"/>
    <mergeCell ref="E277:E278"/>
    <mergeCell ref="B276:O276"/>
    <mergeCell ref="B277:B278"/>
    <mergeCell ref="F277:I277"/>
    <mergeCell ref="J277:M277"/>
    <mergeCell ref="N277:O277"/>
    <mergeCell ref="C232:C233"/>
    <mergeCell ref="D232:D233"/>
    <mergeCell ref="E232:E233"/>
  </mergeCells>
  <printOptions horizontalCentered="1"/>
  <pageMargins left="0.52" right="0.5" top="0.5" bottom="0.5" header="0.25" footer="0.25"/>
  <pageSetup paperSize="9" scale="60" orientation="landscape" r:id="rId1"/>
  <headerFooter alignWithMargins="0">
    <oddHeader>&amp;F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B050"/>
    <pageSetUpPr fitToPage="1"/>
  </sheetPr>
  <dimension ref="B1:O277"/>
  <sheetViews>
    <sheetView showGridLines="0" zoomScale="51" zoomScaleNormal="90" zoomScaleSheetLayoutView="90" workbookViewId="0">
      <selection activeCell="P92" sqref="P92"/>
    </sheetView>
  </sheetViews>
  <sheetFormatPr defaultColWidth="9.1796875" defaultRowHeight="14" x14ac:dyDescent="0.25"/>
  <cols>
    <col min="1" max="1" width="4.1796875" style="4" customWidth="1"/>
    <col min="2" max="2" width="6.1796875" style="4" customWidth="1"/>
    <col min="3" max="3" width="39.81640625" style="4" customWidth="1"/>
    <col min="4" max="4" width="13.81640625" style="4" bestFit="1" customWidth="1"/>
    <col min="5" max="5" width="12.54296875" style="4" bestFit="1" customWidth="1"/>
    <col min="6" max="6" width="13.453125" style="4" bestFit="1" customWidth="1"/>
    <col min="7" max="7" width="13.81640625" style="4" bestFit="1" customWidth="1"/>
    <col min="8" max="8" width="12.54296875" style="4" bestFit="1" customWidth="1"/>
    <col min="9" max="9" width="13.1796875" style="4" bestFit="1" customWidth="1"/>
    <col min="10" max="10" width="12.54296875" style="4" customWidth="1"/>
    <col min="11" max="11" width="11.81640625" style="4" bestFit="1" customWidth="1"/>
    <col min="12" max="12" width="13.81640625" style="4" bestFit="1" customWidth="1"/>
    <col min="13" max="18" width="11.81640625" style="4" bestFit="1" customWidth="1"/>
    <col min="19" max="16384" width="9.1796875" style="4"/>
  </cols>
  <sheetData>
    <row r="1" spans="2:15" x14ac:dyDescent="0.25">
      <c r="B1" s="15"/>
    </row>
    <row r="2" spans="2:15" x14ac:dyDescent="0.25">
      <c r="H2" s="25" t="s">
        <v>754</v>
      </c>
    </row>
    <row r="3" spans="2:15" x14ac:dyDescent="0.25">
      <c r="H3" s="27" t="s">
        <v>449</v>
      </c>
    </row>
    <row r="4" spans="2:15" x14ac:dyDescent="0.25">
      <c r="B4" s="24" t="s">
        <v>608</v>
      </c>
      <c r="H4" s="27"/>
    </row>
    <row r="5" spans="2:15" x14ac:dyDescent="0.25">
      <c r="B5" s="25" t="s">
        <v>35</v>
      </c>
      <c r="C5" s="15" t="s">
        <v>208</v>
      </c>
      <c r="D5" s="16"/>
      <c r="E5" s="16"/>
      <c r="F5" s="16"/>
      <c r="G5" s="16"/>
      <c r="H5" s="16"/>
      <c r="I5" s="16"/>
      <c r="J5" s="16"/>
      <c r="K5" s="16"/>
      <c r="L5" s="16"/>
    </row>
    <row r="6" spans="2:15" x14ac:dyDescent="0.25">
      <c r="O6" s="17" t="s">
        <v>4</v>
      </c>
    </row>
    <row r="7" spans="2:15" s="5" customFormat="1" ht="15" customHeight="1" x14ac:dyDescent="0.25">
      <c r="B7" s="309" t="s">
        <v>140</v>
      </c>
      <c r="C7" s="329" t="s">
        <v>18</v>
      </c>
      <c r="D7" s="314" t="s">
        <v>160</v>
      </c>
      <c r="E7" s="315"/>
      <c r="F7" s="316"/>
      <c r="G7" s="314" t="s">
        <v>642</v>
      </c>
      <c r="H7" s="315"/>
      <c r="I7" s="315"/>
      <c r="J7" s="316"/>
      <c r="K7" s="317" t="s">
        <v>153</v>
      </c>
      <c r="L7" s="321"/>
      <c r="M7" s="321"/>
      <c r="N7" s="321"/>
      <c r="O7" s="318"/>
    </row>
    <row r="8" spans="2:15" s="5" customFormat="1" ht="28" x14ac:dyDescent="0.25">
      <c r="B8" s="310"/>
      <c r="C8" s="379"/>
      <c r="D8" s="7" t="s">
        <v>224</v>
      </c>
      <c r="E8" s="7" t="s">
        <v>169</v>
      </c>
      <c r="F8" s="7" t="s">
        <v>141</v>
      </c>
      <c r="G8" s="7" t="s">
        <v>224</v>
      </c>
      <c r="H8" s="7" t="s">
        <v>163</v>
      </c>
      <c r="I8" s="7" t="s">
        <v>164</v>
      </c>
      <c r="J8" s="7" t="s">
        <v>168</v>
      </c>
      <c r="K8" s="7" t="s">
        <v>154</v>
      </c>
      <c r="L8" s="7" t="s">
        <v>155</v>
      </c>
      <c r="M8" s="7" t="s">
        <v>156</v>
      </c>
      <c r="N8" s="7" t="s">
        <v>157</v>
      </c>
      <c r="O8" s="7" t="s">
        <v>158</v>
      </c>
    </row>
    <row r="9" spans="2:15" s="5" customFormat="1" x14ac:dyDescent="0.25">
      <c r="B9" s="322"/>
      <c r="C9" s="330"/>
      <c r="D9" s="7" t="s">
        <v>10</v>
      </c>
      <c r="E9" s="7" t="s">
        <v>12</v>
      </c>
      <c r="F9" s="7" t="s">
        <v>162</v>
      </c>
      <c r="G9" s="7" t="s">
        <v>10</v>
      </c>
      <c r="H9" s="7" t="s">
        <v>3</v>
      </c>
      <c r="I9" s="7" t="s">
        <v>5</v>
      </c>
      <c r="J9" s="7" t="s">
        <v>5</v>
      </c>
      <c r="K9" s="7" t="s">
        <v>8</v>
      </c>
      <c r="L9" s="7" t="s">
        <v>8</v>
      </c>
      <c r="M9" s="7" t="s">
        <v>8</v>
      </c>
      <c r="N9" s="7" t="s">
        <v>8</v>
      </c>
      <c r="O9" s="7" t="s">
        <v>8</v>
      </c>
    </row>
    <row r="10" spans="2:15" x14ac:dyDescent="0.25">
      <c r="B10" s="51">
        <v>1</v>
      </c>
      <c r="C10" s="18" t="s">
        <v>125</v>
      </c>
      <c r="D10" s="1"/>
      <c r="E10" s="83">
        <f t="shared" ref="E10:E18" si="0">E114+E171</f>
        <v>0</v>
      </c>
      <c r="F10" s="144">
        <f>E10-D10</f>
        <v>0</v>
      </c>
      <c r="G10" s="13"/>
      <c r="H10" s="83">
        <f t="shared" ref="H10:I22" si="1">H114+H171</f>
        <v>0</v>
      </c>
      <c r="I10" s="83">
        <f t="shared" si="1"/>
        <v>0</v>
      </c>
      <c r="J10" s="268">
        <f>'[4]Interest cost'!D5</f>
        <v>4336.6335791052516</v>
      </c>
      <c r="K10" s="268">
        <f>'[4]Interest cost'!E5</f>
        <v>4480.0972280426813</v>
      </c>
      <c r="L10" s="268">
        <f>'[4]Interest cost'!F5</f>
        <v>5989.0544699362972</v>
      </c>
      <c r="M10" s="268">
        <f>'[4]Interest cost'!G5</f>
        <v>8238.7118797184321</v>
      </c>
      <c r="N10" s="268">
        <f>'[4]Interest cost'!H5</f>
        <v>11243.281048670669</v>
      </c>
      <c r="O10" s="268">
        <f>'[4]Interest cost'!I5</f>
        <v>14297.425327480694</v>
      </c>
    </row>
    <row r="11" spans="2:15" x14ac:dyDescent="0.25">
      <c r="B11" s="12">
        <f>B10+1</f>
        <v>2</v>
      </c>
      <c r="C11" s="18" t="s">
        <v>126</v>
      </c>
      <c r="D11" s="1"/>
      <c r="E11" s="83">
        <f t="shared" si="0"/>
        <v>0</v>
      </c>
      <c r="F11" s="144">
        <f t="shared" ref="F11:F22" si="2">E11-D11</f>
        <v>0</v>
      </c>
      <c r="G11" s="13"/>
      <c r="H11" s="83">
        <f t="shared" si="1"/>
        <v>0</v>
      </c>
      <c r="I11" s="83">
        <f t="shared" si="1"/>
        <v>0</v>
      </c>
      <c r="J11" s="268">
        <f t="shared" ref="J11:J21" si="3">H11+I11</f>
        <v>0</v>
      </c>
      <c r="K11" s="270">
        <f t="shared" ref="K11:O13" si="4">K115+K172</f>
        <v>0</v>
      </c>
      <c r="L11" s="270">
        <f t="shared" si="4"/>
        <v>0</v>
      </c>
      <c r="M11" s="270">
        <f t="shared" si="4"/>
        <v>0</v>
      </c>
      <c r="N11" s="270">
        <f t="shared" si="4"/>
        <v>0</v>
      </c>
      <c r="O11" s="270">
        <f t="shared" si="4"/>
        <v>0</v>
      </c>
    </row>
    <row r="12" spans="2:15" x14ac:dyDescent="0.25">
      <c r="B12" s="12">
        <f t="shared" ref="B12:B22" si="5">B11+1</f>
        <v>3</v>
      </c>
      <c r="C12" s="20" t="s">
        <v>127</v>
      </c>
      <c r="D12" s="1"/>
      <c r="E12" s="83">
        <f t="shared" si="0"/>
        <v>0</v>
      </c>
      <c r="F12" s="144">
        <f t="shared" si="2"/>
        <v>0</v>
      </c>
      <c r="G12" s="13"/>
      <c r="H12" s="83">
        <f t="shared" si="1"/>
        <v>0</v>
      </c>
      <c r="I12" s="83">
        <f t="shared" si="1"/>
        <v>0</v>
      </c>
      <c r="J12" s="268">
        <f t="shared" si="3"/>
        <v>0</v>
      </c>
      <c r="K12" s="270">
        <f t="shared" si="4"/>
        <v>0</v>
      </c>
      <c r="L12" s="270">
        <f t="shared" si="4"/>
        <v>0</v>
      </c>
      <c r="M12" s="270">
        <f t="shared" si="4"/>
        <v>0</v>
      </c>
      <c r="N12" s="270">
        <f t="shared" si="4"/>
        <v>0</v>
      </c>
      <c r="O12" s="270">
        <f t="shared" si="4"/>
        <v>0</v>
      </c>
    </row>
    <row r="13" spans="2:15" ht="28" x14ac:dyDescent="0.25">
      <c r="B13" s="12">
        <f t="shared" si="5"/>
        <v>4</v>
      </c>
      <c r="C13" s="69" t="s">
        <v>128</v>
      </c>
      <c r="D13" s="70"/>
      <c r="E13" s="83">
        <f t="shared" si="0"/>
        <v>0</v>
      </c>
      <c r="F13" s="144">
        <f t="shared" si="2"/>
        <v>0</v>
      </c>
      <c r="G13" s="20"/>
      <c r="H13" s="83">
        <f t="shared" si="1"/>
        <v>0</v>
      </c>
      <c r="I13" s="83">
        <f t="shared" si="1"/>
        <v>0</v>
      </c>
      <c r="J13" s="268">
        <f t="shared" si="3"/>
        <v>0</v>
      </c>
      <c r="K13" s="270">
        <f t="shared" si="4"/>
        <v>0</v>
      </c>
      <c r="L13" s="270">
        <f t="shared" si="4"/>
        <v>0</v>
      </c>
      <c r="M13" s="270">
        <f t="shared" si="4"/>
        <v>0</v>
      </c>
      <c r="N13" s="270">
        <f t="shared" si="4"/>
        <v>0</v>
      </c>
      <c r="O13" s="270">
        <f t="shared" si="4"/>
        <v>0</v>
      </c>
    </row>
    <row r="14" spans="2:15" s="24" customFormat="1" ht="28" x14ac:dyDescent="0.25">
      <c r="B14" s="12">
        <f t="shared" si="5"/>
        <v>5</v>
      </c>
      <c r="C14" s="29" t="s">
        <v>143</v>
      </c>
      <c r="D14" s="70"/>
      <c r="E14" s="83">
        <f t="shared" si="0"/>
        <v>0</v>
      </c>
      <c r="F14" s="144">
        <f t="shared" si="2"/>
        <v>0</v>
      </c>
      <c r="G14" s="20"/>
      <c r="H14" s="83">
        <f t="shared" si="1"/>
        <v>0</v>
      </c>
      <c r="I14" s="83">
        <f t="shared" si="1"/>
        <v>0</v>
      </c>
      <c r="J14" s="268">
        <f>'[4]Interest cost'!D6</f>
        <v>1024.6569831681516</v>
      </c>
      <c r="K14" s="268">
        <f>'[4]Interest cost'!E6</f>
        <v>2476.3422729147069</v>
      </c>
      <c r="L14" s="268">
        <f>'[4]Interest cost'!F6</f>
        <v>3448.9178733365034</v>
      </c>
      <c r="M14" s="268">
        <f>'[4]Interest cost'!G6</f>
        <v>4522.6987969102684</v>
      </c>
      <c r="N14" s="268">
        <f>'[4]Interest cost'!H6</f>
        <v>4949.5165800148197</v>
      </c>
      <c r="O14" s="268">
        <f>'[4]Interest cost'!I6</f>
        <v>5275.1910938707761</v>
      </c>
    </row>
    <row r="15" spans="2:15" ht="28" x14ac:dyDescent="0.25">
      <c r="B15" s="12">
        <f t="shared" si="5"/>
        <v>6</v>
      </c>
      <c r="C15" s="69" t="s">
        <v>133</v>
      </c>
      <c r="D15" s="70"/>
      <c r="E15" s="83">
        <f t="shared" si="0"/>
        <v>0</v>
      </c>
      <c r="F15" s="144">
        <f t="shared" si="2"/>
        <v>0</v>
      </c>
      <c r="G15" s="20"/>
      <c r="H15" s="83">
        <f t="shared" si="1"/>
        <v>0</v>
      </c>
      <c r="I15" s="83">
        <f t="shared" si="1"/>
        <v>0</v>
      </c>
      <c r="J15" s="268">
        <f>'[4]Interest cost'!D7</f>
        <v>886.31590593732199</v>
      </c>
      <c r="K15" s="268">
        <f>'[4]Interest cost'!E7</f>
        <v>975.58755495534115</v>
      </c>
      <c r="L15" s="268">
        <f>'[4]Interest cost'!F7</f>
        <v>1205.414947965902</v>
      </c>
      <c r="M15" s="268">
        <f>'[4]Interest cost'!G7</f>
        <v>1525.7091236828969</v>
      </c>
      <c r="N15" s="268">
        <f>'[4]Interest cost'!H7</f>
        <v>1902.651204633587</v>
      </c>
      <c r="O15" s="268">
        <f>'[4]Interest cost'!I7</f>
        <v>2309.7503044380915</v>
      </c>
    </row>
    <row r="16" spans="2:15" x14ac:dyDescent="0.25">
      <c r="B16" s="12">
        <f t="shared" si="5"/>
        <v>7</v>
      </c>
      <c r="C16" s="18" t="s">
        <v>129</v>
      </c>
      <c r="D16" s="70"/>
      <c r="E16" s="83">
        <f t="shared" si="0"/>
        <v>0</v>
      </c>
      <c r="F16" s="144">
        <f t="shared" si="2"/>
        <v>0</v>
      </c>
      <c r="G16" s="20"/>
      <c r="H16" s="83">
        <f t="shared" si="1"/>
        <v>0</v>
      </c>
      <c r="I16" s="83">
        <f t="shared" si="1"/>
        <v>0</v>
      </c>
      <c r="J16" s="268">
        <f>'[4]Interest cost'!D9</f>
        <v>4480.0972280426813</v>
      </c>
      <c r="K16" s="268">
        <f>'[4]Interest cost'!E9</f>
        <v>5989.0544699362972</v>
      </c>
      <c r="L16" s="268">
        <f>'[4]Interest cost'!F9</f>
        <v>8238.7118797184321</v>
      </c>
      <c r="M16" s="268">
        <f>'[4]Interest cost'!G9</f>
        <v>11243.281048670669</v>
      </c>
      <c r="N16" s="268">
        <f>'[4]Interest cost'!H9</f>
        <v>14297.425327480694</v>
      </c>
      <c r="O16" s="268">
        <f>'[4]Interest cost'!I9</f>
        <v>17273.967287184954</v>
      </c>
    </row>
    <row r="17" spans="2:15" x14ac:dyDescent="0.25">
      <c r="B17" s="12">
        <f t="shared" si="5"/>
        <v>8</v>
      </c>
      <c r="C17" s="18" t="s">
        <v>130</v>
      </c>
      <c r="D17" s="70"/>
      <c r="E17" s="83">
        <f t="shared" si="0"/>
        <v>0</v>
      </c>
      <c r="F17" s="144">
        <f t="shared" si="2"/>
        <v>0</v>
      </c>
      <c r="G17" s="20"/>
      <c r="H17" s="83">
        <f t="shared" si="1"/>
        <v>0</v>
      </c>
      <c r="I17" s="83">
        <f t="shared" si="1"/>
        <v>0</v>
      </c>
      <c r="J17" s="268">
        <f t="shared" si="3"/>
        <v>0</v>
      </c>
      <c r="K17" s="270">
        <f t="shared" ref="K17:O18" si="6">K121+K178</f>
        <v>0</v>
      </c>
      <c r="L17" s="270">
        <f t="shared" si="6"/>
        <v>0</v>
      </c>
      <c r="M17" s="270">
        <f t="shared" si="6"/>
        <v>0</v>
      </c>
      <c r="N17" s="270">
        <f t="shared" si="6"/>
        <v>0</v>
      </c>
      <c r="O17" s="270">
        <f t="shared" si="6"/>
        <v>0</v>
      </c>
    </row>
    <row r="18" spans="2:15" x14ac:dyDescent="0.25">
      <c r="B18" s="12">
        <f t="shared" si="5"/>
        <v>9</v>
      </c>
      <c r="C18" s="18" t="s">
        <v>145</v>
      </c>
      <c r="D18" s="70"/>
      <c r="E18" s="83">
        <f t="shared" si="0"/>
        <v>0</v>
      </c>
      <c r="F18" s="144">
        <f t="shared" si="2"/>
        <v>0</v>
      </c>
      <c r="G18" s="20"/>
      <c r="H18" s="83">
        <f t="shared" si="1"/>
        <v>0</v>
      </c>
      <c r="I18" s="83">
        <f t="shared" si="1"/>
        <v>0</v>
      </c>
      <c r="J18" s="268">
        <f t="shared" si="3"/>
        <v>0</v>
      </c>
      <c r="K18" s="270">
        <f t="shared" si="6"/>
        <v>0</v>
      </c>
      <c r="L18" s="270">
        <f t="shared" si="6"/>
        <v>0</v>
      </c>
      <c r="M18" s="270">
        <f t="shared" si="6"/>
        <v>0</v>
      </c>
      <c r="N18" s="270">
        <f t="shared" si="6"/>
        <v>0</v>
      </c>
      <c r="O18" s="270">
        <f t="shared" si="6"/>
        <v>0</v>
      </c>
    </row>
    <row r="19" spans="2:15" ht="28" x14ac:dyDescent="0.25">
      <c r="B19" s="12">
        <f t="shared" si="5"/>
        <v>10</v>
      </c>
      <c r="C19" s="69" t="s">
        <v>144</v>
      </c>
      <c r="D19" s="70"/>
      <c r="E19" s="83"/>
      <c r="F19" s="144">
        <f t="shared" si="2"/>
        <v>0</v>
      </c>
      <c r="G19" s="20"/>
      <c r="H19" s="83"/>
      <c r="I19" s="83"/>
      <c r="J19" s="269">
        <f>'[4]Interest cost'!D12</f>
        <v>0.10278869630956894</v>
      </c>
      <c r="K19" s="269">
        <f>'[4]Interest cost'!E12</f>
        <v>0.10218942588753785</v>
      </c>
      <c r="L19" s="269">
        <f>'[4]Interest cost'!F12</f>
        <v>9.9745857070407687E-2</v>
      </c>
      <c r="M19" s="269">
        <f>'[4]Interest cost'!G12</f>
        <v>9.9763744116817016E-2</v>
      </c>
      <c r="N19" s="269">
        <f>'[4]Interest cost'!H12</f>
        <v>9.9649771682246202E-2</v>
      </c>
      <c r="O19" s="269">
        <f>'[4]Interest cost'!I12</f>
        <v>9.990296087120458E-2</v>
      </c>
    </row>
    <row r="20" spans="2:15" x14ac:dyDescent="0.25">
      <c r="B20" s="12">
        <f t="shared" si="5"/>
        <v>11</v>
      </c>
      <c r="C20" s="18" t="s">
        <v>209</v>
      </c>
      <c r="D20" s="70"/>
      <c r="E20" s="83">
        <f>E124+E181</f>
        <v>0</v>
      </c>
      <c r="F20" s="144">
        <f t="shared" si="2"/>
        <v>0</v>
      </c>
      <c r="G20" s="20"/>
      <c r="H20" s="83">
        <f t="shared" si="1"/>
        <v>0</v>
      </c>
      <c r="I20" s="83">
        <f t="shared" si="1"/>
        <v>0</v>
      </c>
      <c r="J20" s="268">
        <f>'[4]Interest cost'!D14</f>
        <v>453.13013268957474</v>
      </c>
      <c r="K20" s="268">
        <f>'[4]Interest cost'!E14</f>
        <v>534.91830077300688</v>
      </c>
      <c r="L20" s="268">
        <f>'[4]Interest cost'!F14</f>
        <v>709.58037437190831</v>
      </c>
      <c r="M20" s="268">
        <f>'[4]Interest cost'!G14</f>
        <v>971.79827869672454</v>
      </c>
      <c r="N20" s="268">
        <f>'[4]Interest cost'!H14</f>
        <v>1272.5627794933866</v>
      </c>
      <c r="O20" s="268">
        <f>'[4]Interest cost'!I14</f>
        <v>1577.0378005161897</v>
      </c>
    </row>
    <row r="21" spans="2:15" x14ac:dyDescent="0.25">
      <c r="B21" s="12">
        <f t="shared" si="5"/>
        <v>12</v>
      </c>
      <c r="C21" s="18" t="s">
        <v>212</v>
      </c>
      <c r="D21" s="70"/>
      <c r="E21" s="83">
        <f>E125+E182</f>
        <v>0</v>
      </c>
      <c r="F21" s="144">
        <f t="shared" si="2"/>
        <v>0</v>
      </c>
      <c r="G21" s="20"/>
      <c r="H21" s="83">
        <f t="shared" si="1"/>
        <v>0</v>
      </c>
      <c r="I21" s="83">
        <f t="shared" si="1"/>
        <v>0</v>
      </c>
      <c r="J21" s="268">
        <f t="shared" si="3"/>
        <v>0</v>
      </c>
      <c r="K21" s="270">
        <f>K125+K182</f>
        <v>0</v>
      </c>
      <c r="L21" s="270">
        <f>L125+L182</f>
        <v>0</v>
      </c>
      <c r="M21" s="270">
        <f>M125+M182</f>
        <v>0</v>
      </c>
      <c r="N21" s="270">
        <f>N125+N182</f>
        <v>0</v>
      </c>
      <c r="O21" s="270">
        <f>O125+O182</f>
        <v>0</v>
      </c>
    </row>
    <row r="22" spans="2:15" x14ac:dyDescent="0.25">
      <c r="B22" s="12">
        <f t="shared" si="5"/>
        <v>13</v>
      </c>
      <c r="C22" s="18" t="s">
        <v>213</v>
      </c>
      <c r="D22" s="70"/>
      <c r="E22" s="83">
        <f>E126+E183</f>
        <v>0</v>
      </c>
      <c r="F22" s="144">
        <f t="shared" si="2"/>
        <v>0</v>
      </c>
      <c r="G22" s="20"/>
      <c r="H22" s="83">
        <f t="shared" si="1"/>
        <v>0</v>
      </c>
      <c r="I22" s="83">
        <f t="shared" si="1"/>
        <v>0</v>
      </c>
      <c r="J22" s="268">
        <f>J20+J21</f>
        <v>453.13013268957474</v>
      </c>
      <c r="K22" s="268">
        <f t="shared" ref="K22:O22" si="7">K20+K21</f>
        <v>534.91830077300688</v>
      </c>
      <c r="L22" s="268">
        <f t="shared" si="7"/>
        <v>709.58037437190831</v>
      </c>
      <c r="M22" s="268">
        <f t="shared" si="7"/>
        <v>971.79827869672454</v>
      </c>
      <c r="N22" s="268">
        <f t="shared" si="7"/>
        <v>1272.5627794933866</v>
      </c>
      <c r="O22" s="268">
        <f t="shared" si="7"/>
        <v>1577.0378005161897</v>
      </c>
    </row>
    <row r="24" spans="2:15" x14ac:dyDescent="0.25">
      <c r="B24" s="25" t="s">
        <v>36</v>
      </c>
      <c r="C24" s="15" t="s">
        <v>210</v>
      </c>
    </row>
    <row r="25" spans="2:15" x14ac:dyDescent="0.25">
      <c r="L25" s="17" t="s">
        <v>4</v>
      </c>
    </row>
    <row r="26" spans="2:15" ht="15" customHeight="1" x14ac:dyDescent="0.25">
      <c r="B26" s="309" t="s">
        <v>140</v>
      </c>
      <c r="C26" s="329" t="s">
        <v>18</v>
      </c>
      <c r="D26" s="68" t="s">
        <v>160</v>
      </c>
      <c r="E26" s="314" t="s">
        <v>642</v>
      </c>
      <c r="F26" s="315"/>
      <c r="G26" s="316"/>
      <c r="H26" s="317" t="s">
        <v>153</v>
      </c>
      <c r="I26" s="321"/>
      <c r="J26" s="321"/>
      <c r="K26" s="321"/>
      <c r="L26" s="318"/>
    </row>
    <row r="27" spans="2:15" x14ac:dyDescent="0.25">
      <c r="B27" s="310"/>
      <c r="C27" s="379"/>
      <c r="D27" s="7" t="s">
        <v>169</v>
      </c>
      <c r="E27" s="7" t="s">
        <v>163</v>
      </c>
      <c r="F27" s="7" t="s">
        <v>164</v>
      </c>
      <c r="G27" s="7" t="s">
        <v>168</v>
      </c>
      <c r="H27" s="7" t="s">
        <v>154</v>
      </c>
      <c r="I27" s="7" t="s">
        <v>155</v>
      </c>
      <c r="J27" s="7" t="s">
        <v>156</v>
      </c>
      <c r="K27" s="7" t="s">
        <v>157</v>
      </c>
      <c r="L27" s="7" t="s">
        <v>158</v>
      </c>
    </row>
    <row r="28" spans="2:15" x14ac:dyDescent="0.25">
      <c r="B28" s="322"/>
      <c r="C28" s="330"/>
      <c r="D28" s="7" t="s">
        <v>12</v>
      </c>
      <c r="E28" s="7" t="s">
        <v>3</v>
      </c>
      <c r="F28" s="7" t="s">
        <v>5</v>
      </c>
      <c r="G28" s="7" t="s">
        <v>5</v>
      </c>
      <c r="H28" s="7" t="s">
        <v>8</v>
      </c>
      <c r="I28" s="7" t="s">
        <v>8</v>
      </c>
      <c r="J28" s="7" t="s">
        <v>8</v>
      </c>
      <c r="K28" s="7" t="s">
        <v>8</v>
      </c>
      <c r="L28" s="7" t="s">
        <v>8</v>
      </c>
    </row>
    <row r="29" spans="2:15" x14ac:dyDescent="0.25">
      <c r="B29" s="12">
        <v>1</v>
      </c>
      <c r="C29" s="30" t="s">
        <v>771</v>
      </c>
      <c r="D29" s="18"/>
      <c r="E29" s="18"/>
      <c r="F29" s="18"/>
      <c r="G29" s="18"/>
      <c r="H29" s="18"/>
      <c r="I29" s="18"/>
      <c r="J29" s="18"/>
      <c r="K29" s="18"/>
      <c r="L29" s="18"/>
    </row>
    <row r="30" spans="2:15" x14ac:dyDescent="0.25">
      <c r="B30" s="18"/>
      <c r="C30" s="18" t="s">
        <v>13</v>
      </c>
      <c r="D30" s="18"/>
      <c r="E30" s="18"/>
      <c r="F30" s="18"/>
      <c r="G30" s="271">
        <f>'[4]Loan Portfolio'!$C$13</f>
        <v>5187.68</v>
      </c>
      <c r="H30" s="83">
        <f>G33</f>
        <v>6836.0349915999996</v>
      </c>
      <c r="I30" s="83">
        <f t="shared" ref="I30:L30" si="8">H33</f>
        <v>6695.0149575999994</v>
      </c>
      <c r="J30" s="83">
        <f t="shared" si="8"/>
        <v>6299.954957599999</v>
      </c>
      <c r="K30" s="83">
        <f t="shared" si="8"/>
        <v>5342.8449575999994</v>
      </c>
      <c r="L30" s="83">
        <f t="shared" si="8"/>
        <v>4385.7349575999997</v>
      </c>
    </row>
    <row r="31" spans="2:15" x14ac:dyDescent="0.25">
      <c r="B31" s="18"/>
      <c r="C31" s="18" t="s">
        <v>124</v>
      </c>
      <c r="D31" s="18"/>
      <c r="E31" s="18"/>
      <c r="F31" s="18"/>
      <c r="G31" s="271">
        <f>'[4]Loan Portfolio'!$D$13</f>
        <v>2069.4499999999998</v>
      </c>
      <c r="H31" s="271">
        <f>'[4]Loan Portfolio'!$K$13</f>
        <v>465.62282279999999</v>
      </c>
      <c r="I31" s="271">
        <f>'[4]Loan Portfolio'!$Q$13</f>
        <v>328.4</v>
      </c>
      <c r="J31" s="18">
        <v>0</v>
      </c>
      <c r="K31" s="18">
        <v>0</v>
      </c>
      <c r="L31" s="18">
        <v>0</v>
      </c>
    </row>
    <row r="32" spans="2:15" x14ac:dyDescent="0.25">
      <c r="B32" s="18"/>
      <c r="C32" s="18" t="s">
        <v>14</v>
      </c>
      <c r="D32" s="18"/>
      <c r="E32" s="18"/>
      <c r="F32" s="18"/>
      <c r="G32" s="271">
        <f>'[4]Loan Portfolio'!$E$13</f>
        <v>421.09523780000001</v>
      </c>
      <c r="H32" s="271">
        <f>'[4]Loan Portfolio'!$J$13</f>
        <v>606.6428568</v>
      </c>
      <c r="I32" s="271">
        <f>'[4]Loan Portfolio'!$P$13</f>
        <v>723.46</v>
      </c>
      <c r="J32" s="271">
        <f>'[4]Loan Portfolio'!$V$13</f>
        <v>957.11</v>
      </c>
      <c r="K32" s="271">
        <f>'[4]Loan Portfolio'!$AA$13</f>
        <v>957.11</v>
      </c>
      <c r="L32" s="271">
        <f>'[4]Loan Portfolio'!$AF$13</f>
        <v>957.11</v>
      </c>
    </row>
    <row r="33" spans="2:12" x14ac:dyDescent="0.25">
      <c r="B33" s="18"/>
      <c r="C33" s="18" t="s">
        <v>15</v>
      </c>
      <c r="D33" s="144">
        <f>D137+D194</f>
        <v>0</v>
      </c>
      <c r="E33" s="144">
        <f t="shared" ref="E33:F33" si="9">E137+E194</f>
        <v>0</v>
      </c>
      <c r="F33" s="144">
        <f t="shared" si="9"/>
        <v>0</v>
      </c>
      <c r="G33" s="144">
        <f>'[4]Loan Portfolio'!$G$13</f>
        <v>6836.0349915999996</v>
      </c>
      <c r="H33" s="144">
        <f>'[4]Loan Portfolio'!$M$13</f>
        <v>6695.0149575999994</v>
      </c>
      <c r="I33" s="144">
        <f>'[4]Loan Portfolio'!$S$13</f>
        <v>6299.954957599999</v>
      </c>
      <c r="J33" s="144">
        <f>'[4]Loan Portfolio'!$X$13</f>
        <v>5342.8449575999994</v>
      </c>
      <c r="K33" s="144">
        <f>'[4]Loan Portfolio'!$AC$13</f>
        <v>4385.7349575999997</v>
      </c>
      <c r="L33" s="144">
        <f>'[4]Loan Portfolio'!$AH$13</f>
        <v>3428.6249575999996</v>
      </c>
    </row>
    <row r="34" spans="2:12" x14ac:dyDescent="0.25">
      <c r="B34" s="18"/>
      <c r="C34" s="18" t="s">
        <v>146</v>
      </c>
      <c r="D34" s="144">
        <f>D138+D195</f>
        <v>0</v>
      </c>
      <c r="E34" s="144">
        <f t="shared" ref="E34:F34" si="10">E138+E195</f>
        <v>0</v>
      </c>
      <c r="F34" s="144">
        <f t="shared" si="10"/>
        <v>0</v>
      </c>
      <c r="G34" s="144">
        <f>'[4]Loan Portfolio'!$H$13</f>
        <v>6011.8574957999999</v>
      </c>
      <c r="H34" s="144">
        <f>'[4]Loan Portfolio'!$N$13</f>
        <v>6353.4362266999997</v>
      </c>
      <c r="I34" s="144">
        <f>'[4]Loan Portfolio'!$T$13</f>
        <v>6497.4849575999997</v>
      </c>
      <c r="J34" s="144">
        <f>'[4]Loan Portfolio'!$Y$13</f>
        <v>5821.3999575999987</v>
      </c>
      <c r="K34" s="144">
        <f>'[4]Loan Portfolio'!$AD$13</f>
        <v>4864.2899576</v>
      </c>
      <c r="L34" s="144">
        <f>'[4]Loan Portfolio'!$AI$13</f>
        <v>3907.1799575999994</v>
      </c>
    </row>
    <row r="35" spans="2:12" x14ac:dyDescent="0.25">
      <c r="B35" s="18"/>
      <c r="C35" s="18" t="s">
        <v>16</v>
      </c>
      <c r="D35" s="18"/>
      <c r="E35" s="18"/>
      <c r="F35" s="18"/>
      <c r="G35" s="228">
        <f>'[4]Loan Portfolio'!$I$13</f>
        <v>0.1056963153308149</v>
      </c>
      <c r="H35" s="228">
        <f>'[4]Loan Portfolio'!$O$13</f>
        <v>0.10472128408308276</v>
      </c>
      <c r="I35" s="228">
        <f>'[4]Loan Portfolio'!$U$13</f>
        <v>9.9052172371280917E-2</v>
      </c>
      <c r="J35" s="228">
        <f>'[4]Loan Portfolio'!$Z$13</f>
        <v>9.9266500190486773E-2</v>
      </c>
      <c r="K35" s="228">
        <f>'[4]Loan Portfolio'!$AE$13</f>
        <v>9.9484201027925989E-2</v>
      </c>
      <c r="L35" s="228">
        <f>'[4]Loan Portfolio'!$AJ$13</f>
        <v>9.9811118052403905E-2</v>
      </c>
    </row>
    <row r="36" spans="2:12" x14ac:dyDescent="0.25">
      <c r="B36" s="18"/>
      <c r="C36" s="18" t="s">
        <v>209</v>
      </c>
      <c r="D36" s="144">
        <f t="shared" ref="D36:F36" si="11">D140+D197</f>
        <v>0</v>
      </c>
      <c r="E36" s="144">
        <f t="shared" si="11"/>
        <v>0</v>
      </c>
      <c r="F36" s="144">
        <f t="shared" si="11"/>
        <v>0</v>
      </c>
      <c r="G36" s="144">
        <f>'[4]Loan Portfolio'!$F$13</f>
        <v>635.43118560000005</v>
      </c>
      <c r="H36" s="144">
        <f>'[4]Loan Portfolio'!$L$13</f>
        <v>665.34</v>
      </c>
      <c r="I36" s="144">
        <f>'[4]Loan Portfolio'!$R$13</f>
        <v>643.59</v>
      </c>
      <c r="J36" s="144">
        <f>'[4]Loan Portfolio'!$W$13</f>
        <v>577.87</v>
      </c>
      <c r="K36" s="144">
        <f>'[4]Loan Portfolio'!$AB$13</f>
        <v>483.92</v>
      </c>
      <c r="L36" s="144">
        <f>'[4]Loan Portfolio'!$AG$13</f>
        <v>389.98</v>
      </c>
    </row>
    <row r="37" spans="2:12" x14ac:dyDescent="0.25">
      <c r="B37" s="18"/>
      <c r="C37" s="18" t="s">
        <v>212</v>
      </c>
      <c r="D37" s="18"/>
      <c r="E37" s="18"/>
      <c r="F37" s="18"/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</row>
    <row r="38" spans="2:12" x14ac:dyDescent="0.25">
      <c r="B38" s="18"/>
      <c r="C38" s="18" t="s">
        <v>213</v>
      </c>
      <c r="D38" s="144">
        <f t="shared" ref="D38:F38" si="12">D142+D199</f>
        <v>0</v>
      </c>
      <c r="E38" s="144">
        <f t="shared" si="12"/>
        <v>0</v>
      </c>
      <c r="F38" s="144">
        <f t="shared" si="12"/>
        <v>0</v>
      </c>
      <c r="G38" s="144">
        <f>G36+G37</f>
        <v>635.43118560000005</v>
      </c>
      <c r="H38" s="144">
        <f t="shared" ref="H38:L38" si="13">H36+H37</f>
        <v>665.34</v>
      </c>
      <c r="I38" s="144">
        <f t="shared" si="13"/>
        <v>643.59</v>
      </c>
      <c r="J38" s="144">
        <f t="shared" si="13"/>
        <v>577.87</v>
      </c>
      <c r="K38" s="144">
        <f t="shared" si="13"/>
        <v>483.92</v>
      </c>
      <c r="L38" s="144">
        <f t="shared" si="13"/>
        <v>389.98</v>
      </c>
    </row>
    <row r="39" spans="2:12" x14ac:dyDescent="0.25">
      <c r="B39" s="12">
        <v>2</v>
      </c>
      <c r="C39" s="30" t="s">
        <v>772</v>
      </c>
      <c r="D39" s="18"/>
      <c r="E39" s="18"/>
      <c r="F39" s="18"/>
      <c r="G39" s="18"/>
      <c r="H39" s="18"/>
      <c r="I39" s="18"/>
      <c r="J39" s="18"/>
      <c r="K39" s="18"/>
      <c r="L39" s="18"/>
    </row>
    <row r="40" spans="2:12" x14ac:dyDescent="0.25">
      <c r="B40" s="18"/>
      <c r="C40" s="18" t="s">
        <v>13</v>
      </c>
      <c r="D40" s="18"/>
      <c r="E40" s="18"/>
      <c r="F40" s="18"/>
      <c r="G40" s="271">
        <f>'[4]Loan Portfolio'!$C$14</f>
        <v>5361.25</v>
      </c>
      <c r="H40" s="83">
        <f>G43</f>
        <v>6017.5200439999999</v>
      </c>
      <c r="I40" s="83">
        <f t="shared" ref="I40:K40" si="14">H43</f>
        <v>6100.0076416000002</v>
      </c>
      <c r="J40" s="83">
        <f t="shared" si="14"/>
        <v>5928.4476416000007</v>
      </c>
      <c r="K40" s="83">
        <f t="shared" si="14"/>
        <v>5194.8476416000003</v>
      </c>
      <c r="L40" s="83">
        <f>K43</f>
        <v>4461.2476416</v>
      </c>
    </row>
    <row r="41" spans="2:12" x14ac:dyDescent="0.25">
      <c r="B41" s="18"/>
      <c r="C41" s="18" t="s">
        <v>124</v>
      </c>
      <c r="D41" s="18"/>
      <c r="E41" s="18"/>
      <c r="F41" s="18"/>
      <c r="G41" s="271">
        <f>'[4]Loan Portfolio'!$D$14</f>
        <v>934.82</v>
      </c>
      <c r="H41" s="271">
        <f>'[4]Loan Portfolio'!$K$14</f>
        <v>465.62</v>
      </c>
      <c r="I41" s="18">
        <v>0</v>
      </c>
      <c r="J41" s="18">
        <v>0</v>
      </c>
      <c r="K41" s="18">
        <v>0</v>
      </c>
      <c r="L41" s="18">
        <v>0</v>
      </c>
    </row>
    <row r="42" spans="2:12" x14ac:dyDescent="0.25">
      <c r="B42" s="18"/>
      <c r="C42" s="18" t="s">
        <v>14</v>
      </c>
      <c r="D42" s="18"/>
      <c r="E42" s="18"/>
      <c r="F42" s="18"/>
      <c r="G42" s="271">
        <f>'[4]Loan Portfolio'!$E$14</f>
        <v>278.54715160000001</v>
      </c>
      <c r="H42" s="271">
        <f>'[4]Loan Portfolio'!$J$14</f>
        <v>383.13240239999999</v>
      </c>
      <c r="I42" s="271">
        <f>'[4]Loan Portfolio'!$P$14</f>
        <v>499.95</v>
      </c>
      <c r="J42" s="271">
        <f>'[4]Loan Portfolio'!$V$14</f>
        <v>733.6</v>
      </c>
      <c r="K42" s="271">
        <f>'[4]Loan Portfolio'!$AA$14</f>
        <v>733.6</v>
      </c>
      <c r="L42" s="271">
        <f>'[4]Loan Portfolio'!$AF$14</f>
        <v>733.6</v>
      </c>
    </row>
    <row r="43" spans="2:12" x14ac:dyDescent="0.25">
      <c r="B43" s="18"/>
      <c r="C43" s="18" t="s">
        <v>15</v>
      </c>
      <c r="D43" s="144">
        <f t="shared" ref="D43:F43" si="15">D147+D204</f>
        <v>0</v>
      </c>
      <c r="E43" s="144">
        <f t="shared" si="15"/>
        <v>0</v>
      </c>
      <c r="F43" s="144">
        <f t="shared" si="15"/>
        <v>0</v>
      </c>
      <c r="G43" s="144">
        <f>'[4]Loan Portfolio'!$G$14</f>
        <v>6017.5200439999999</v>
      </c>
      <c r="H43" s="144">
        <f>'[4]Loan Portfolio'!$M$14</f>
        <v>6100.0076416000002</v>
      </c>
      <c r="I43" s="144">
        <f>'[4]Loan Portfolio'!$S$14</f>
        <v>5928.4476416000007</v>
      </c>
      <c r="J43" s="144">
        <f>'[4]Loan Portfolio'!$X$14</f>
        <v>5194.8476416000003</v>
      </c>
      <c r="K43" s="144">
        <f>'[4]Loan Portfolio'!$AC$14</f>
        <v>4461.2476416</v>
      </c>
      <c r="L43" s="144">
        <f>'[4]Loan Portfolio'!$AH$14</f>
        <v>3727.6476416</v>
      </c>
    </row>
    <row r="44" spans="2:12" x14ac:dyDescent="0.25">
      <c r="B44" s="18"/>
      <c r="C44" s="18" t="s">
        <v>146</v>
      </c>
      <c r="D44" s="144">
        <f t="shared" ref="D44:F44" si="16">D148+D205</f>
        <v>0</v>
      </c>
      <c r="E44" s="144">
        <f t="shared" si="16"/>
        <v>0</v>
      </c>
      <c r="F44" s="144">
        <f t="shared" si="16"/>
        <v>0</v>
      </c>
      <c r="G44" s="144">
        <f>'[4]Loan Portfolio'!$H$14</f>
        <v>5689.3850220000004</v>
      </c>
      <c r="H44" s="144">
        <f>'[4]Loan Portfolio'!$N$14</f>
        <v>5894.6963317999998</v>
      </c>
      <c r="I44" s="144">
        <f>'[4]Loan Portfolio'!$T$14</f>
        <v>6014.2276416000004</v>
      </c>
      <c r="J44" s="144">
        <f>'[4]Loan Portfolio'!$Y$14</f>
        <v>5561.6476416000005</v>
      </c>
      <c r="K44" s="144">
        <f>'[4]Loan Portfolio'!$AD$14</f>
        <v>4828.0476416000001</v>
      </c>
      <c r="L44" s="144">
        <f>'[4]Loan Portfolio'!$AI$14</f>
        <v>4094.4476415999998</v>
      </c>
    </row>
    <row r="45" spans="2:12" x14ac:dyDescent="0.25">
      <c r="B45" s="18"/>
      <c r="C45" s="18" t="s">
        <v>16</v>
      </c>
      <c r="D45" s="18"/>
      <c r="E45" s="18"/>
      <c r="F45" s="18"/>
      <c r="G45" s="228">
        <f>'[4]Loan Portfolio'!$I$14</f>
        <v>9.8780523927775754E-2</v>
      </c>
      <c r="H45" s="228">
        <f>'[4]Loan Portfolio'!$O$14</f>
        <v>0.10139623253798501</v>
      </c>
      <c r="I45" s="228">
        <f>'[4]Loan Portfolio'!$U$14</f>
        <v>9.9346089906408364E-2</v>
      </c>
      <c r="J45" s="228">
        <f>'[4]Loan Portfolio'!$Z$14</f>
        <v>9.9486705317566856E-2</v>
      </c>
      <c r="K45" s="228">
        <f>'[4]Loan Portfolio'!$AE$14</f>
        <v>9.9607550649733839E-2</v>
      </c>
      <c r="L45" s="228">
        <f>'[4]Loan Portfolio'!$AJ$14</f>
        <v>9.9771699569313657E-2</v>
      </c>
    </row>
    <row r="46" spans="2:12" x14ac:dyDescent="0.25">
      <c r="B46" s="18"/>
      <c r="C46" s="18" t="s">
        <v>209</v>
      </c>
      <c r="D46" s="144">
        <f t="shared" ref="D46:F46" si="17">D150+D207</f>
        <v>0</v>
      </c>
      <c r="E46" s="144">
        <f t="shared" si="17"/>
        <v>0</v>
      </c>
      <c r="F46" s="144">
        <f t="shared" si="17"/>
        <v>0</v>
      </c>
      <c r="G46" s="144">
        <f>'[4]Loan Portfolio'!$F$14</f>
        <v>562.00043330000005</v>
      </c>
      <c r="H46" s="144">
        <f>'[4]Loan Portfolio'!$L$14</f>
        <v>597.70000000000005</v>
      </c>
      <c r="I46" s="144">
        <f>'[4]Loan Portfolio'!$R$14</f>
        <v>597.49</v>
      </c>
      <c r="J46" s="144">
        <f>'[4]Loan Portfolio'!$W$14</f>
        <v>553.30999999999995</v>
      </c>
      <c r="K46" s="144">
        <f>'[4]Loan Portfolio'!$AB$14</f>
        <v>480.91</v>
      </c>
      <c r="L46" s="144">
        <f>'[4]Loan Portfolio'!$AG$14</f>
        <v>408.51</v>
      </c>
    </row>
    <row r="47" spans="2:12" x14ac:dyDescent="0.25">
      <c r="B47" s="18"/>
      <c r="C47" s="18" t="s">
        <v>212</v>
      </c>
      <c r="D47" s="18"/>
      <c r="E47" s="18"/>
      <c r="F47" s="18"/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</row>
    <row r="48" spans="2:12" x14ac:dyDescent="0.25">
      <c r="B48" s="18"/>
      <c r="C48" s="18" t="s">
        <v>213</v>
      </c>
      <c r="D48" s="144">
        <f t="shared" ref="D48:F48" si="18">D152+D209</f>
        <v>0</v>
      </c>
      <c r="E48" s="144">
        <f t="shared" si="18"/>
        <v>0</v>
      </c>
      <c r="F48" s="144">
        <f t="shared" si="18"/>
        <v>0</v>
      </c>
      <c r="G48" s="144">
        <f>SUM(G46:G47)</f>
        <v>562.00043330000005</v>
      </c>
      <c r="H48" s="144">
        <f t="shared" ref="H48:L48" si="19">SUM(H46:H47)</f>
        <v>597.70000000000005</v>
      </c>
      <c r="I48" s="144">
        <f t="shared" si="19"/>
        <v>597.49</v>
      </c>
      <c r="J48" s="144">
        <f>SUM(J46:J47)</f>
        <v>553.30999999999995</v>
      </c>
      <c r="K48" s="144">
        <f t="shared" si="19"/>
        <v>480.91</v>
      </c>
      <c r="L48" s="144">
        <f t="shared" si="19"/>
        <v>408.51</v>
      </c>
    </row>
    <row r="49" spans="2:12" x14ac:dyDescent="0.25">
      <c r="B49" s="208"/>
      <c r="C49" s="208"/>
      <c r="D49" s="224"/>
      <c r="E49" s="224"/>
      <c r="F49" s="224"/>
      <c r="G49" s="224"/>
      <c r="H49" s="224"/>
      <c r="I49" s="224"/>
      <c r="J49" s="224"/>
      <c r="K49" s="224"/>
      <c r="L49" s="224"/>
    </row>
    <row r="50" spans="2:12" x14ac:dyDescent="0.25">
      <c r="B50" s="207">
        <v>3</v>
      </c>
      <c r="C50" s="30" t="s">
        <v>773</v>
      </c>
      <c r="D50" s="224"/>
      <c r="E50" s="224"/>
      <c r="F50" s="224"/>
      <c r="G50" s="224"/>
      <c r="H50" s="224"/>
      <c r="I50" s="224"/>
      <c r="J50" s="224"/>
      <c r="K50" s="224"/>
      <c r="L50" s="224"/>
    </row>
    <row r="51" spans="2:12" x14ac:dyDescent="0.25">
      <c r="B51" s="208"/>
      <c r="C51" s="208" t="s">
        <v>13</v>
      </c>
      <c r="D51" s="224"/>
      <c r="E51" s="224"/>
      <c r="F51" s="224"/>
      <c r="G51" s="224">
        <f>'[4]Loan Portfolio'!$C$15</f>
        <v>1318.82</v>
      </c>
      <c r="H51" s="224">
        <f>G54</f>
        <v>871.55634769999995</v>
      </c>
      <c r="I51" s="224">
        <f t="shared" ref="I51:L51" si="20">H54</f>
        <v>457.92944449999993</v>
      </c>
      <c r="J51" s="224">
        <f t="shared" si="20"/>
        <v>138.36920609999993</v>
      </c>
      <c r="K51" s="224">
        <f t="shared" si="20"/>
        <v>14.406492099999923</v>
      </c>
      <c r="L51" s="224">
        <f t="shared" si="20"/>
        <v>-7.638334409421077E-14</v>
      </c>
    </row>
    <row r="52" spans="2:12" x14ac:dyDescent="0.25">
      <c r="B52" s="208"/>
      <c r="C52" s="208" t="s">
        <v>124</v>
      </c>
      <c r="D52" s="224"/>
      <c r="E52" s="224"/>
      <c r="F52" s="224"/>
      <c r="G52" s="224">
        <f>'[4]Loan Portfolio'!$D$15</f>
        <v>0</v>
      </c>
      <c r="H52" s="224">
        <v>0</v>
      </c>
      <c r="I52" s="224">
        <v>0</v>
      </c>
      <c r="J52" s="224">
        <v>0</v>
      </c>
      <c r="K52" s="224">
        <v>0</v>
      </c>
      <c r="L52" s="224">
        <v>0</v>
      </c>
    </row>
    <row r="53" spans="2:12" x14ac:dyDescent="0.25">
      <c r="B53" s="208"/>
      <c r="C53" s="208" t="s">
        <v>14</v>
      </c>
      <c r="D53" s="224"/>
      <c r="E53" s="224"/>
      <c r="F53" s="224"/>
      <c r="G53" s="224">
        <f>'[4]Loan Portfolio'!$E$15</f>
        <v>447.26</v>
      </c>
      <c r="H53" s="224">
        <f>'[4]Loan Portfolio'!$J$15</f>
        <v>413.62690320000002</v>
      </c>
      <c r="I53" s="224">
        <f>'[4]Loan Portfolio'!$P$15</f>
        <v>319.5602384</v>
      </c>
      <c r="J53" s="224">
        <f>'[4]Loan Portfolio'!$V$15</f>
        <v>123.96271400000001</v>
      </c>
      <c r="K53" s="224">
        <f>'[4]Loan Portfolio'!$AA$15</f>
        <v>14.406492099999999</v>
      </c>
      <c r="L53" s="224">
        <f>'[4]Loan Portfolio'!$AF$15</f>
        <v>0</v>
      </c>
    </row>
    <row r="54" spans="2:12" x14ac:dyDescent="0.25">
      <c r="B54" s="208"/>
      <c r="C54" s="208" t="s">
        <v>15</v>
      </c>
      <c r="D54" s="144"/>
      <c r="E54" s="144"/>
      <c r="F54" s="144"/>
      <c r="G54" s="144">
        <f>'[4]Loan Portfolio'!$G$15</f>
        <v>871.55634769999995</v>
      </c>
      <c r="H54" s="144">
        <f>'[4]Loan Portfolio'!$M$15</f>
        <v>457.92944449999993</v>
      </c>
      <c r="I54" s="144">
        <f>'[4]Loan Portfolio'!$S$15</f>
        <v>138.36920609999993</v>
      </c>
      <c r="J54" s="144">
        <f>'[4]Loan Portfolio'!$X$15</f>
        <v>14.406492099999923</v>
      </c>
      <c r="K54" s="144">
        <f>'[4]Loan Portfolio'!$AC$15</f>
        <v>-7.638334409421077E-14</v>
      </c>
      <c r="L54" s="144">
        <f>'[4]Loan Portfolio'!$AH$15</f>
        <v>-7.638334409421077E-14</v>
      </c>
    </row>
    <row r="55" spans="2:12" x14ac:dyDescent="0.25">
      <c r="B55" s="208"/>
      <c r="C55" s="208" t="s">
        <v>146</v>
      </c>
      <c r="D55" s="144"/>
      <c r="E55" s="144"/>
      <c r="F55" s="144"/>
      <c r="G55" s="144">
        <f>'[4]Loan Portfolio'!$H$15</f>
        <v>1095.1881738499999</v>
      </c>
      <c r="H55" s="144">
        <f>'[4]Loan Portfolio'!$N$15</f>
        <v>776.55880917499985</v>
      </c>
      <c r="I55" s="144">
        <f>'[4]Loan Portfolio'!$T$15</f>
        <v>298.14932529999993</v>
      </c>
      <c r="J55" s="144">
        <f>'[4]Loan Portfolio'!$Y$15</f>
        <v>76.387849099999926</v>
      </c>
      <c r="K55" s="144">
        <f>'[4]Loan Portfolio'!$AD$15</f>
        <v>7.2032460499999234</v>
      </c>
      <c r="L55" s="144">
        <f>'[4]Loan Portfolio'!$AI$15</f>
        <v>-7.638334409421077E-14</v>
      </c>
    </row>
    <row r="56" spans="2:12" x14ac:dyDescent="0.25">
      <c r="B56" s="208"/>
      <c r="C56" s="208" t="s">
        <v>16</v>
      </c>
      <c r="D56" s="208"/>
      <c r="E56" s="208"/>
      <c r="F56" s="208"/>
      <c r="G56" s="228">
        <f>'[4]Loan Portfolio'!$I$15</f>
        <v>0.10688343190239062</v>
      </c>
      <c r="H56" s="228">
        <f>'[4]Loan Portfolio'!$O$15</f>
        <v>0.10035698014049255</v>
      </c>
      <c r="I56" s="228">
        <f>'[4]Loan Portfolio'!$U$15</f>
        <v>0.10713235955280785</v>
      </c>
      <c r="J56" s="228">
        <f>'[4]Loan Portfolio'!$Z$15</f>
        <v>0.11701298350603787</v>
      </c>
      <c r="K56" s="228">
        <f>'[4]Loan Portfolio'!$AE$15</f>
        <v>4.917610002368359E-2</v>
      </c>
      <c r="L56" s="228">
        <f>'[4]Loan Portfolio'!$AJ$15</f>
        <v>0</v>
      </c>
    </row>
    <row r="57" spans="2:12" x14ac:dyDescent="0.25">
      <c r="B57" s="208"/>
      <c r="C57" s="208" t="s">
        <v>209</v>
      </c>
      <c r="D57" s="144"/>
      <c r="E57" s="144"/>
      <c r="F57" s="144"/>
      <c r="G57" s="144">
        <f>'[4]Loan Portfolio'!$F$15</f>
        <v>117.0574706</v>
      </c>
      <c r="H57" s="144">
        <f>'[4]Loan Portfolio'!$L$15</f>
        <v>77.933096990300001</v>
      </c>
      <c r="I57" s="144">
        <f>'[4]Loan Portfolio'!$R$15</f>
        <v>31.941440718466662</v>
      </c>
      <c r="J57" s="144">
        <f>'[4]Loan Portfolio'!$W$15</f>
        <v>8.9383701268000006</v>
      </c>
      <c r="K57" s="144">
        <f>'[4]Loan Portfolio'!$AB$15</f>
        <v>0.35422754824999997</v>
      </c>
      <c r="L57" s="144">
        <f>'[4]Loan Portfolio'!$AG$15</f>
        <v>0</v>
      </c>
    </row>
    <row r="58" spans="2:12" x14ac:dyDescent="0.25">
      <c r="B58" s="208"/>
      <c r="C58" s="208" t="s">
        <v>212</v>
      </c>
      <c r="D58" s="208"/>
      <c r="E58" s="208"/>
      <c r="F58" s="208"/>
      <c r="G58" s="208">
        <v>0</v>
      </c>
      <c r="H58" s="208">
        <v>0</v>
      </c>
      <c r="I58" s="208">
        <v>0</v>
      </c>
      <c r="J58" s="208">
        <v>0</v>
      </c>
      <c r="K58" s="208">
        <v>0</v>
      </c>
      <c r="L58" s="208">
        <v>0</v>
      </c>
    </row>
    <row r="59" spans="2:12" x14ac:dyDescent="0.25">
      <c r="B59" s="208"/>
      <c r="C59" s="208" t="s">
        <v>213</v>
      </c>
      <c r="D59" s="144"/>
      <c r="E59" s="144"/>
      <c r="F59" s="144"/>
      <c r="G59" s="144">
        <f>G58+G57</f>
        <v>117.0574706</v>
      </c>
      <c r="H59" s="144">
        <f t="shared" ref="H59:L59" si="21">H58+H57</f>
        <v>77.933096990300001</v>
      </c>
      <c r="I59" s="144">
        <f t="shared" si="21"/>
        <v>31.941440718466662</v>
      </c>
      <c r="J59" s="144">
        <f t="shared" si="21"/>
        <v>8.9383701268000006</v>
      </c>
      <c r="K59" s="144">
        <f t="shared" si="21"/>
        <v>0.35422754824999997</v>
      </c>
      <c r="L59" s="144">
        <f t="shared" si="21"/>
        <v>0</v>
      </c>
    </row>
    <row r="60" spans="2:12" x14ac:dyDescent="0.25">
      <c r="B60" s="208"/>
      <c r="C60" s="208"/>
      <c r="D60" s="224"/>
      <c r="E60" s="224"/>
      <c r="F60" s="224"/>
      <c r="G60" s="224"/>
      <c r="H60" s="224"/>
      <c r="I60" s="224"/>
      <c r="J60" s="224"/>
      <c r="K60" s="224"/>
      <c r="L60" s="224"/>
    </row>
    <row r="61" spans="2:12" x14ac:dyDescent="0.25">
      <c r="B61" s="207">
        <v>4</v>
      </c>
      <c r="C61" s="30" t="s">
        <v>774</v>
      </c>
      <c r="D61" s="224"/>
      <c r="E61" s="224"/>
      <c r="F61" s="224"/>
      <c r="G61" s="224"/>
      <c r="H61" s="224"/>
      <c r="I61" s="224"/>
      <c r="J61" s="224"/>
      <c r="K61" s="224"/>
      <c r="L61" s="224"/>
    </row>
    <row r="62" spans="2:12" x14ac:dyDescent="0.25">
      <c r="B62" s="208"/>
      <c r="C62" s="208" t="s">
        <v>13</v>
      </c>
      <c r="D62" s="224"/>
      <c r="E62" s="224"/>
      <c r="F62" s="224"/>
      <c r="G62" s="224">
        <f>'[4]Loan Portfolio'!$C$16</f>
        <v>425.34</v>
      </c>
      <c r="H62" s="224">
        <f>G65</f>
        <v>360.47169939999998</v>
      </c>
      <c r="I62" s="224">
        <f t="shared" ref="I62:L62" si="22">H65</f>
        <v>279.97770099999997</v>
      </c>
      <c r="J62" s="224">
        <f t="shared" si="22"/>
        <v>199.48370259999996</v>
      </c>
      <c r="K62" s="224">
        <f t="shared" si="22"/>
        <v>118.98970419999996</v>
      </c>
      <c r="L62" s="224">
        <f t="shared" si="22"/>
        <v>60.343205799999964</v>
      </c>
    </row>
    <row r="63" spans="2:12" x14ac:dyDescent="0.25">
      <c r="B63" s="208"/>
      <c r="C63" s="208" t="s">
        <v>124</v>
      </c>
      <c r="D63" s="224"/>
      <c r="E63" s="224"/>
      <c r="F63" s="224"/>
      <c r="G63" s="224">
        <f>'[4]Loan Portfolio'!$D$16</f>
        <v>3.1978000000094653E-3</v>
      </c>
      <c r="H63" s="224">
        <v>0</v>
      </c>
      <c r="I63" s="224">
        <v>0</v>
      </c>
      <c r="J63" s="224">
        <v>0</v>
      </c>
      <c r="K63" s="224">
        <v>0</v>
      </c>
      <c r="L63" s="224">
        <v>0</v>
      </c>
    </row>
    <row r="64" spans="2:12" x14ac:dyDescent="0.25">
      <c r="B64" s="208"/>
      <c r="C64" s="208" t="s">
        <v>14</v>
      </c>
      <c r="D64" s="224"/>
      <c r="E64" s="224"/>
      <c r="F64" s="224"/>
      <c r="G64" s="224">
        <f>'[4]Loan Portfolio'!$E$16</f>
        <v>64.871498399999993</v>
      </c>
      <c r="H64" s="224">
        <f>'[4]Loan Portfolio'!$J$16</f>
        <v>80.493998399999995</v>
      </c>
      <c r="I64" s="224">
        <f>'[4]Loan Portfolio'!$P$16</f>
        <v>80.493998399999995</v>
      </c>
      <c r="J64" s="224">
        <f>'[4]Loan Portfolio'!$V$16</f>
        <v>80.493998399999995</v>
      </c>
      <c r="K64" s="224">
        <f>'[4]Loan Portfolio'!$AA$16</f>
        <v>58.646498399999999</v>
      </c>
      <c r="L64" s="224">
        <f>'[4]Loan Portfolio'!$AF$16</f>
        <v>42.999998400000003</v>
      </c>
    </row>
    <row r="65" spans="2:12" x14ac:dyDescent="0.25">
      <c r="B65" s="208"/>
      <c r="C65" s="208" t="s">
        <v>15</v>
      </c>
      <c r="D65" s="144"/>
      <c r="E65" s="144"/>
      <c r="F65" s="144"/>
      <c r="G65" s="144">
        <f>'[4]Loan Portfolio'!$G$16</f>
        <v>360.47169939999998</v>
      </c>
      <c r="H65" s="144">
        <f>'[4]Loan Portfolio'!$M$16</f>
        <v>279.97770099999997</v>
      </c>
      <c r="I65" s="144">
        <f>'[4]Loan Portfolio'!$S$16</f>
        <v>199.48370259999996</v>
      </c>
      <c r="J65" s="144">
        <f>'[4]Loan Portfolio'!$X$16</f>
        <v>118.98970419999996</v>
      </c>
      <c r="K65" s="144">
        <f>'[4]Loan Portfolio'!$AC$16</f>
        <v>60.343205799999964</v>
      </c>
      <c r="L65" s="144">
        <f>'[4]Loan Portfolio'!$AH$16</f>
        <v>17.343207399999962</v>
      </c>
    </row>
    <row r="66" spans="2:12" x14ac:dyDescent="0.25">
      <c r="B66" s="208"/>
      <c r="C66" s="208" t="s">
        <v>146</v>
      </c>
      <c r="D66" s="144"/>
      <c r="E66" s="144"/>
      <c r="F66" s="144"/>
      <c r="G66" s="144">
        <f>'[4]Loan Portfolio'!$H$16</f>
        <v>392.90584969999998</v>
      </c>
      <c r="H66" s="144">
        <f>'[4]Loan Portfolio'!$N$16</f>
        <v>336.44177534999994</v>
      </c>
      <c r="I66" s="144">
        <f>'[4]Loan Portfolio'!$T$16</f>
        <v>239.73070179999996</v>
      </c>
      <c r="J66" s="144">
        <f>'[4]Loan Portfolio'!$Y$16</f>
        <v>159.23670339999995</v>
      </c>
      <c r="K66" s="144">
        <f>'[4]Loan Portfolio'!$AD$16</f>
        <v>89.666454999999956</v>
      </c>
      <c r="L66" s="144">
        <f>'[4]Loan Portfolio'!$AI$16</f>
        <v>38.843206599999959</v>
      </c>
    </row>
    <row r="67" spans="2:12" x14ac:dyDescent="0.25">
      <c r="B67" s="208"/>
      <c r="C67" s="208" t="s">
        <v>16</v>
      </c>
      <c r="D67" s="208"/>
      <c r="E67" s="208"/>
      <c r="F67" s="208"/>
      <c r="G67" s="228">
        <f>'[4]Loan Portfolio'!$I$16</f>
        <v>0.12003741287133095</v>
      </c>
      <c r="H67" s="228">
        <f>'[4]Loan Portfolio'!$O$16</f>
        <v>0.11418941509131472</v>
      </c>
      <c r="I67" s="228">
        <f>'[4]Loan Portfolio'!$U$16</f>
        <v>0.12028834651790939</v>
      </c>
      <c r="J67" s="228">
        <f>'[4]Loan Portfolio'!$Z$16</f>
        <v>0.12092394220401829</v>
      </c>
      <c r="K67" s="228">
        <f>'[4]Loan Portfolio'!$AE$16</f>
        <v>0.11519307982344128</v>
      </c>
      <c r="L67" s="228">
        <f>'[4]Loan Portfolio'!$AJ$16</f>
        <v>0.12297749635067472</v>
      </c>
    </row>
    <row r="68" spans="2:12" x14ac:dyDescent="0.25">
      <c r="B68" s="208"/>
      <c r="C68" s="208" t="s">
        <v>209</v>
      </c>
      <c r="D68" s="144"/>
      <c r="E68" s="144"/>
      <c r="F68" s="144"/>
      <c r="G68" s="144">
        <f>'[4]Loan Portfolio'!$F$16</f>
        <v>47.163401700000001</v>
      </c>
      <c r="H68" s="144">
        <f>'[4]Loan Portfolio'!$L$16</f>
        <v>38.418089539500002</v>
      </c>
      <c r="I68" s="144">
        <f>'[4]Loan Portfolio'!$R$16</f>
        <v>28.836809729100001</v>
      </c>
      <c r="J68" s="144">
        <f>'[4]Loan Portfolio'!$W$16</f>
        <v>19.255529918699999</v>
      </c>
      <c r="K68" s="144">
        <f>'[4]Loan Portfolio'!$AB$16</f>
        <v>10.328955108300001</v>
      </c>
      <c r="L68" s="144">
        <f>'[4]Loan Portfolio'!$AG$16</f>
        <v>4.7768402978999989</v>
      </c>
    </row>
    <row r="69" spans="2:12" x14ac:dyDescent="0.25">
      <c r="B69" s="208"/>
      <c r="C69" s="208" t="s">
        <v>212</v>
      </c>
      <c r="D69" s="208"/>
      <c r="E69" s="208"/>
      <c r="F69" s="208"/>
      <c r="G69" s="208">
        <v>0</v>
      </c>
      <c r="H69" s="208">
        <v>0</v>
      </c>
      <c r="I69" s="208">
        <v>0</v>
      </c>
      <c r="J69" s="208">
        <v>0</v>
      </c>
      <c r="K69" s="208">
        <v>0</v>
      </c>
      <c r="L69" s="208">
        <v>0</v>
      </c>
    </row>
    <row r="70" spans="2:12" x14ac:dyDescent="0.25">
      <c r="B70" s="208"/>
      <c r="C70" s="208" t="s">
        <v>213</v>
      </c>
      <c r="D70" s="144"/>
      <c r="E70" s="144"/>
      <c r="F70" s="144"/>
      <c r="G70" s="144">
        <f>G69+G68</f>
        <v>47.163401700000001</v>
      </c>
      <c r="H70" s="144">
        <f t="shared" ref="H70:L70" si="23">H69+H68</f>
        <v>38.418089539500002</v>
      </c>
      <c r="I70" s="144">
        <f t="shared" si="23"/>
        <v>28.836809729100001</v>
      </c>
      <c r="J70" s="144">
        <f t="shared" si="23"/>
        <v>19.255529918699999</v>
      </c>
      <c r="K70" s="144">
        <f t="shared" si="23"/>
        <v>10.328955108300001</v>
      </c>
      <c r="L70" s="144">
        <f t="shared" si="23"/>
        <v>4.7768402978999989</v>
      </c>
    </row>
    <row r="71" spans="2:12" x14ac:dyDescent="0.25">
      <c r="B71" s="208"/>
      <c r="C71" s="208"/>
      <c r="D71" s="224"/>
      <c r="E71" s="224"/>
      <c r="F71" s="224"/>
      <c r="G71" s="224"/>
      <c r="H71" s="224"/>
      <c r="I71" s="224"/>
      <c r="J71" s="224"/>
      <c r="K71" s="224"/>
      <c r="L71" s="224"/>
    </row>
    <row r="72" spans="2:12" x14ac:dyDescent="0.25">
      <c r="B72" s="207">
        <v>5</v>
      </c>
      <c r="C72" s="30" t="s">
        <v>775</v>
      </c>
      <c r="D72" s="224"/>
      <c r="E72" s="224"/>
      <c r="F72" s="224"/>
      <c r="G72" s="224"/>
      <c r="H72" s="224"/>
      <c r="I72" s="224"/>
      <c r="J72" s="224"/>
      <c r="K72" s="224"/>
      <c r="L72" s="224"/>
    </row>
    <row r="73" spans="2:12" x14ac:dyDescent="0.25">
      <c r="B73" s="208"/>
      <c r="C73" s="208" t="s">
        <v>13</v>
      </c>
      <c r="D73" s="224"/>
      <c r="E73" s="224"/>
      <c r="F73" s="224"/>
      <c r="G73" s="224">
        <f>'[4]Loan Portfolio'!$C$17</f>
        <v>698.67</v>
      </c>
      <c r="H73" s="224">
        <f>G76</f>
        <v>264.00000010000002</v>
      </c>
      <c r="I73" s="224">
        <f t="shared" ref="I73:L73" si="24">H76</f>
        <v>0</v>
      </c>
      <c r="J73" s="224">
        <f t="shared" si="24"/>
        <v>0</v>
      </c>
      <c r="K73" s="224">
        <f t="shared" si="24"/>
        <v>0</v>
      </c>
      <c r="L73" s="224">
        <f t="shared" si="24"/>
        <v>0</v>
      </c>
    </row>
    <row r="74" spans="2:12" x14ac:dyDescent="0.25">
      <c r="B74" s="208"/>
      <c r="C74" s="208" t="s">
        <v>124</v>
      </c>
      <c r="D74" s="224"/>
      <c r="E74" s="224"/>
      <c r="F74" s="224"/>
      <c r="G74" s="224">
        <v>0</v>
      </c>
      <c r="H74" s="224">
        <v>0</v>
      </c>
      <c r="I74" s="224">
        <v>0</v>
      </c>
      <c r="J74" s="224">
        <v>0</v>
      </c>
      <c r="K74" s="224">
        <v>0</v>
      </c>
      <c r="L74" s="224">
        <v>0</v>
      </c>
    </row>
    <row r="75" spans="2:12" x14ac:dyDescent="0.25">
      <c r="B75" s="208"/>
      <c r="C75" s="208" t="s">
        <v>14</v>
      </c>
      <c r="D75" s="224"/>
      <c r="E75" s="224"/>
      <c r="F75" s="224"/>
      <c r="G75" s="224">
        <f>'[4]Loan Portfolio'!$E$17</f>
        <v>434.69</v>
      </c>
      <c r="H75" s="224">
        <f>'[4]Loan Portfolio'!$J$17</f>
        <v>264.00000010000002</v>
      </c>
      <c r="I75" s="224">
        <v>0</v>
      </c>
      <c r="J75" s="224">
        <v>0</v>
      </c>
      <c r="K75" s="224">
        <v>0</v>
      </c>
      <c r="L75" s="224">
        <v>0</v>
      </c>
    </row>
    <row r="76" spans="2:12" x14ac:dyDescent="0.25">
      <c r="B76" s="208"/>
      <c r="C76" s="208" t="s">
        <v>15</v>
      </c>
      <c r="D76" s="144"/>
      <c r="E76" s="144"/>
      <c r="F76" s="144"/>
      <c r="G76" s="144">
        <f>'[4]Loan Portfolio'!$G$17</f>
        <v>264.00000010000002</v>
      </c>
      <c r="H76" s="144">
        <f>'[4]Loan Portfolio'!$M$17</f>
        <v>0</v>
      </c>
      <c r="I76" s="144">
        <v>0</v>
      </c>
      <c r="J76" s="144">
        <v>0</v>
      </c>
      <c r="K76" s="144">
        <v>0</v>
      </c>
      <c r="L76" s="144">
        <v>0</v>
      </c>
    </row>
    <row r="77" spans="2:12" x14ac:dyDescent="0.25">
      <c r="B77" s="208"/>
      <c r="C77" s="208" t="s">
        <v>146</v>
      </c>
      <c r="D77" s="144"/>
      <c r="E77" s="144"/>
      <c r="F77" s="144"/>
      <c r="G77" s="144">
        <f>'[4]Loan Portfolio'!$H$17</f>
        <v>481.33500004999996</v>
      </c>
      <c r="H77" s="144">
        <f>'[4]Loan Portfolio'!$N$17</f>
        <v>240.66750002499998</v>
      </c>
      <c r="I77" s="144">
        <v>0</v>
      </c>
      <c r="J77" s="144">
        <v>0</v>
      </c>
      <c r="K77" s="144">
        <v>0</v>
      </c>
      <c r="L77" s="144">
        <v>0</v>
      </c>
    </row>
    <row r="78" spans="2:12" x14ac:dyDescent="0.25">
      <c r="B78" s="208"/>
      <c r="C78" s="208" t="s">
        <v>16</v>
      </c>
      <c r="D78" s="208"/>
      <c r="E78" s="208"/>
      <c r="F78" s="208"/>
      <c r="G78" s="228">
        <f>'[4]Loan Portfolio'!$I$17</f>
        <v>0.10369939479741767</v>
      </c>
      <c r="H78" s="228">
        <f>'[4]Loan Portfolio'!$O$17</f>
        <v>6.5367502225234603E-2</v>
      </c>
      <c r="I78" s="228">
        <v>0</v>
      </c>
      <c r="J78" s="228">
        <v>0</v>
      </c>
      <c r="K78" s="228">
        <v>0</v>
      </c>
      <c r="L78" s="228">
        <v>0</v>
      </c>
    </row>
    <row r="79" spans="2:12" x14ac:dyDescent="0.25">
      <c r="B79" s="208"/>
      <c r="C79" s="208" t="s">
        <v>209</v>
      </c>
      <c r="D79" s="144"/>
      <c r="E79" s="144"/>
      <c r="F79" s="144"/>
      <c r="G79" s="144">
        <f>'[4]Loan Portfolio'!$F$17</f>
        <v>49.9141482</v>
      </c>
      <c r="H79" s="144">
        <f>'[4]Loan Portfolio'!$L$17</f>
        <v>15.731833343425834</v>
      </c>
      <c r="I79" s="144">
        <v>0</v>
      </c>
      <c r="J79" s="144">
        <v>0</v>
      </c>
      <c r="K79" s="144">
        <v>0</v>
      </c>
      <c r="L79" s="144">
        <v>0</v>
      </c>
    </row>
    <row r="80" spans="2:12" x14ac:dyDescent="0.25">
      <c r="B80" s="208"/>
      <c r="C80" s="208" t="s">
        <v>212</v>
      </c>
      <c r="D80" s="208"/>
      <c r="E80" s="208"/>
      <c r="F80" s="208"/>
      <c r="G80" s="208">
        <v>0</v>
      </c>
      <c r="H80" s="208">
        <v>0</v>
      </c>
      <c r="I80" s="208">
        <v>0</v>
      </c>
      <c r="J80" s="208">
        <v>0</v>
      </c>
      <c r="K80" s="208">
        <v>0</v>
      </c>
      <c r="L80" s="208">
        <v>0</v>
      </c>
    </row>
    <row r="81" spans="2:12" x14ac:dyDescent="0.25">
      <c r="B81" s="208"/>
      <c r="C81" s="208" t="s">
        <v>213</v>
      </c>
      <c r="D81" s="144"/>
      <c r="E81" s="144"/>
      <c r="F81" s="144"/>
      <c r="G81" s="144">
        <f>G80+G79</f>
        <v>49.9141482</v>
      </c>
      <c r="H81" s="144">
        <f t="shared" ref="H81:L81" si="25">H80+H79</f>
        <v>15.731833343425834</v>
      </c>
      <c r="I81" s="144">
        <f t="shared" si="25"/>
        <v>0</v>
      </c>
      <c r="J81" s="144">
        <f t="shared" si="25"/>
        <v>0</v>
      </c>
      <c r="K81" s="144">
        <f t="shared" si="25"/>
        <v>0</v>
      </c>
      <c r="L81" s="144">
        <f t="shared" si="25"/>
        <v>0</v>
      </c>
    </row>
    <row r="82" spans="2:12" x14ac:dyDescent="0.25">
      <c r="B82" s="208"/>
      <c r="C82" s="208"/>
      <c r="D82" s="224"/>
      <c r="E82" s="224"/>
      <c r="F82" s="224"/>
      <c r="G82" s="224"/>
      <c r="H82" s="224"/>
      <c r="I82" s="224"/>
      <c r="J82" s="224"/>
      <c r="K82" s="224"/>
      <c r="L82" s="224"/>
    </row>
    <row r="83" spans="2:12" x14ac:dyDescent="0.25">
      <c r="B83" s="207">
        <v>6</v>
      </c>
      <c r="C83" s="30" t="s">
        <v>776</v>
      </c>
      <c r="D83" s="224"/>
      <c r="E83" s="224"/>
      <c r="F83" s="224"/>
      <c r="G83" s="224"/>
      <c r="H83" s="224"/>
      <c r="I83" s="224"/>
      <c r="J83" s="224"/>
      <c r="K83" s="224"/>
      <c r="L83" s="224"/>
    </row>
    <row r="84" spans="2:12" x14ac:dyDescent="0.25">
      <c r="B84" s="208"/>
      <c r="C84" s="208" t="s">
        <v>13</v>
      </c>
      <c r="D84" s="224"/>
      <c r="E84" s="224"/>
      <c r="F84" s="224"/>
      <c r="G84" s="224">
        <f>'[4]Loan Portfolio'!$C$18</f>
        <v>2024.65</v>
      </c>
      <c r="H84" s="224">
        <f>G87</f>
        <v>2024.65</v>
      </c>
      <c r="I84" s="224">
        <f t="shared" ref="I84:L84" si="26">H87</f>
        <v>2024.65</v>
      </c>
      <c r="J84" s="224">
        <f t="shared" si="26"/>
        <v>2024.65</v>
      </c>
      <c r="K84" s="224">
        <f t="shared" si="26"/>
        <v>2024.65</v>
      </c>
      <c r="L84" s="224">
        <f t="shared" si="26"/>
        <v>2024.65</v>
      </c>
    </row>
    <row r="85" spans="2:12" x14ac:dyDescent="0.25">
      <c r="B85" s="208"/>
      <c r="C85" s="208" t="s">
        <v>124</v>
      </c>
      <c r="D85" s="224"/>
      <c r="E85" s="224"/>
      <c r="F85" s="224"/>
      <c r="G85" s="224">
        <v>0</v>
      </c>
      <c r="H85" s="224">
        <v>0</v>
      </c>
      <c r="I85" s="224">
        <v>0</v>
      </c>
      <c r="J85" s="224">
        <v>0</v>
      </c>
      <c r="K85" s="224">
        <v>0</v>
      </c>
      <c r="L85" s="224">
        <v>0</v>
      </c>
    </row>
    <row r="86" spans="2:12" x14ac:dyDescent="0.25">
      <c r="B86" s="208"/>
      <c r="C86" s="208" t="s">
        <v>14</v>
      </c>
      <c r="D86" s="224"/>
      <c r="E86" s="224"/>
      <c r="F86" s="224"/>
      <c r="G86" s="224">
        <f>'[4]Loan Portfolio'!$E$18</f>
        <v>0</v>
      </c>
      <c r="H86" s="224">
        <f>'[4]Loan Portfolio'!$J$18</f>
        <v>0</v>
      </c>
      <c r="I86" s="224">
        <f>'[4]Loan Portfolio'!$P$18</f>
        <v>0</v>
      </c>
      <c r="J86" s="224">
        <f>'[4]Loan Portfolio'!$V$18</f>
        <v>0</v>
      </c>
      <c r="K86" s="224">
        <f>'[4]Loan Portfolio'!$AA$18</f>
        <v>0</v>
      </c>
      <c r="L86" s="224">
        <f>'[4]Loan Portfolio'!$AF$18</f>
        <v>2024.65</v>
      </c>
    </row>
    <row r="87" spans="2:12" x14ac:dyDescent="0.25">
      <c r="B87" s="208"/>
      <c r="C87" s="208" t="s">
        <v>15</v>
      </c>
      <c r="D87" s="144"/>
      <c r="E87" s="144"/>
      <c r="F87" s="144"/>
      <c r="G87" s="144">
        <f>'[4]Loan Portfolio'!$G$18</f>
        <v>2024.65</v>
      </c>
      <c r="H87" s="144">
        <f>'[4]Loan Portfolio'!$M$18</f>
        <v>2024.65</v>
      </c>
      <c r="I87" s="144">
        <f>'[4]Loan Portfolio'!$S$18</f>
        <v>2024.65</v>
      </c>
      <c r="J87" s="144">
        <f>'[4]Loan Portfolio'!$X$18</f>
        <v>2024.65</v>
      </c>
      <c r="K87" s="144">
        <f>'[4]Loan Portfolio'!$AC$18</f>
        <v>2024.65</v>
      </c>
      <c r="L87" s="144">
        <f>'[4]Loan Portfolio'!$AH$18</f>
        <v>0</v>
      </c>
    </row>
    <row r="88" spans="2:12" x14ac:dyDescent="0.25">
      <c r="B88" s="208"/>
      <c r="C88" s="208" t="s">
        <v>146</v>
      </c>
      <c r="D88" s="144"/>
      <c r="E88" s="144"/>
      <c r="F88" s="144"/>
      <c r="G88" s="144">
        <f>'[4]Loan Portfolio'!$H$18</f>
        <v>2024.65</v>
      </c>
      <c r="H88" s="144">
        <f>'[4]Loan Portfolio'!$N$18</f>
        <v>2024.65</v>
      </c>
      <c r="I88" s="144">
        <f>'[4]Loan Portfolio'!$T$18</f>
        <v>2024.65</v>
      </c>
      <c r="J88" s="144">
        <f>'[4]Loan Portfolio'!$Y$18</f>
        <v>2024.65</v>
      </c>
      <c r="K88" s="144">
        <f>'[4]Loan Portfolio'!$AD$18</f>
        <v>2024.65</v>
      </c>
      <c r="L88" s="144">
        <f>'[4]Loan Portfolio'!$AI$18</f>
        <v>0</v>
      </c>
    </row>
    <row r="89" spans="2:12" x14ac:dyDescent="0.25">
      <c r="B89" s="208"/>
      <c r="C89" s="208" t="s">
        <v>16</v>
      </c>
      <c r="D89" s="208"/>
      <c r="E89" s="208"/>
      <c r="F89" s="208"/>
      <c r="G89" s="228">
        <f>'[4]Loan Portfolio'!$I$18</f>
        <v>9.9639443854493373E-2</v>
      </c>
      <c r="H89" s="228">
        <f>'[4]Loan Portfolio'!$O$18</f>
        <v>9.9639443854493373E-2</v>
      </c>
      <c r="I89" s="228">
        <f>'[4]Loan Portfolio'!$U$18</f>
        <v>9.9639443854493373E-2</v>
      </c>
      <c r="J89" s="228">
        <f>'[4]Loan Portfolio'!$Z$18</f>
        <v>9.9639443854493373E-2</v>
      </c>
      <c r="K89" s="228">
        <f>'[4]Loan Portfolio'!$AE$18</f>
        <v>9.9639443854493373E-2</v>
      </c>
      <c r="L89" s="228">
        <f>'[4]Loan Portfolio'!$AJ$18</f>
        <v>0</v>
      </c>
    </row>
    <row r="90" spans="2:12" x14ac:dyDescent="0.25">
      <c r="B90" s="208"/>
      <c r="C90" s="208" t="s">
        <v>209</v>
      </c>
      <c r="D90" s="144"/>
      <c r="E90" s="144"/>
      <c r="F90" s="144"/>
      <c r="G90" s="144">
        <f>'[4]Loan Portfolio'!$F$18</f>
        <v>201.73500000000001</v>
      </c>
      <c r="H90" s="144">
        <f>'[4]Loan Portfolio'!$L$18</f>
        <v>201.73500000000001</v>
      </c>
      <c r="I90" s="144">
        <f>'[4]Loan Portfolio'!$R$18</f>
        <v>201.73500000000001</v>
      </c>
      <c r="J90" s="144">
        <f>'[4]Loan Portfolio'!$W$18</f>
        <v>201.73500000000001</v>
      </c>
      <c r="K90" s="144">
        <f>'[4]Loan Portfolio'!$AB$18</f>
        <v>201.73500000000001</v>
      </c>
      <c r="L90" s="144">
        <f>'[4]Loan Portfolio'!$AG$18</f>
        <v>201.73500000000001</v>
      </c>
    </row>
    <row r="91" spans="2:12" x14ac:dyDescent="0.25">
      <c r="B91" s="208"/>
      <c r="C91" s="208" t="s">
        <v>212</v>
      </c>
      <c r="D91" s="208"/>
      <c r="E91" s="208"/>
      <c r="F91" s="208"/>
      <c r="G91" s="208">
        <v>0</v>
      </c>
      <c r="H91" s="208">
        <v>0</v>
      </c>
      <c r="I91" s="208">
        <v>0</v>
      </c>
      <c r="J91" s="208">
        <v>0</v>
      </c>
      <c r="K91" s="208">
        <v>0</v>
      </c>
      <c r="L91" s="208">
        <v>0</v>
      </c>
    </row>
    <row r="92" spans="2:12" x14ac:dyDescent="0.25">
      <c r="B92" s="208"/>
      <c r="C92" s="208" t="s">
        <v>213</v>
      </c>
      <c r="D92" s="144"/>
      <c r="E92" s="144"/>
      <c r="F92" s="144"/>
      <c r="G92" s="144">
        <f>G91+G90</f>
        <v>201.73500000000001</v>
      </c>
      <c r="H92" s="144">
        <f t="shared" ref="H92:L92" si="27">H91+H90</f>
        <v>201.73500000000001</v>
      </c>
      <c r="I92" s="144">
        <f t="shared" si="27"/>
        <v>201.73500000000001</v>
      </c>
      <c r="J92" s="144">
        <f t="shared" si="27"/>
        <v>201.73500000000001</v>
      </c>
      <c r="K92" s="144">
        <f t="shared" si="27"/>
        <v>201.73500000000001</v>
      </c>
      <c r="L92" s="144">
        <f t="shared" si="27"/>
        <v>201.73500000000001</v>
      </c>
    </row>
    <row r="93" spans="2:12" x14ac:dyDescent="0.25">
      <c r="B93" s="208"/>
      <c r="C93" s="208"/>
      <c r="D93" s="224"/>
      <c r="E93" s="224"/>
      <c r="F93" s="224"/>
      <c r="G93" s="224"/>
      <c r="H93" s="224"/>
      <c r="I93" s="224"/>
      <c r="J93" s="224"/>
      <c r="K93" s="224"/>
      <c r="L93" s="224"/>
    </row>
    <row r="94" spans="2:12" x14ac:dyDescent="0.25">
      <c r="B94" s="208"/>
      <c r="C94" s="208"/>
      <c r="D94" s="224"/>
      <c r="E94" s="224"/>
      <c r="F94" s="224"/>
      <c r="G94" s="224"/>
      <c r="H94" s="224"/>
      <c r="I94" s="224"/>
      <c r="J94" s="224"/>
      <c r="K94" s="224"/>
      <c r="L94" s="224"/>
    </row>
    <row r="95" spans="2:12" x14ac:dyDescent="0.25">
      <c r="B95" s="208"/>
      <c r="C95" s="208"/>
      <c r="D95" s="224"/>
      <c r="E95" s="224"/>
      <c r="F95" s="224"/>
      <c r="G95" s="224"/>
      <c r="H95" s="224"/>
      <c r="I95" s="224"/>
      <c r="J95" s="224"/>
      <c r="K95" s="224"/>
      <c r="L95" s="224"/>
    </row>
    <row r="96" spans="2:12" x14ac:dyDescent="0.25">
      <c r="B96" s="18"/>
      <c r="C96" s="18" t="s">
        <v>211</v>
      </c>
      <c r="D96" s="18"/>
      <c r="E96" s="18"/>
      <c r="F96" s="18"/>
      <c r="G96" s="18"/>
      <c r="H96" s="18"/>
      <c r="I96" s="18"/>
      <c r="J96" s="18"/>
      <c r="K96" s="18"/>
      <c r="L96" s="18"/>
    </row>
    <row r="97" spans="2:15" x14ac:dyDescent="0.25">
      <c r="B97" s="12"/>
      <c r="C97" s="30" t="s">
        <v>108</v>
      </c>
      <c r="D97" s="18"/>
      <c r="E97" s="18"/>
      <c r="F97" s="18"/>
      <c r="G97" s="18"/>
      <c r="H97" s="18"/>
      <c r="I97" s="18"/>
      <c r="J97" s="18"/>
      <c r="K97" s="18"/>
      <c r="L97" s="18"/>
    </row>
    <row r="98" spans="2:15" x14ac:dyDescent="0.25">
      <c r="B98" s="18"/>
      <c r="C98" s="18" t="s">
        <v>13</v>
      </c>
      <c r="D98" s="18"/>
      <c r="E98" s="18"/>
      <c r="F98" s="18"/>
      <c r="G98" s="271">
        <f>G30+G40+G51+G62+G73+G84</f>
        <v>15016.41</v>
      </c>
      <c r="H98" s="271">
        <f t="shared" ref="H98:L98" si="28">H30+H40+H51+H62+H73+H84</f>
        <v>16374.233082799998</v>
      </c>
      <c r="I98" s="271">
        <f t="shared" si="28"/>
        <v>15557.579744699999</v>
      </c>
      <c r="J98" s="271">
        <f t="shared" si="28"/>
        <v>14590.905507899999</v>
      </c>
      <c r="K98" s="271">
        <f t="shared" si="28"/>
        <v>12695.738795499998</v>
      </c>
      <c r="L98" s="271">
        <f t="shared" si="28"/>
        <v>10931.975805</v>
      </c>
    </row>
    <row r="99" spans="2:15" x14ac:dyDescent="0.25">
      <c r="B99" s="18"/>
      <c r="C99" s="18" t="s">
        <v>124</v>
      </c>
      <c r="D99" s="18"/>
      <c r="E99" s="18"/>
      <c r="F99" s="18"/>
      <c r="G99" s="271">
        <f>G31+G41+G52+G63+G74+G85</f>
        <v>3004.2731978000002</v>
      </c>
      <c r="H99" s="271">
        <f t="shared" ref="H99:L99" si="29">H31+H41+H52+H63+H74+H85</f>
        <v>931.2428228</v>
      </c>
      <c r="I99" s="271">
        <f t="shared" si="29"/>
        <v>328.4</v>
      </c>
      <c r="J99" s="271">
        <f t="shared" si="29"/>
        <v>0</v>
      </c>
      <c r="K99" s="271">
        <f t="shared" si="29"/>
        <v>0</v>
      </c>
      <c r="L99" s="271">
        <f t="shared" si="29"/>
        <v>0</v>
      </c>
    </row>
    <row r="100" spans="2:15" x14ac:dyDescent="0.25">
      <c r="B100" s="18"/>
      <c r="C100" s="18" t="s">
        <v>14</v>
      </c>
      <c r="D100" s="18"/>
      <c r="E100" s="18"/>
      <c r="F100" s="18"/>
      <c r="G100" s="271">
        <f>G32+G42+G53+G64+G75+G86</f>
        <v>1646.4638878000001</v>
      </c>
      <c r="H100" s="271">
        <f t="shared" ref="H100:L100" si="30">H32+H42+H53+H64+H75+H86</f>
        <v>1747.8961609</v>
      </c>
      <c r="I100" s="271">
        <f t="shared" si="30"/>
        <v>1623.4642368000002</v>
      </c>
      <c r="J100" s="271">
        <f t="shared" si="30"/>
        <v>1895.1667124000001</v>
      </c>
      <c r="K100" s="271">
        <f t="shared" si="30"/>
        <v>1763.7629904999999</v>
      </c>
      <c r="L100" s="271">
        <f t="shared" si="30"/>
        <v>3758.3599984000002</v>
      </c>
    </row>
    <row r="101" spans="2:15" x14ac:dyDescent="0.25">
      <c r="B101" s="18"/>
      <c r="C101" s="18" t="s">
        <v>15</v>
      </c>
      <c r="D101" s="144">
        <f t="shared" ref="D101:F101" si="31">D158+D215</f>
        <v>0</v>
      </c>
      <c r="E101" s="144">
        <f t="shared" si="31"/>
        <v>0</v>
      </c>
      <c r="F101" s="144">
        <f t="shared" si="31"/>
        <v>0</v>
      </c>
      <c r="G101" s="144">
        <f>G33+G43+G54+G65+G76+G87</f>
        <v>16374.233082799998</v>
      </c>
      <c r="H101" s="144">
        <f t="shared" ref="H101:L101" si="32">H33+H43+H54+H65+H76+H87</f>
        <v>15557.579744699999</v>
      </c>
      <c r="I101" s="144">
        <f t="shared" si="32"/>
        <v>14590.905507899999</v>
      </c>
      <c r="J101" s="144">
        <f t="shared" si="32"/>
        <v>12695.738795499998</v>
      </c>
      <c r="K101" s="144">
        <f t="shared" si="32"/>
        <v>10931.975805</v>
      </c>
      <c r="L101" s="144">
        <f t="shared" si="32"/>
        <v>7173.6158065999998</v>
      </c>
    </row>
    <row r="102" spans="2:15" x14ac:dyDescent="0.25">
      <c r="B102" s="18"/>
      <c r="C102" s="18" t="s">
        <v>146</v>
      </c>
      <c r="D102" s="144">
        <f t="shared" ref="D102:F102" si="33">D159+D216</f>
        <v>0</v>
      </c>
      <c r="E102" s="144">
        <f t="shared" si="33"/>
        <v>0</v>
      </c>
      <c r="F102" s="144">
        <f t="shared" si="33"/>
        <v>0</v>
      </c>
      <c r="G102" s="144">
        <f>AVERAGE(G98,G101)</f>
        <v>15695.321541399999</v>
      </c>
      <c r="H102" s="144">
        <f t="shared" ref="H102:L102" si="34">AVERAGE(H98,H101)</f>
        <v>15965.906413749999</v>
      </c>
      <c r="I102" s="144">
        <f t="shared" si="34"/>
        <v>15074.242626299998</v>
      </c>
      <c r="J102" s="144">
        <f t="shared" si="34"/>
        <v>13643.322151699998</v>
      </c>
      <c r="K102" s="144">
        <f t="shared" si="34"/>
        <v>11813.857300249998</v>
      </c>
      <c r="L102" s="144">
        <f t="shared" si="34"/>
        <v>9052.7958058000004</v>
      </c>
    </row>
    <row r="103" spans="2:15" x14ac:dyDescent="0.25">
      <c r="B103" s="18"/>
      <c r="C103" s="18" t="s">
        <v>16</v>
      </c>
      <c r="D103" s="18"/>
      <c r="E103" s="18"/>
      <c r="F103" s="18"/>
      <c r="G103" s="228">
        <f>AVERAGE(G35,G45,G56,G67,G78,G89)</f>
        <v>0.10578942044737055</v>
      </c>
      <c r="H103" s="228">
        <f t="shared" ref="H103:L103" si="35">AVERAGE(H35,H45,H56,H67,H78,H89)</f>
        <v>9.7611809655433826E-2</v>
      </c>
      <c r="I103" s="228">
        <f t="shared" si="35"/>
        <v>8.7576402033816655E-2</v>
      </c>
      <c r="J103" s="228">
        <f t="shared" si="35"/>
        <v>8.9388262512100525E-2</v>
      </c>
      <c r="K103" s="228">
        <f t="shared" si="35"/>
        <v>7.7183395896546339E-2</v>
      </c>
      <c r="L103" s="228">
        <f t="shared" si="35"/>
        <v>5.3760052328732044E-2</v>
      </c>
    </row>
    <row r="104" spans="2:15" x14ac:dyDescent="0.25">
      <c r="B104" s="18"/>
      <c r="C104" s="18" t="s">
        <v>209</v>
      </c>
      <c r="D104" s="144">
        <f t="shared" ref="D104:F104" si="36">D161+D218</f>
        <v>0</v>
      </c>
      <c r="E104" s="144">
        <f t="shared" si="36"/>
        <v>0</v>
      </c>
      <c r="F104" s="144">
        <f t="shared" si="36"/>
        <v>0</v>
      </c>
      <c r="G104" s="144">
        <f>G103*G102</f>
        <v>1660.3989695998366</v>
      </c>
      <c r="H104" s="144">
        <f t="shared" ref="H104:L104" si="37">H103*H102</f>
        <v>1558.4610178354351</v>
      </c>
      <c r="I104" s="144">
        <f t="shared" si="37"/>
        <v>1320.1479325961448</v>
      </c>
      <c r="J104" s="144">
        <f t="shared" si="37"/>
        <v>1219.5528620333157</v>
      </c>
      <c r="K104" s="144">
        <f t="shared" si="37"/>
        <v>911.83362507049969</v>
      </c>
      <c r="L104" s="144">
        <f t="shared" si="37"/>
        <v>486.67877624113402</v>
      </c>
    </row>
    <row r="105" spans="2:15" x14ac:dyDescent="0.25">
      <c r="B105" s="18"/>
      <c r="C105" s="18" t="s">
        <v>212</v>
      </c>
      <c r="D105" s="18"/>
      <c r="E105" s="18"/>
      <c r="F105" s="18"/>
      <c r="G105" s="18">
        <v>0</v>
      </c>
      <c r="H105" s="208">
        <v>0</v>
      </c>
      <c r="I105" s="208">
        <v>0</v>
      </c>
      <c r="J105" s="208">
        <v>0</v>
      </c>
      <c r="K105" s="208">
        <v>0</v>
      </c>
      <c r="L105" s="208">
        <v>0</v>
      </c>
    </row>
    <row r="106" spans="2:15" x14ac:dyDescent="0.25">
      <c r="B106" s="18"/>
      <c r="C106" s="18" t="s">
        <v>213</v>
      </c>
      <c r="D106" s="144">
        <f t="shared" ref="D106:F106" si="38">D163+D220</f>
        <v>0</v>
      </c>
      <c r="E106" s="144">
        <f t="shared" si="38"/>
        <v>0</v>
      </c>
      <c r="F106" s="144">
        <f t="shared" si="38"/>
        <v>0</v>
      </c>
      <c r="G106" s="144">
        <f>G104+G105</f>
        <v>1660.3989695998366</v>
      </c>
      <c r="H106" s="144">
        <f t="shared" ref="H106:L106" si="39">H104+H105</f>
        <v>1558.4610178354351</v>
      </c>
      <c r="I106" s="144">
        <f t="shared" si="39"/>
        <v>1320.1479325961448</v>
      </c>
      <c r="J106" s="144">
        <f t="shared" si="39"/>
        <v>1219.5528620333157</v>
      </c>
      <c r="K106" s="144">
        <f t="shared" si="39"/>
        <v>911.83362507049969</v>
      </c>
      <c r="L106" s="144">
        <f t="shared" si="39"/>
        <v>486.67877624113402</v>
      </c>
    </row>
    <row r="108" spans="2:15" hidden="1" x14ac:dyDescent="0.25">
      <c r="B108" s="24" t="s">
        <v>598</v>
      </c>
      <c r="H108" s="27"/>
    </row>
    <row r="109" spans="2:15" hidden="1" x14ac:dyDescent="0.25">
      <c r="B109" s="25" t="s">
        <v>35</v>
      </c>
      <c r="C109" s="15" t="s">
        <v>208</v>
      </c>
      <c r="D109" s="16"/>
      <c r="E109" s="16"/>
      <c r="F109" s="16"/>
      <c r="G109" s="16"/>
      <c r="H109" s="16"/>
      <c r="I109" s="16"/>
      <c r="J109" s="16"/>
      <c r="K109" s="16"/>
      <c r="L109" s="16"/>
    </row>
    <row r="110" spans="2:15" hidden="1" x14ac:dyDescent="0.25">
      <c r="O110" s="17" t="s">
        <v>4</v>
      </c>
    </row>
    <row r="111" spans="2:15" s="5" customFormat="1" ht="15" hidden="1" customHeight="1" x14ac:dyDescent="0.25">
      <c r="B111" s="309" t="s">
        <v>140</v>
      </c>
      <c r="C111" s="329" t="s">
        <v>18</v>
      </c>
      <c r="D111" s="314" t="s">
        <v>160</v>
      </c>
      <c r="E111" s="315"/>
      <c r="F111" s="316"/>
      <c r="G111" s="314" t="s">
        <v>642</v>
      </c>
      <c r="H111" s="315"/>
      <c r="I111" s="315"/>
      <c r="J111" s="316"/>
      <c r="K111" s="317" t="s">
        <v>153</v>
      </c>
      <c r="L111" s="321"/>
      <c r="M111" s="321"/>
      <c r="N111" s="321"/>
      <c r="O111" s="318"/>
    </row>
    <row r="112" spans="2:15" s="5" customFormat="1" ht="28" hidden="1" x14ac:dyDescent="0.25">
      <c r="B112" s="310"/>
      <c r="C112" s="379"/>
      <c r="D112" s="7" t="s">
        <v>224</v>
      </c>
      <c r="E112" s="7" t="s">
        <v>169</v>
      </c>
      <c r="F112" s="7" t="s">
        <v>141</v>
      </c>
      <c r="G112" s="7" t="s">
        <v>224</v>
      </c>
      <c r="H112" s="7" t="s">
        <v>163</v>
      </c>
      <c r="I112" s="7" t="s">
        <v>164</v>
      </c>
      <c r="J112" s="7" t="s">
        <v>168</v>
      </c>
      <c r="K112" s="7" t="s">
        <v>154</v>
      </c>
      <c r="L112" s="7" t="s">
        <v>155</v>
      </c>
      <c r="M112" s="7" t="s">
        <v>156</v>
      </c>
      <c r="N112" s="7" t="s">
        <v>157</v>
      </c>
      <c r="O112" s="7" t="s">
        <v>158</v>
      </c>
    </row>
    <row r="113" spans="2:15" s="5" customFormat="1" hidden="1" x14ac:dyDescent="0.25">
      <c r="B113" s="322"/>
      <c r="C113" s="330"/>
      <c r="D113" s="7" t="s">
        <v>10</v>
      </c>
      <c r="E113" s="7" t="s">
        <v>12</v>
      </c>
      <c r="F113" s="7" t="s">
        <v>162</v>
      </c>
      <c r="G113" s="7" t="s">
        <v>10</v>
      </c>
      <c r="H113" s="7" t="s">
        <v>3</v>
      </c>
      <c r="I113" s="7" t="s">
        <v>5</v>
      </c>
      <c r="J113" s="7" t="s">
        <v>5</v>
      </c>
      <c r="K113" s="7" t="s">
        <v>8</v>
      </c>
      <c r="L113" s="7" t="s">
        <v>8</v>
      </c>
      <c r="M113" s="7" t="s">
        <v>8</v>
      </c>
      <c r="N113" s="7" t="s">
        <v>8</v>
      </c>
      <c r="O113" s="7" t="s">
        <v>8</v>
      </c>
    </row>
    <row r="114" spans="2:15" hidden="1" x14ac:dyDescent="0.25">
      <c r="B114" s="51">
        <v>1</v>
      </c>
      <c r="C114" s="18" t="s">
        <v>125</v>
      </c>
      <c r="D114" s="1"/>
      <c r="E114" s="83"/>
      <c r="F114" s="144">
        <f>E114</f>
        <v>0</v>
      </c>
      <c r="G114" s="13"/>
      <c r="H114" s="83"/>
      <c r="I114" s="83"/>
      <c r="J114" s="146">
        <f>F121</f>
        <v>0</v>
      </c>
      <c r="K114" s="83">
        <f>J121</f>
        <v>0</v>
      </c>
      <c r="L114" s="83">
        <f>K121</f>
        <v>0</v>
      </c>
      <c r="M114" s="83">
        <f>L121</f>
        <v>0</v>
      </c>
      <c r="N114" s="83">
        <f>M121</f>
        <v>0</v>
      </c>
      <c r="O114" s="83">
        <f>N121</f>
        <v>0</v>
      </c>
    </row>
    <row r="115" spans="2:15" hidden="1" x14ac:dyDescent="0.25">
      <c r="B115" s="12">
        <f>B114+1</f>
        <v>2</v>
      </c>
      <c r="C115" s="18" t="s">
        <v>126</v>
      </c>
      <c r="D115" s="1"/>
      <c r="E115" s="83"/>
      <c r="F115" s="144">
        <f t="shared" ref="F115:F117" si="40">E115</f>
        <v>0</v>
      </c>
      <c r="G115" s="13"/>
      <c r="H115" s="83"/>
      <c r="I115" s="83"/>
      <c r="J115" s="146">
        <f t="shared" ref="J115:J126" si="41">H115+I115</f>
        <v>0</v>
      </c>
      <c r="K115" s="83"/>
      <c r="L115" s="83"/>
      <c r="M115" s="83"/>
      <c r="N115" s="83"/>
      <c r="O115" s="83"/>
    </row>
    <row r="116" spans="2:15" hidden="1" x14ac:dyDescent="0.25">
      <c r="B116" s="12">
        <f t="shared" ref="B116:B126" si="42">B115+1</f>
        <v>3</v>
      </c>
      <c r="C116" s="20" t="s">
        <v>127</v>
      </c>
      <c r="D116" s="1"/>
      <c r="E116" s="83">
        <f>E114-E115</f>
        <v>0</v>
      </c>
      <c r="F116" s="144">
        <f t="shared" si="40"/>
        <v>0</v>
      </c>
      <c r="G116" s="13"/>
      <c r="H116" s="83">
        <f>H114-H115</f>
        <v>0</v>
      </c>
      <c r="I116" s="83">
        <f>I114-I115</f>
        <v>0</v>
      </c>
      <c r="J116" s="146">
        <f t="shared" si="41"/>
        <v>0</v>
      </c>
      <c r="K116" s="83">
        <f>K114-K115</f>
        <v>0</v>
      </c>
      <c r="L116" s="83">
        <f>L114-L115</f>
        <v>0</v>
      </c>
      <c r="M116" s="83">
        <f>M114-M115</f>
        <v>0</v>
      </c>
      <c r="N116" s="83">
        <f>N114-N115</f>
        <v>0</v>
      </c>
      <c r="O116" s="83">
        <f>O114-O115</f>
        <v>0</v>
      </c>
    </row>
    <row r="117" spans="2:15" ht="28" hidden="1" x14ac:dyDescent="0.25">
      <c r="B117" s="12">
        <f t="shared" si="42"/>
        <v>4</v>
      </c>
      <c r="C117" s="69" t="s">
        <v>128</v>
      </c>
      <c r="D117" s="70"/>
      <c r="E117" s="151"/>
      <c r="F117" s="144">
        <f t="shared" si="40"/>
        <v>0</v>
      </c>
      <c r="G117" s="20"/>
      <c r="H117" s="151"/>
      <c r="I117" s="151"/>
      <c r="J117" s="146">
        <f t="shared" si="41"/>
        <v>0</v>
      </c>
      <c r="K117" s="151"/>
      <c r="L117" s="151"/>
      <c r="M117" s="151"/>
      <c r="N117" s="151"/>
      <c r="O117" s="151"/>
    </row>
    <row r="118" spans="2:15" s="24" customFormat="1" ht="28" hidden="1" x14ac:dyDescent="0.25">
      <c r="B118" s="12">
        <f t="shared" si="42"/>
        <v>5</v>
      </c>
      <c r="C118" s="29" t="s">
        <v>143</v>
      </c>
      <c r="D118" s="70"/>
      <c r="E118" s="83"/>
      <c r="F118" s="144">
        <f>E118</f>
        <v>0</v>
      </c>
      <c r="G118" s="20"/>
      <c r="H118" s="83"/>
      <c r="I118" s="83"/>
      <c r="J118" s="146">
        <f t="shared" si="41"/>
        <v>0</v>
      </c>
      <c r="K118" s="83"/>
      <c r="L118" s="83"/>
      <c r="M118" s="83"/>
      <c r="N118" s="83"/>
      <c r="O118" s="83"/>
    </row>
    <row r="119" spans="2:15" ht="28" hidden="1" x14ac:dyDescent="0.25">
      <c r="B119" s="12">
        <f t="shared" si="42"/>
        <v>6</v>
      </c>
      <c r="C119" s="69" t="s">
        <v>133</v>
      </c>
      <c r="D119" s="70"/>
      <c r="E119" s="83"/>
      <c r="F119" s="144">
        <f>E119</f>
        <v>0</v>
      </c>
      <c r="G119" s="20"/>
      <c r="H119" s="83"/>
      <c r="I119" s="83"/>
      <c r="J119" s="146">
        <f t="shared" si="41"/>
        <v>0</v>
      </c>
      <c r="K119" s="83"/>
      <c r="L119" s="83"/>
      <c r="M119" s="83"/>
      <c r="N119" s="83"/>
      <c r="O119" s="83"/>
    </row>
    <row r="120" spans="2:15" hidden="1" x14ac:dyDescent="0.25">
      <c r="B120" s="12">
        <f t="shared" si="42"/>
        <v>7</v>
      </c>
      <c r="C120" s="18" t="s">
        <v>129</v>
      </c>
      <c r="D120" s="70"/>
      <c r="E120" s="83">
        <f>E116-E117+E118-E119</f>
        <v>0</v>
      </c>
      <c r="F120" s="144">
        <f>E120</f>
        <v>0</v>
      </c>
      <c r="G120" s="20"/>
      <c r="H120" s="83">
        <f>H116-H117+H118-H119</f>
        <v>0</v>
      </c>
      <c r="I120" s="83">
        <f>I116-I117+I118-I119</f>
        <v>0</v>
      </c>
      <c r="J120" s="146">
        <f t="shared" si="41"/>
        <v>0</v>
      </c>
      <c r="K120" s="83">
        <f>K116-K117+K118-K119</f>
        <v>0</v>
      </c>
      <c r="L120" s="83">
        <f>L116-L117+L118-L119</f>
        <v>0</v>
      </c>
      <c r="M120" s="83">
        <f>M116-M117+M118-M119</f>
        <v>0</v>
      </c>
      <c r="N120" s="83">
        <f>N116-N117+N118-N119</f>
        <v>0</v>
      </c>
      <c r="O120" s="83">
        <f>O116-O117+O118-O119</f>
        <v>0</v>
      </c>
    </row>
    <row r="121" spans="2:15" hidden="1" x14ac:dyDescent="0.25">
      <c r="B121" s="12">
        <f t="shared" si="42"/>
        <v>8</v>
      </c>
      <c r="C121" s="18" t="s">
        <v>130</v>
      </c>
      <c r="D121" s="70"/>
      <c r="E121" s="83">
        <f>E114-E117+E118-E119</f>
        <v>0</v>
      </c>
      <c r="F121" s="144">
        <f t="shared" ref="F121:F126" si="43">E121</f>
        <v>0</v>
      </c>
      <c r="G121" s="20"/>
      <c r="H121" s="83">
        <f>H114-H117+H118-H119</f>
        <v>0</v>
      </c>
      <c r="I121" s="83">
        <f>I114-I117+I118-I119</f>
        <v>0</v>
      </c>
      <c r="J121" s="146">
        <f t="shared" si="41"/>
        <v>0</v>
      </c>
      <c r="K121" s="83">
        <f>K114-K117+K118-K119</f>
        <v>0</v>
      </c>
      <c r="L121" s="83">
        <f>L114-L117+L118-L119</f>
        <v>0</v>
      </c>
      <c r="M121" s="83">
        <f>M114-M117+M118-M119</f>
        <v>0</v>
      </c>
      <c r="N121" s="83">
        <f>N114-N117+N118-N119</f>
        <v>0</v>
      </c>
      <c r="O121" s="83">
        <f>O114-O117+O118-O119</f>
        <v>0</v>
      </c>
    </row>
    <row r="122" spans="2:15" hidden="1" x14ac:dyDescent="0.25">
      <c r="B122" s="12">
        <f t="shared" si="42"/>
        <v>9</v>
      </c>
      <c r="C122" s="18" t="s">
        <v>145</v>
      </c>
      <c r="D122" s="70"/>
      <c r="E122" s="83">
        <f>AVERAGE(E116,E120)</f>
        <v>0</v>
      </c>
      <c r="F122" s="144">
        <f t="shared" si="43"/>
        <v>0</v>
      </c>
      <c r="G122" s="20"/>
      <c r="H122" s="83">
        <f>AVERAGE(H116,H120)</f>
        <v>0</v>
      </c>
      <c r="I122" s="83">
        <f>AVERAGE(I116,I120)</f>
        <v>0</v>
      </c>
      <c r="J122" s="146">
        <f t="shared" si="41"/>
        <v>0</v>
      </c>
      <c r="K122" s="83">
        <f>AVERAGE(K116,K120)</f>
        <v>0</v>
      </c>
      <c r="L122" s="83">
        <f>AVERAGE(L116,L120)</f>
        <v>0</v>
      </c>
      <c r="M122" s="83">
        <f>AVERAGE(M116,M120)</f>
        <v>0</v>
      </c>
      <c r="N122" s="83">
        <f>AVERAGE(N116,N120)</f>
        <v>0</v>
      </c>
      <c r="O122" s="83">
        <f>AVERAGE(O116,O120)</f>
        <v>0</v>
      </c>
    </row>
    <row r="123" spans="2:15" ht="28" hidden="1" x14ac:dyDescent="0.25">
      <c r="B123" s="12">
        <f t="shared" si="42"/>
        <v>10</v>
      </c>
      <c r="C123" s="69" t="s">
        <v>144</v>
      </c>
      <c r="D123" s="70"/>
      <c r="E123" s="83"/>
      <c r="F123" s="144">
        <f t="shared" si="43"/>
        <v>0</v>
      </c>
      <c r="G123" s="20"/>
      <c r="H123" s="83"/>
      <c r="I123" s="83"/>
      <c r="J123" s="146">
        <f t="shared" si="41"/>
        <v>0</v>
      </c>
      <c r="K123" s="83"/>
      <c r="L123" s="83"/>
      <c r="M123" s="83"/>
      <c r="N123" s="83"/>
      <c r="O123" s="83"/>
    </row>
    <row r="124" spans="2:15" hidden="1" x14ac:dyDescent="0.25">
      <c r="B124" s="12">
        <f t="shared" si="42"/>
        <v>11</v>
      </c>
      <c r="C124" s="18" t="s">
        <v>209</v>
      </c>
      <c r="D124" s="70"/>
      <c r="E124" s="83">
        <f>E122*E123</f>
        <v>0</v>
      </c>
      <c r="F124" s="144">
        <f t="shared" si="43"/>
        <v>0</v>
      </c>
      <c r="G124" s="20"/>
      <c r="H124" s="83">
        <f>H122*H123</f>
        <v>0</v>
      </c>
      <c r="I124" s="83">
        <f>I122*I123</f>
        <v>0</v>
      </c>
      <c r="J124" s="146">
        <f t="shared" si="41"/>
        <v>0</v>
      </c>
      <c r="K124" s="83">
        <f>K122*K123</f>
        <v>0</v>
      </c>
      <c r="L124" s="83">
        <f>L122*L123</f>
        <v>0</v>
      </c>
      <c r="M124" s="83">
        <f>M122*M123</f>
        <v>0</v>
      </c>
      <c r="N124" s="83">
        <f>N122*N123</f>
        <v>0</v>
      </c>
      <c r="O124" s="83">
        <f>O122*O123</f>
        <v>0</v>
      </c>
    </row>
    <row r="125" spans="2:15" hidden="1" x14ac:dyDescent="0.25">
      <c r="B125" s="12">
        <f t="shared" si="42"/>
        <v>12</v>
      </c>
      <c r="C125" s="18" t="s">
        <v>212</v>
      </c>
      <c r="D125" s="70"/>
      <c r="E125" s="83"/>
      <c r="F125" s="144">
        <f t="shared" si="43"/>
        <v>0</v>
      </c>
      <c r="G125" s="20"/>
      <c r="H125" s="83"/>
      <c r="I125" s="83"/>
      <c r="J125" s="146">
        <f t="shared" si="41"/>
        <v>0</v>
      </c>
      <c r="K125" s="83"/>
      <c r="L125" s="83"/>
      <c r="M125" s="83"/>
      <c r="N125" s="83"/>
      <c r="O125" s="83"/>
    </row>
    <row r="126" spans="2:15" hidden="1" x14ac:dyDescent="0.25">
      <c r="B126" s="12">
        <f t="shared" si="42"/>
        <v>13</v>
      </c>
      <c r="C126" s="18" t="s">
        <v>213</v>
      </c>
      <c r="D126" s="70"/>
      <c r="E126" s="83">
        <f>E124+E125</f>
        <v>0</v>
      </c>
      <c r="F126" s="144">
        <f t="shared" si="43"/>
        <v>0</v>
      </c>
      <c r="G126" s="20"/>
      <c r="H126" s="83">
        <f>H124+H125</f>
        <v>0</v>
      </c>
      <c r="I126" s="83">
        <f>I124+I125</f>
        <v>0</v>
      </c>
      <c r="J126" s="146">
        <f t="shared" si="41"/>
        <v>0</v>
      </c>
      <c r="K126" s="83">
        <f>K124+K125</f>
        <v>0</v>
      </c>
      <c r="L126" s="83">
        <f>L124+L125</f>
        <v>0</v>
      </c>
      <c r="M126" s="83">
        <f>M124+M125</f>
        <v>0</v>
      </c>
      <c r="N126" s="83">
        <f>N124+N125</f>
        <v>0</v>
      </c>
      <c r="O126" s="83">
        <f>O124+O125</f>
        <v>0</v>
      </c>
    </row>
    <row r="127" spans="2:15" hidden="1" x14ac:dyDescent="0.25"/>
    <row r="128" spans="2:15" hidden="1" x14ac:dyDescent="0.25">
      <c r="B128" s="25" t="s">
        <v>36</v>
      </c>
      <c r="C128" s="15" t="s">
        <v>210</v>
      </c>
    </row>
    <row r="129" spans="2:12" hidden="1" x14ac:dyDescent="0.25">
      <c r="L129" s="17" t="s">
        <v>4</v>
      </c>
    </row>
    <row r="130" spans="2:12" ht="15" hidden="1" customHeight="1" x14ac:dyDescent="0.25">
      <c r="B130" s="309" t="s">
        <v>140</v>
      </c>
      <c r="C130" s="329" t="s">
        <v>18</v>
      </c>
      <c r="D130" s="68" t="s">
        <v>160</v>
      </c>
      <c r="E130" s="314" t="s">
        <v>642</v>
      </c>
      <c r="F130" s="315"/>
      <c r="G130" s="316"/>
      <c r="H130" s="317" t="s">
        <v>153</v>
      </c>
      <c r="I130" s="321"/>
      <c r="J130" s="321"/>
      <c r="K130" s="321"/>
      <c r="L130" s="318"/>
    </row>
    <row r="131" spans="2:12" hidden="1" x14ac:dyDescent="0.25">
      <c r="B131" s="310"/>
      <c r="C131" s="379"/>
      <c r="D131" s="7" t="s">
        <v>169</v>
      </c>
      <c r="E131" s="7" t="s">
        <v>163</v>
      </c>
      <c r="F131" s="7" t="s">
        <v>164</v>
      </c>
      <c r="G131" s="7" t="s">
        <v>168</v>
      </c>
      <c r="H131" s="7" t="s">
        <v>154</v>
      </c>
      <c r="I131" s="7" t="s">
        <v>155</v>
      </c>
      <c r="J131" s="7" t="s">
        <v>156</v>
      </c>
      <c r="K131" s="7" t="s">
        <v>157</v>
      </c>
      <c r="L131" s="7" t="s">
        <v>158</v>
      </c>
    </row>
    <row r="132" spans="2:12" hidden="1" x14ac:dyDescent="0.25">
      <c r="B132" s="322"/>
      <c r="C132" s="330"/>
      <c r="D132" s="7" t="s">
        <v>12</v>
      </c>
      <c r="E132" s="7" t="s">
        <v>3</v>
      </c>
      <c r="F132" s="7" t="s">
        <v>5</v>
      </c>
      <c r="G132" s="7" t="s">
        <v>5</v>
      </c>
      <c r="H132" s="7" t="s">
        <v>8</v>
      </c>
      <c r="I132" s="7" t="s">
        <v>8</v>
      </c>
      <c r="J132" s="7" t="s">
        <v>8</v>
      </c>
      <c r="K132" s="7" t="s">
        <v>8</v>
      </c>
      <c r="L132" s="7" t="s">
        <v>8</v>
      </c>
    </row>
    <row r="133" spans="2:12" hidden="1" x14ac:dyDescent="0.25">
      <c r="B133" s="12">
        <v>1</v>
      </c>
      <c r="C133" s="30" t="s">
        <v>139</v>
      </c>
      <c r="D133" s="18"/>
      <c r="E133" s="18"/>
      <c r="F133" s="18"/>
      <c r="G133" s="18"/>
      <c r="H133" s="18"/>
      <c r="I133" s="18"/>
      <c r="J133" s="18"/>
      <c r="K133" s="18"/>
      <c r="L133" s="18"/>
    </row>
    <row r="134" spans="2:12" hidden="1" x14ac:dyDescent="0.25">
      <c r="B134" s="18"/>
      <c r="C134" s="18" t="s">
        <v>13</v>
      </c>
      <c r="D134" s="18"/>
      <c r="E134" s="18"/>
      <c r="F134" s="18"/>
      <c r="G134" s="18"/>
      <c r="H134" s="18"/>
      <c r="I134" s="18"/>
      <c r="J134" s="18"/>
      <c r="K134" s="18"/>
      <c r="L134" s="18"/>
    </row>
    <row r="135" spans="2:12" hidden="1" x14ac:dyDescent="0.25">
      <c r="B135" s="18"/>
      <c r="C135" s="18" t="s">
        <v>124</v>
      </c>
      <c r="D135" s="18"/>
      <c r="E135" s="18"/>
      <c r="F135" s="18"/>
      <c r="G135" s="18"/>
      <c r="H135" s="18"/>
      <c r="I135" s="18"/>
      <c r="J135" s="18"/>
      <c r="K135" s="18"/>
      <c r="L135" s="18"/>
    </row>
    <row r="136" spans="2:12" hidden="1" x14ac:dyDescent="0.25">
      <c r="B136" s="18"/>
      <c r="C136" s="18" t="s">
        <v>14</v>
      </c>
      <c r="D136" s="18"/>
      <c r="E136" s="18"/>
      <c r="F136" s="18"/>
      <c r="G136" s="18"/>
      <c r="H136" s="18"/>
      <c r="I136" s="18"/>
      <c r="J136" s="18"/>
      <c r="K136" s="18"/>
      <c r="L136" s="18"/>
    </row>
    <row r="137" spans="2:12" hidden="1" x14ac:dyDescent="0.25">
      <c r="B137" s="18"/>
      <c r="C137" s="18" t="s">
        <v>15</v>
      </c>
      <c r="D137" s="144">
        <f>D134+D135-D136</f>
        <v>0</v>
      </c>
      <c r="E137" s="144">
        <f t="shared" ref="E137:L137" si="44">E134+E135-E136</f>
        <v>0</v>
      </c>
      <c r="F137" s="144">
        <f t="shared" si="44"/>
        <v>0</v>
      </c>
      <c r="G137" s="144">
        <f t="shared" si="44"/>
        <v>0</v>
      </c>
      <c r="H137" s="144">
        <f t="shared" si="44"/>
        <v>0</v>
      </c>
      <c r="I137" s="144">
        <f t="shared" si="44"/>
        <v>0</v>
      </c>
      <c r="J137" s="144">
        <f t="shared" si="44"/>
        <v>0</v>
      </c>
      <c r="K137" s="144">
        <f t="shared" si="44"/>
        <v>0</v>
      </c>
      <c r="L137" s="144">
        <f t="shared" si="44"/>
        <v>0</v>
      </c>
    </row>
    <row r="138" spans="2:12" hidden="1" x14ac:dyDescent="0.25">
      <c r="B138" s="18"/>
      <c r="C138" s="18" t="s">
        <v>146</v>
      </c>
      <c r="D138" s="144">
        <f t="shared" ref="D138:L138" si="45">AVERAGE(D137,D134)</f>
        <v>0</v>
      </c>
      <c r="E138" s="144">
        <f t="shared" si="45"/>
        <v>0</v>
      </c>
      <c r="F138" s="144">
        <f t="shared" si="45"/>
        <v>0</v>
      </c>
      <c r="G138" s="144">
        <f t="shared" si="45"/>
        <v>0</v>
      </c>
      <c r="H138" s="144">
        <f t="shared" si="45"/>
        <v>0</v>
      </c>
      <c r="I138" s="144">
        <f t="shared" si="45"/>
        <v>0</v>
      </c>
      <c r="J138" s="144">
        <f t="shared" si="45"/>
        <v>0</v>
      </c>
      <c r="K138" s="144">
        <f t="shared" si="45"/>
        <v>0</v>
      </c>
      <c r="L138" s="144">
        <f t="shared" si="45"/>
        <v>0</v>
      </c>
    </row>
    <row r="139" spans="2:12" hidden="1" x14ac:dyDescent="0.25">
      <c r="B139" s="18"/>
      <c r="C139" s="18" t="s">
        <v>16</v>
      </c>
      <c r="D139" s="18"/>
      <c r="E139" s="18"/>
      <c r="F139" s="18"/>
      <c r="G139" s="18"/>
      <c r="H139" s="18"/>
      <c r="I139" s="18"/>
      <c r="J139" s="18"/>
      <c r="K139" s="18"/>
      <c r="L139" s="18"/>
    </row>
    <row r="140" spans="2:12" hidden="1" x14ac:dyDescent="0.25">
      <c r="B140" s="18"/>
      <c r="C140" s="18" t="s">
        <v>209</v>
      </c>
      <c r="D140" s="144">
        <f>D138*D139</f>
        <v>0</v>
      </c>
      <c r="E140" s="144">
        <f t="shared" ref="E140:L140" si="46">E138*E139</f>
        <v>0</v>
      </c>
      <c r="F140" s="144">
        <f t="shared" si="46"/>
        <v>0</v>
      </c>
      <c r="G140" s="144">
        <f t="shared" si="46"/>
        <v>0</v>
      </c>
      <c r="H140" s="144">
        <f t="shared" si="46"/>
        <v>0</v>
      </c>
      <c r="I140" s="144">
        <f t="shared" si="46"/>
        <v>0</v>
      </c>
      <c r="J140" s="144">
        <f t="shared" si="46"/>
        <v>0</v>
      </c>
      <c r="K140" s="144">
        <f t="shared" si="46"/>
        <v>0</v>
      </c>
      <c r="L140" s="144">
        <f t="shared" si="46"/>
        <v>0</v>
      </c>
    </row>
    <row r="141" spans="2:12" hidden="1" x14ac:dyDescent="0.25">
      <c r="B141" s="18"/>
      <c r="C141" s="18" t="s">
        <v>212</v>
      </c>
      <c r="D141" s="18"/>
      <c r="E141" s="18"/>
      <c r="F141" s="18"/>
      <c r="G141" s="18"/>
      <c r="H141" s="18"/>
      <c r="I141" s="18"/>
      <c r="J141" s="18"/>
      <c r="K141" s="18"/>
      <c r="L141" s="18"/>
    </row>
    <row r="142" spans="2:12" hidden="1" x14ac:dyDescent="0.25">
      <c r="B142" s="18"/>
      <c r="C142" s="18" t="s">
        <v>213</v>
      </c>
      <c r="D142" s="144">
        <f>D140+D141</f>
        <v>0</v>
      </c>
      <c r="E142" s="144">
        <f t="shared" ref="E142:L142" si="47">E140+E141</f>
        <v>0</v>
      </c>
      <c r="F142" s="144">
        <f t="shared" si="47"/>
        <v>0</v>
      </c>
      <c r="G142" s="144">
        <f t="shared" si="47"/>
        <v>0</v>
      </c>
      <c r="H142" s="144">
        <f t="shared" si="47"/>
        <v>0</v>
      </c>
      <c r="I142" s="144">
        <f t="shared" si="47"/>
        <v>0</v>
      </c>
      <c r="J142" s="144">
        <f t="shared" si="47"/>
        <v>0</v>
      </c>
      <c r="K142" s="144">
        <f t="shared" si="47"/>
        <v>0</v>
      </c>
      <c r="L142" s="144">
        <f t="shared" si="47"/>
        <v>0</v>
      </c>
    </row>
    <row r="143" spans="2:12" hidden="1" x14ac:dyDescent="0.25">
      <c r="B143" s="12">
        <v>2</v>
      </c>
      <c r="C143" s="30" t="s">
        <v>138</v>
      </c>
      <c r="D143" s="18"/>
      <c r="E143" s="18"/>
      <c r="F143" s="18"/>
      <c r="G143" s="18"/>
      <c r="H143" s="18"/>
      <c r="I143" s="18"/>
      <c r="J143" s="18"/>
      <c r="K143" s="18"/>
      <c r="L143" s="18"/>
    </row>
    <row r="144" spans="2:12" hidden="1" x14ac:dyDescent="0.25">
      <c r="B144" s="18"/>
      <c r="C144" s="18" t="s">
        <v>13</v>
      </c>
      <c r="D144" s="18"/>
      <c r="E144" s="18"/>
      <c r="F144" s="18"/>
      <c r="G144" s="18"/>
      <c r="H144" s="18"/>
      <c r="I144" s="18"/>
      <c r="J144" s="18"/>
      <c r="K144" s="18"/>
      <c r="L144" s="18"/>
    </row>
    <row r="145" spans="2:12" hidden="1" x14ac:dyDescent="0.25">
      <c r="B145" s="18"/>
      <c r="C145" s="18" t="s">
        <v>124</v>
      </c>
      <c r="D145" s="18"/>
      <c r="E145" s="18"/>
      <c r="F145" s="18"/>
      <c r="G145" s="18"/>
      <c r="H145" s="18"/>
      <c r="I145" s="18"/>
      <c r="J145" s="18"/>
      <c r="K145" s="18"/>
      <c r="L145" s="18"/>
    </row>
    <row r="146" spans="2:12" hidden="1" x14ac:dyDescent="0.25">
      <c r="B146" s="18"/>
      <c r="C146" s="18" t="s">
        <v>14</v>
      </c>
      <c r="D146" s="18"/>
      <c r="E146" s="18"/>
      <c r="F146" s="18"/>
      <c r="G146" s="18"/>
      <c r="H146" s="18"/>
      <c r="I146" s="18"/>
      <c r="J146" s="18"/>
      <c r="K146" s="18"/>
      <c r="L146" s="18"/>
    </row>
    <row r="147" spans="2:12" hidden="1" x14ac:dyDescent="0.25">
      <c r="B147" s="18"/>
      <c r="C147" s="18" t="s">
        <v>15</v>
      </c>
      <c r="D147" s="144">
        <f>D144+D145-D146</f>
        <v>0</v>
      </c>
      <c r="E147" s="144">
        <f t="shared" ref="E147:L147" si="48">E144+E145-E146</f>
        <v>0</v>
      </c>
      <c r="F147" s="144">
        <f t="shared" si="48"/>
        <v>0</v>
      </c>
      <c r="G147" s="144">
        <f t="shared" si="48"/>
        <v>0</v>
      </c>
      <c r="H147" s="144">
        <f t="shared" si="48"/>
        <v>0</v>
      </c>
      <c r="I147" s="144">
        <f t="shared" si="48"/>
        <v>0</v>
      </c>
      <c r="J147" s="144">
        <f t="shared" si="48"/>
        <v>0</v>
      </c>
      <c r="K147" s="144">
        <f t="shared" si="48"/>
        <v>0</v>
      </c>
      <c r="L147" s="144">
        <f t="shared" si="48"/>
        <v>0</v>
      </c>
    </row>
    <row r="148" spans="2:12" hidden="1" x14ac:dyDescent="0.25">
      <c r="B148" s="18"/>
      <c r="C148" s="18" t="s">
        <v>146</v>
      </c>
      <c r="D148" s="144">
        <f t="shared" ref="D148:L148" si="49">AVERAGE(D147,D144)</f>
        <v>0</v>
      </c>
      <c r="E148" s="144">
        <f t="shared" si="49"/>
        <v>0</v>
      </c>
      <c r="F148" s="144">
        <f t="shared" si="49"/>
        <v>0</v>
      </c>
      <c r="G148" s="144">
        <f t="shared" si="49"/>
        <v>0</v>
      </c>
      <c r="H148" s="144">
        <f t="shared" si="49"/>
        <v>0</v>
      </c>
      <c r="I148" s="144">
        <f t="shared" si="49"/>
        <v>0</v>
      </c>
      <c r="J148" s="144">
        <f t="shared" si="49"/>
        <v>0</v>
      </c>
      <c r="K148" s="144">
        <f t="shared" si="49"/>
        <v>0</v>
      </c>
      <c r="L148" s="144">
        <f t="shared" si="49"/>
        <v>0</v>
      </c>
    </row>
    <row r="149" spans="2:12" hidden="1" x14ac:dyDescent="0.25">
      <c r="B149" s="18"/>
      <c r="C149" s="18" t="s">
        <v>16</v>
      </c>
      <c r="D149" s="18"/>
      <c r="E149" s="18"/>
      <c r="F149" s="18"/>
      <c r="G149" s="18"/>
      <c r="H149" s="18"/>
      <c r="I149" s="18"/>
      <c r="J149" s="18"/>
      <c r="K149" s="18"/>
      <c r="L149" s="18"/>
    </row>
    <row r="150" spans="2:12" hidden="1" x14ac:dyDescent="0.25">
      <c r="B150" s="18"/>
      <c r="C150" s="18" t="s">
        <v>209</v>
      </c>
      <c r="D150" s="144">
        <f>D148*D149</f>
        <v>0</v>
      </c>
      <c r="E150" s="144">
        <f t="shared" ref="E150:L150" si="50">E148*E149</f>
        <v>0</v>
      </c>
      <c r="F150" s="144">
        <f t="shared" si="50"/>
        <v>0</v>
      </c>
      <c r="G150" s="144">
        <f t="shared" si="50"/>
        <v>0</v>
      </c>
      <c r="H150" s="144">
        <f t="shared" si="50"/>
        <v>0</v>
      </c>
      <c r="I150" s="144">
        <f t="shared" si="50"/>
        <v>0</v>
      </c>
      <c r="J150" s="144">
        <f t="shared" si="50"/>
        <v>0</v>
      </c>
      <c r="K150" s="144">
        <f t="shared" si="50"/>
        <v>0</v>
      </c>
      <c r="L150" s="144">
        <f t="shared" si="50"/>
        <v>0</v>
      </c>
    </row>
    <row r="151" spans="2:12" hidden="1" x14ac:dyDescent="0.25">
      <c r="B151" s="18"/>
      <c r="C151" s="18" t="s">
        <v>212</v>
      </c>
      <c r="D151" s="18"/>
      <c r="E151" s="18"/>
      <c r="F151" s="18"/>
      <c r="G151" s="18"/>
      <c r="H151" s="18"/>
      <c r="I151" s="18"/>
      <c r="J151" s="18"/>
      <c r="K151" s="18"/>
      <c r="L151" s="18"/>
    </row>
    <row r="152" spans="2:12" hidden="1" x14ac:dyDescent="0.25">
      <c r="B152" s="18"/>
      <c r="C152" s="18" t="s">
        <v>213</v>
      </c>
      <c r="D152" s="144">
        <f>D150+D151</f>
        <v>0</v>
      </c>
      <c r="E152" s="144">
        <f t="shared" ref="E152:L152" si="51">E150+E151</f>
        <v>0</v>
      </c>
      <c r="F152" s="144">
        <f t="shared" si="51"/>
        <v>0</v>
      </c>
      <c r="G152" s="144">
        <f t="shared" si="51"/>
        <v>0</v>
      </c>
      <c r="H152" s="144">
        <f t="shared" si="51"/>
        <v>0</v>
      </c>
      <c r="I152" s="144">
        <f t="shared" si="51"/>
        <v>0</v>
      </c>
      <c r="J152" s="144">
        <f t="shared" si="51"/>
        <v>0</v>
      </c>
      <c r="K152" s="144">
        <f t="shared" si="51"/>
        <v>0</v>
      </c>
      <c r="L152" s="144">
        <f t="shared" si="51"/>
        <v>0</v>
      </c>
    </row>
    <row r="153" spans="2:12" hidden="1" x14ac:dyDescent="0.25">
      <c r="B153" s="18"/>
      <c r="C153" s="18" t="s">
        <v>211</v>
      </c>
      <c r="D153" s="18"/>
      <c r="E153" s="18"/>
      <c r="F153" s="18"/>
      <c r="G153" s="18"/>
      <c r="H153" s="18"/>
      <c r="I153" s="18"/>
      <c r="J153" s="18"/>
      <c r="K153" s="18"/>
      <c r="L153" s="18"/>
    </row>
    <row r="154" spans="2:12" hidden="1" x14ac:dyDescent="0.25">
      <c r="B154" s="12"/>
      <c r="C154" s="30" t="s">
        <v>108</v>
      </c>
      <c r="D154" s="18"/>
      <c r="E154" s="18"/>
      <c r="F154" s="18"/>
      <c r="G154" s="18"/>
      <c r="H154" s="18"/>
      <c r="I154" s="18"/>
      <c r="J154" s="18"/>
      <c r="K154" s="18"/>
      <c r="L154" s="18"/>
    </row>
    <row r="155" spans="2:12" hidden="1" x14ac:dyDescent="0.25">
      <c r="B155" s="18"/>
      <c r="C155" s="18" t="s">
        <v>13</v>
      </c>
      <c r="D155" s="18">
        <f>D134+D144</f>
        <v>0</v>
      </c>
      <c r="E155" s="165">
        <f t="shared" ref="E155:L155" si="52">E134+E144</f>
        <v>0</v>
      </c>
      <c r="F155" s="165">
        <f t="shared" si="52"/>
        <v>0</v>
      </c>
      <c r="G155" s="165">
        <f t="shared" si="52"/>
        <v>0</v>
      </c>
      <c r="H155" s="165">
        <f t="shared" si="52"/>
        <v>0</v>
      </c>
      <c r="I155" s="165">
        <f t="shared" si="52"/>
        <v>0</v>
      </c>
      <c r="J155" s="165">
        <f t="shared" si="52"/>
        <v>0</v>
      </c>
      <c r="K155" s="165">
        <f t="shared" si="52"/>
        <v>0</v>
      </c>
      <c r="L155" s="165">
        <f t="shared" si="52"/>
        <v>0</v>
      </c>
    </row>
    <row r="156" spans="2:12" hidden="1" x14ac:dyDescent="0.25">
      <c r="B156" s="18"/>
      <c r="C156" s="18" t="s">
        <v>124</v>
      </c>
      <c r="D156" s="165">
        <f>D135+D145</f>
        <v>0</v>
      </c>
      <c r="E156" s="165">
        <f t="shared" ref="E156:L156" si="53">E135+E145</f>
        <v>0</v>
      </c>
      <c r="F156" s="165">
        <f t="shared" si="53"/>
        <v>0</v>
      </c>
      <c r="G156" s="165">
        <f t="shared" si="53"/>
        <v>0</v>
      </c>
      <c r="H156" s="165">
        <f t="shared" si="53"/>
        <v>0</v>
      </c>
      <c r="I156" s="165">
        <f t="shared" si="53"/>
        <v>0</v>
      </c>
      <c r="J156" s="165">
        <f t="shared" si="53"/>
        <v>0</v>
      </c>
      <c r="K156" s="165">
        <f t="shared" si="53"/>
        <v>0</v>
      </c>
      <c r="L156" s="165">
        <f t="shared" si="53"/>
        <v>0</v>
      </c>
    </row>
    <row r="157" spans="2:12" hidden="1" x14ac:dyDescent="0.25">
      <c r="B157" s="18"/>
      <c r="C157" s="18" t="s">
        <v>14</v>
      </c>
      <c r="D157" s="165">
        <f>D136+D146</f>
        <v>0</v>
      </c>
      <c r="E157" s="165">
        <f t="shared" ref="E157:L157" si="54">E136+E146</f>
        <v>0</v>
      </c>
      <c r="F157" s="165">
        <f t="shared" si="54"/>
        <v>0</v>
      </c>
      <c r="G157" s="165">
        <f t="shared" si="54"/>
        <v>0</v>
      </c>
      <c r="H157" s="165">
        <f t="shared" si="54"/>
        <v>0</v>
      </c>
      <c r="I157" s="165">
        <f t="shared" si="54"/>
        <v>0</v>
      </c>
      <c r="J157" s="165">
        <f t="shared" si="54"/>
        <v>0</v>
      </c>
      <c r="K157" s="165">
        <f t="shared" si="54"/>
        <v>0</v>
      </c>
      <c r="L157" s="165">
        <f t="shared" si="54"/>
        <v>0</v>
      </c>
    </row>
    <row r="158" spans="2:12" hidden="1" x14ac:dyDescent="0.25">
      <c r="B158" s="18"/>
      <c r="C158" s="18" t="s">
        <v>15</v>
      </c>
      <c r="D158" s="144">
        <f>D155+D156-D157</f>
        <v>0</v>
      </c>
      <c r="E158" s="144">
        <f t="shared" ref="E158:L158" si="55">E155+E156-E157</f>
        <v>0</v>
      </c>
      <c r="F158" s="144">
        <f t="shared" si="55"/>
        <v>0</v>
      </c>
      <c r="G158" s="144">
        <f t="shared" si="55"/>
        <v>0</v>
      </c>
      <c r="H158" s="144">
        <f t="shared" si="55"/>
        <v>0</v>
      </c>
      <c r="I158" s="144">
        <f t="shared" si="55"/>
        <v>0</v>
      </c>
      <c r="J158" s="144">
        <f t="shared" si="55"/>
        <v>0</v>
      </c>
      <c r="K158" s="144">
        <f t="shared" si="55"/>
        <v>0</v>
      </c>
      <c r="L158" s="144">
        <f t="shared" si="55"/>
        <v>0</v>
      </c>
    </row>
    <row r="159" spans="2:12" hidden="1" x14ac:dyDescent="0.25">
      <c r="B159" s="18"/>
      <c r="C159" s="18" t="s">
        <v>146</v>
      </c>
      <c r="D159" s="144">
        <f t="shared" ref="D159:L159" si="56">AVERAGE(D158,D155)</f>
        <v>0</v>
      </c>
      <c r="E159" s="144">
        <f t="shared" si="56"/>
        <v>0</v>
      </c>
      <c r="F159" s="144">
        <f t="shared" si="56"/>
        <v>0</v>
      </c>
      <c r="G159" s="144">
        <f t="shared" si="56"/>
        <v>0</v>
      </c>
      <c r="H159" s="144">
        <f t="shared" si="56"/>
        <v>0</v>
      </c>
      <c r="I159" s="144">
        <f t="shared" si="56"/>
        <v>0</v>
      </c>
      <c r="J159" s="144">
        <f t="shared" si="56"/>
        <v>0</v>
      </c>
      <c r="K159" s="144">
        <f t="shared" si="56"/>
        <v>0</v>
      </c>
      <c r="L159" s="144">
        <f t="shared" si="56"/>
        <v>0</v>
      </c>
    </row>
    <row r="160" spans="2:12" hidden="1" x14ac:dyDescent="0.25">
      <c r="B160" s="18"/>
      <c r="C160" s="18" t="s">
        <v>16</v>
      </c>
      <c r="D160" s="18"/>
      <c r="E160" s="18"/>
      <c r="F160" s="18"/>
      <c r="G160" s="18"/>
      <c r="H160" s="18"/>
      <c r="I160" s="18"/>
      <c r="J160" s="18"/>
      <c r="K160" s="18"/>
      <c r="L160" s="18"/>
    </row>
    <row r="161" spans="2:15" hidden="1" x14ac:dyDescent="0.25">
      <c r="B161" s="18"/>
      <c r="C161" s="18" t="s">
        <v>209</v>
      </c>
      <c r="D161" s="144">
        <f>D159*D160</f>
        <v>0</v>
      </c>
      <c r="E161" s="144">
        <f t="shared" ref="E161:L161" si="57">E159*E160</f>
        <v>0</v>
      </c>
      <c r="F161" s="144">
        <f t="shared" si="57"/>
        <v>0</v>
      </c>
      <c r="G161" s="144">
        <f t="shared" si="57"/>
        <v>0</v>
      </c>
      <c r="H161" s="144">
        <f t="shared" si="57"/>
        <v>0</v>
      </c>
      <c r="I161" s="144">
        <f t="shared" si="57"/>
        <v>0</v>
      </c>
      <c r="J161" s="144">
        <f t="shared" si="57"/>
        <v>0</v>
      </c>
      <c r="K161" s="144">
        <f t="shared" si="57"/>
        <v>0</v>
      </c>
      <c r="L161" s="144">
        <f t="shared" si="57"/>
        <v>0</v>
      </c>
    </row>
    <row r="162" spans="2:15" hidden="1" x14ac:dyDescent="0.25">
      <c r="B162" s="18"/>
      <c r="C162" s="18" t="s">
        <v>212</v>
      </c>
      <c r="D162" s="18"/>
      <c r="E162" s="18"/>
      <c r="F162" s="18"/>
      <c r="G162" s="18"/>
      <c r="H162" s="18"/>
      <c r="I162" s="18"/>
      <c r="J162" s="18"/>
      <c r="K162" s="18"/>
      <c r="L162" s="18"/>
    </row>
    <row r="163" spans="2:15" hidden="1" x14ac:dyDescent="0.25">
      <c r="B163" s="18"/>
      <c r="C163" s="18" t="s">
        <v>213</v>
      </c>
      <c r="D163" s="144">
        <f>D161+D162</f>
        <v>0</v>
      </c>
      <c r="E163" s="144">
        <f t="shared" ref="E163:L163" si="58">E161+E162</f>
        <v>0</v>
      </c>
      <c r="F163" s="144">
        <f t="shared" si="58"/>
        <v>0</v>
      </c>
      <c r="G163" s="144">
        <f t="shared" si="58"/>
        <v>0</v>
      </c>
      <c r="H163" s="144">
        <f t="shared" si="58"/>
        <v>0</v>
      </c>
      <c r="I163" s="144">
        <f t="shared" si="58"/>
        <v>0</v>
      </c>
      <c r="J163" s="144">
        <f t="shared" si="58"/>
        <v>0</v>
      </c>
      <c r="K163" s="144">
        <f t="shared" si="58"/>
        <v>0</v>
      </c>
      <c r="L163" s="144">
        <f t="shared" si="58"/>
        <v>0</v>
      </c>
    </row>
    <row r="164" spans="2:15" hidden="1" x14ac:dyDescent="0.25"/>
    <row r="165" spans="2:15" hidden="1" x14ac:dyDescent="0.25">
      <c r="B165" s="24" t="s">
        <v>300</v>
      </c>
      <c r="H165" s="27"/>
    </row>
    <row r="166" spans="2:15" hidden="1" x14ac:dyDescent="0.25">
      <c r="B166" s="25" t="s">
        <v>35</v>
      </c>
      <c r="C166" s="15" t="s">
        <v>208</v>
      </c>
      <c r="D166" s="16"/>
      <c r="E166" s="16"/>
      <c r="F166" s="16"/>
      <c r="G166" s="16"/>
      <c r="H166" s="16"/>
      <c r="I166" s="16"/>
      <c r="J166" s="16"/>
      <c r="K166" s="16"/>
      <c r="L166" s="16"/>
    </row>
    <row r="167" spans="2:15" hidden="1" x14ac:dyDescent="0.25">
      <c r="O167" s="17" t="s">
        <v>4</v>
      </c>
    </row>
    <row r="168" spans="2:15" s="5" customFormat="1" ht="15" hidden="1" customHeight="1" x14ac:dyDescent="0.25">
      <c r="B168" s="309" t="s">
        <v>140</v>
      </c>
      <c r="C168" s="329" t="s">
        <v>18</v>
      </c>
      <c r="D168" s="314" t="s">
        <v>160</v>
      </c>
      <c r="E168" s="315"/>
      <c r="F168" s="316"/>
      <c r="G168" s="314" t="s">
        <v>642</v>
      </c>
      <c r="H168" s="315"/>
      <c r="I168" s="315"/>
      <c r="J168" s="316"/>
      <c r="K168" s="317" t="s">
        <v>153</v>
      </c>
      <c r="L168" s="321"/>
      <c r="M168" s="321"/>
      <c r="N168" s="321"/>
      <c r="O168" s="318"/>
    </row>
    <row r="169" spans="2:15" s="5" customFormat="1" ht="28" hidden="1" x14ac:dyDescent="0.25">
      <c r="B169" s="310"/>
      <c r="C169" s="379"/>
      <c r="D169" s="7" t="s">
        <v>224</v>
      </c>
      <c r="E169" s="7" t="s">
        <v>169</v>
      </c>
      <c r="F169" s="7" t="s">
        <v>141</v>
      </c>
      <c r="G169" s="7" t="s">
        <v>224</v>
      </c>
      <c r="H169" s="7" t="s">
        <v>163</v>
      </c>
      <c r="I169" s="7" t="s">
        <v>164</v>
      </c>
      <c r="J169" s="7" t="s">
        <v>168</v>
      </c>
      <c r="K169" s="7" t="s">
        <v>154</v>
      </c>
      <c r="L169" s="7" t="s">
        <v>155</v>
      </c>
      <c r="M169" s="7" t="s">
        <v>156</v>
      </c>
      <c r="N169" s="7" t="s">
        <v>157</v>
      </c>
      <c r="O169" s="7" t="s">
        <v>158</v>
      </c>
    </row>
    <row r="170" spans="2:15" s="5" customFormat="1" hidden="1" x14ac:dyDescent="0.25">
      <c r="B170" s="322"/>
      <c r="C170" s="330"/>
      <c r="D170" s="7" t="s">
        <v>10</v>
      </c>
      <c r="E170" s="7" t="s">
        <v>12</v>
      </c>
      <c r="F170" s="7" t="s">
        <v>162</v>
      </c>
      <c r="G170" s="7" t="s">
        <v>10</v>
      </c>
      <c r="H170" s="7" t="s">
        <v>3</v>
      </c>
      <c r="I170" s="7" t="s">
        <v>5</v>
      </c>
      <c r="J170" s="7" t="s">
        <v>5</v>
      </c>
      <c r="K170" s="7" t="s">
        <v>8</v>
      </c>
      <c r="L170" s="7" t="s">
        <v>8</v>
      </c>
      <c r="M170" s="7" t="s">
        <v>8</v>
      </c>
      <c r="N170" s="7" t="s">
        <v>8</v>
      </c>
      <c r="O170" s="7" t="s">
        <v>8</v>
      </c>
    </row>
    <row r="171" spans="2:15" hidden="1" x14ac:dyDescent="0.25">
      <c r="B171" s="51">
        <v>1</v>
      </c>
      <c r="C171" s="18" t="s">
        <v>125</v>
      </c>
      <c r="D171" s="1"/>
      <c r="E171" s="83"/>
      <c r="F171" s="144">
        <f>E171</f>
        <v>0</v>
      </c>
      <c r="G171" s="13"/>
      <c r="H171" s="83"/>
      <c r="I171" s="83"/>
      <c r="J171" s="146">
        <f>F178</f>
        <v>0</v>
      </c>
      <c r="K171" s="83">
        <f>J178</f>
        <v>0</v>
      </c>
      <c r="L171" s="83">
        <f>K178</f>
        <v>0</v>
      </c>
      <c r="M171" s="83">
        <f>L178</f>
        <v>0</v>
      </c>
      <c r="N171" s="83">
        <f>M178</f>
        <v>0</v>
      </c>
      <c r="O171" s="83">
        <f>N178</f>
        <v>0</v>
      </c>
    </row>
    <row r="172" spans="2:15" hidden="1" x14ac:dyDescent="0.25">
      <c r="B172" s="12">
        <f>B171+1</f>
        <v>2</v>
      </c>
      <c r="C172" s="18" t="s">
        <v>126</v>
      </c>
      <c r="D172" s="1"/>
      <c r="E172" s="83"/>
      <c r="F172" s="144">
        <f t="shared" ref="F172:F183" si="59">E172</f>
        <v>0</v>
      </c>
      <c r="G172" s="13"/>
      <c r="H172" s="83"/>
      <c r="I172" s="83"/>
      <c r="J172" s="146">
        <f t="shared" ref="J172:J183" si="60">H172+I172</f>
        <v>0</v>
      </c>
      <c r="K172" s="83"/>
      <c r="L172" s="83"/>
      <c r="M172" s="83"/>
      <c r="N172" s="83"/>
      <c r="O172" s="83"/>
    </row>
    <row r="173" spans="2:15" hidden="1" x14ac:dyDescent="0.25">
      <c r="B173" s="12">
        <f t="shared" ref="B173:B183" si="61">B172+1</f>
        <v>3</v>
      </c>
      <c r="C173" s="20" t="s">
        <v>127</v>
      </c>
      <c r="D173" s="1"/>
      <c r="E173" s="83">
        <f>E171-E172</f>
        <v>0</v>
      </c>
      <c r="F173" s="144">
        <f t="shared" si="59"/>
        <v>0</v>
      </c>
      <c r="G173" s="13"/>
      <c r="H173" s="83">
        <f>H171-H172</f>
        <v>0</v>
      </c>
      <c r="I173" s="83">
        <f>I171-I172</f>
        <v>0</v>
      </c>
      <c r="J173" s="146">
        <f t="shared" si="60"/>
        <v>0</v>
      </c>
      <c r="K173" s="83">
        <f>K171-K172</f>
        <v>0</v>
      </c>
      <c r="L173" s="83">
        <f>L171-L172</f>
        <v>0</v>
      </c>
      <c r="M173" s="83">
        <f>M171-M172</f>
        <v>0</v>
      </c>
      <c r="N173" s="83">
        <f>N171-N172</f>
        <v>0</v>
      </c>
      <c r="O173" s="83">
        <f>O171-O172</f>
        <v>0</v>
      </c>
    </row>
    <row r="174" spans="2:15" ht="28" hidden="1" x14ac:dyDescent="0.25">
      <c r="B174" s="12">
        <f t="shared" si="61"/>
        <v>4</v>
      </c>
      <c r="C174" s="69" t="s">
        <v>128</v>
      </c>
      <c r="D174" s="70"/>
      <c r="E174" s="151"/>
      <c r="F174" s="144">
        <f t="shared" si="59"/>
        <v>0</v>
      </c>
      <c r="G174" s="20"/>
      <c r="H174" s="151"/>
      <c r="I174" s="151"/>
      <c r="J174" s="146">
        <f t="shared" si="60"/>
        <v>0</v>
      </c>
      <c r="K174" s="151"/>
      <c r="L174" s="151"/>
      <c r="M174" s="151"/>
      <c r="N174" s="151"/>
      <c r="O174" s="151"/>
    </row>
    <row r="175" spans="2:15" s="24" customFormat="1" ht="28" hidden="1" x14ac:dyDescent="0.25">
      <c r="B175" s="12">
        <f t="shared" si="61"/>
        <v>5</v>
      </c>
      <c r="C175" s="29" t="s">
        <v>143</v>
      </c>
      <c r="D175" s="70"/>
      <c r="E175" s="83"/>
      <c r="F175" s="144">
        <f t="shared" si="59"/>
        <v>0</v>
      </c>
      <c r="G175" s="20"/>
      <c r="H175" s="83"/>
      <c r="I175" s="83"/>
      <c r="J175" s="146">
        <f t="shared" si="60"/>
        <v>0</v>
      </c>
      <c r="K175" s="83"/>
      <c r="L175" s="83"/>
      <c r="M175" s="83"/>
      <c r="N175" s="83"/>
      <c r="O175" s="83"/>
    </row>
    <row r="176" spans="2:15" ht="28" hidden="1" x14ac:dyDescent="0.25">
      <c r="B176" s="12">
        <f t="shared" si="61"/>
        <v>6</v>
      </c>
      <c r="C176" s="69" t="s">
        <v>133</v>
      </c>
      <c r="D176" s="70"/>
      <c r="E176" s="83"/>
      <c r="F176" s="144">
        <f t="shared" si="59"/>
        <v>0</v>
      </c>
      <c r="G176" s="20"/>
      <c r="H176" s="83"/>
      <c r="I176" s="83"/>
      <c r="J176" s="146">
        <f t="shared" si="60"/>
        <v>0</v>
      </c>
      <c r="K176" s="83"/>
      <c r="L176" s="83"/>
      <c r="M176" s="83"/>
      <c r="N176" s="83"/>
      <c r="O176" s="83"/>
    </row>
    <row r="177" spans="2:15" hidden="1" x14ac:dyDescent="0.25">
      <c r="B177" s="12">
        <f t="shared" si="61"/>
        <v>7</v>
      </c>
      <c r="C177" s="18" t="s">
        <v>129</v>
      </c>
      <c r="D177" s="70"/>
      <c r="E177" s="83">
        <f>E173-E174+E175-E176</f>
        <v>0</v>
      </c>
      <c r="F177" s="144">
        <f t="shared" si="59"/>
        <v>0</v>
      </c>
      <c r="G177" s="20"/>
      <c r="H177" s="83">
        <f>H173-H174+H175-H176</f>
        <v>0</v>
      </c>
      <c r="I177" s="83">
        <f>I173-I174+I175-I176</f>
        <v>0</v>
      </c>
      <c r="J177" s="146">
        <f t="shared" si="60"/>
        <v>0</v>
      </c>
      <c r="K177" s="83">
        <f>K173-K174+K175-K176</f>
        <v>0</v>
      </c>
      <c r="L177" s="83">
        <f>L173-L174+L175-L176</f>
        <v>0</v>
      </c>
      <c r="M177" s="83">
        <f>M173-M174+M175-M176</f>
        <v>0</v>
      </c>
      <c r="N177" s="83">
        <f>N173-N174+N175-N176</f>
        <v>0</v>
      </c>
      <c r="O177" s="83">
        <f>O173-O174+O175-O176</f>
        <v>0</v>
      </c>
    </row>
    <row r="178" spans="2:15" hidden="1" x14ac:dyDescent="0.25">
      <c r="B178" s="12">
        <f t="shared" si="61"/>
        <v>8</v>
      </c>
      <c r="C178" s="18" t="s">
        <v>130</v>
      </c>
      <c r="D178" s="70"/>
      <c r="E178" s="83">
        <f>E171-E174+E175-E176</f>
        <v>0</v>
      </c>
      <c r="F178" s="144">
        <f t="shared" si="59"/>
        <v>0</v>
      </c>
      <c r="G178" s="20"/>
      <c r="H178" s="83">
        <f>H171-H174+H175-H176</f>
        <v>0</v>
      </c>
      <c r="I178" s="83">
        <f>I171-I174+I175-I176</f>
        <v>0</v>
      </c>
      <c r="J178" s="146">
        <f t="shared" si="60"/>
        <v>0</v>
      </c>
      <c r="K178" s="83">
        <f>K171-K174+K175-K176</f>
        <v>0</v>
      </c>
      <c r="L178" s="83">
        <f>L171-L174+L175-L176</f>
        <v>0</v>
      </c>
      <c r="M178" s="83">
        <f>M171-M174+M175-M176</f>
        <v>0</v>
      </c>
      <c r="N178" s="83">
        <f>N171-N174+N175-N176</f>
        <v>0</v>
      </c>
      <c r="O178" s="83">
        <f>O171-O174+O175-O176</f>
        <v>0</v>
      </c>
    </row>
    <row r="179" spans="2:15" hidden="1" x14ac:dyDescent="0.25">
      <c r="B179" s="12">
        <f t="shared" si="61"/>
        <v>9</v>
      </c>
      <c r="C179" s="18" t="s">
        <v>145</v>
      </c>
      <c r="D179" s="70"/>
      <c r="E179" s="83">
        <f>AVERAGE(E173,E177)</f>
        <v>0</v>
      </c>
      <c r="F179" s="144">
        <f t="shared" si="59"/>
        <v>0</v>
      </c>
      <c r="G179" s="20"/>
      <c r="H179" s="83">
        <f>AVERAGE(H173,H177)</f>
        <v>0</v>
      </c>
      <c r="I179" s="83">
        <f>AVERAGE(I173,I177)</f>
        <v>0</v>
      </c>
      <c r="J179" s="146">
        <f t="shared" si="60"/>
        <v>0</v>
      </c>
      <c r="K179" s="83">
        <f>AVERAGE(K173,K177)</f>
        <v>0</v>
      </c>
      <c r="L179" s="83">
        <f>AVERAGE(L173,L177)</f>
        <v>0</v>
      </c>
      <c r="M179" s="83">
        <f>AVERAGE(M173,M177)</f>
        <v>0</v>
      </c>
      <c r="N179" s="83">
        <f>AVERAGE(N173,N177)</f>
        <v>0</v>
      </c>
      <c r="O179" s="83">
        <f>AVERAGE(O173,O177)</f>
        <v>0</v>
      </c>
    </row>
    <row r="180" spans="2:15" ht="28" hidden="1" x14ac:dyDescent="0.25">
      <c r="B180" s="12">
        <f t="shared" si="61"/>
        <v>10</v>
      </c>
      <c r="C180" s="69" t="s">
        <v>144</v>
      </c>
      <c r="D180" s="70"/>
      <c r="E180" s="83"/>
      <c r="F180" s="144">
        <f t="shared" si="59"/>
        <v>0</v>
      </c>
      <c r="G180" s="20"/>
      <c r="H180" s="83"/>
      <c r="I180" s="83"/>
      <c r="J180" s="146">
        <f t="shared" si="60"/>
        <v>0</v>
      </c>
      <c r="K180" s="83"/>
      <c r="L180" s="83"/>
      <c r="M180" s="83"/>
      <c r="N180" s="83"/>
      <c r="O180" s="83"/>
    </row>
    <row r="181" spans="2:15" hidden="1" x14ac:dyDescent="0.25">
      <c r="B181" s="12">
        <f t="shared" si="61"/>
        <v>11</v>
      </c>
      <c r="C181" s="18" t="s">
        <v>209</v>
      </c>
      <c r="D181" s="70"/>
      <c r="E181" s="83">
        <f>E179*E180</f>
        <v>0</v>
      </c>
      <c r="F181" s="144">
        <f t="shared" si="59"/>
        <v>0</v>
      </c>
      <c r="G181" s="20"/>
      <c r="H181" s="83">
        <f>H179*H180</f>
        <v>0</v>
      </c>
      <c r="I181" s="83">
        <f>I179*I180</f>
        <v>0</v>
      </c>
      <c r="J181" s="146">
        <f t="shared" si="60"/>
        <v>0</v>
      </c>
      <c r="K181" s="83">
        <f>K179*K180</f>
        <v>0</v>
      </c>
      <c r="L181" s="83">
        <f>L179*L180</f>
        <v>0</v>
      </c>
      <c r="M181" s="83">
        <f>M179*M180</f>
        <v>0</v>
      </c>
      <c r="N181" s="83">
        <f>N179*N180</f>
        <v>0</v>
      </c>
      <c r="O181" s="83">
        <f>O179*O180</f>
        <v>0</v>
      </c>
    </row>
    <row r="182" spans="2:15" hidden="1" x14ac:dyDescent="0.25">
      <c r="B182" s="12">
        <f t="shared" si="61"/>
        <v>12</v>
      </c>
      <c r="C182" s="18" t="s">
        <v>212</v>
      </c>
      <c r="D182" s="70"/>
      <c r="E182" s="83"/>
      <c r="F182" s="144">
        <f t="shared" si="59"/>
        <v>0</v>
      </c>
      <c r="G182" s="20"/>
      <c r="H182" s="83"/>
      <c r="I182" s="83"/>
      <c r="J182" s="146">
        <f t="shared" si="60"/>
        <v>0</v>
      </c>
      <c r="K182" s="83"/>
      <c r="L182" s="83"/>
      <c r="M182" s="83"/>
      <c r="N182" s="83"/>
      <c r="O182" s="83"/>
    </row>
    <row r="183" spans="2:15" hidden="1" x14ac:dyDescent="0.25">
      <c r="B183" s="12">
        <f t="shared" si="61"/>
        <v>13</v>
      </c>
      <c r="C183" s="18" t="s">
        <v>213</v>
      </c>
      <c r="D183" s="70"/>
      <c r="E183" s="83">
        <f>E181+E182</f>
        <v>0</v>
      </c>
      <c r="F183" s="144">
        <f t="shared" si="59"/>
        <v>0</v>
      </c>
      <c r="G183" s="20"/>
      <c r="H183" s="83">
        <f>H181+H182</f>
        <v>0</v>
      </c>
      <c r="I183" s="83">
        <f>I181+I182</f>
        <v>0</v>
      </c>
      <c r="J183" s="146">
        <f t="shared" si="60"/>
        <v>0</v>
      </c>
      <c r="K183" s="83">
        <f>K181+K182</f>
        <v>0</v>
      </c>
      <c r="L183" s="83">
        <f>L181+L182</f>
        <v>0</v>
      </c>
      <c r="M183" s="83">
        <f>M181+M182</f>
        <v>0</v>
      </c>
      <c r="N183" s="83">
        <f>N181+N182</f>
        <v>0</v>
      </c>
      <c r="O183" s="83">
        <f>O181+O182</f>
        <v>0</v>
      </c>
    </row>
    <row r="184" spans="2:15" hidden="1" x14ac:dyDescent="0.25"/>
    <row r="185" spans="2:15" hidden="1" x14ac:dyDescent="0.25">
      <c r="B185" s="25" t="s">
        <v>36</v>
      </c>
      <c r="C185" s="15" t="s">
        <v>210</v>
      </c>
    </row>
    <row r="186" spans="2:15" hidden="1" x14ac:dyDescent="0.25">
      <c r="L186" s="17" t="s">
        <v>4</v>
      </c>
    </row>
    <row r="187" spans="2:15" ht="15" hidden="1" customHeight="1" x14ac:dyDescent="0.25">
      <c r="B187" s="309" t="s">
        <v>140</v>
      </c>
      <c r="C187" s="329" t="s">
        <v>18</v>
      </c>
      <c r="D187" s="68" t="s">
        <v>160</v>
      </c>
      <c r="E187" s="314" t="s">
        <v>642</v>
      </c>
      <c r="F187" s="315"/>
      <c r="G187" s="316"/>
      <c r="H187" s="317" t="s">
        <v>153</v>
      </c>
      <c r="I187" s="321"/>
      <c r="J187" s="321"/>
      <c r="K187" s="321"/>
      <c r="L187" s="318"/>
    </row>
    <row r="188" spans="2:15" hidden="1" x14ac:dyDescent="0.25">
      <c r="B188" s="310"/>
      <c r="C188" s="379"/>
      <c r="D188" s="7" t="s">
        <v>169</v>
      </c>
      <c r="E188" s="7" t="s">
        <v>163</v>
      </c>
      <c r="F188" s="7" t="s">
        <v>164</v>
      </c>
      <c r="G188" s="7" t="s">
        <v>168</v>
      </c>
      <c r="H188" s="7" t="s">
        <v>154</v>
      </c>
      <c r="I188" s="7" t="s">
        <v>155</v>
      </c>
      <c r="J188" s="7" t="s">
        <v>156</v>
      </c>
      <c r="K188" s="7" t="s">
        <v>157</v>
      </c>
      <c r="L188" s="7" t="s">
        <v>158</v>
      </c>
    </row>
    <row r="189" spans="2:15" hidden="1" x14ac:dyDescent="0.25">
      <c r="B189" s="322"/>
      <c r="C189" s="330"/>
      <c r="D189" s="7" t="s">
        <v>12</v>
      </c>
      <c r="E189" s="7" t="s">
        <v>3</v>
      </c>
      <c r="F189" s="7" t="s">
        <v>5</v>
      </c>
      <c r="G189" s="7" t="s">
        <v>5</v>
      </c>
      <c r="H189" s="7" t="s">
        <v>8</v>
      </c>
      <c r="I189" s="7" t="s">
        <v>8</v>
      </c>
      <c r="J189" s="7" t="s">
        <v>8</v>
      </c>
      <c r="K189" s="7" t="s">
        <v>8</v>
      </c>
      <c r="L189" s="7" t="s">
        <v>8</v>
      </c>
    </row>
    <row r="190" spans="2:15" hidden="1" x14ac:dyDescent="0.25">
      <c r="B190" s="12">
        <v>1</v>
      </c>
      <c r="C190" s="30" t="s">
        <v>139</v>
      </c>
      <c r="D190" s="18"/>
      <c r="E190" s="18"/>
      <c r="F190" s="18"/>
      <c r="G190" s="18"/>
      <c r="H190" s="18"/>
      <c r="I190" s="18"/>
      <c r="J190" s="18"/>
      <c r="K190" s="18"/>
      <c r="L190" s="18"/>
    </row>
    <row r="191" spans="2:15" hidden="1" x14ac:dyDescent="0.25">
      <c r="B191" s="18"/>
      <c r="C191" s="18" t="s">
        <v>13</v>
      </c>
      <c r="D191" s="18"/>
      <c r="E191" s="18"/>
      <c r="F191" s="18"/>
      <c r="G191" s="18"/>
      <c r="H191" s="18"/>
      <c r="I191" s="18"/>
      <c r="J191" s="18"/>
      <c r="K191" s="18"/>
      <c r="L191" s="18"/>
    </row>
    <row r="192" spans="2:15" hidden="1" x14ac:dyDescent="0.25">
      <c r="B192" s="18"/>
      <c r="C192" s="18" t="s">
        <v>124</v>
      </c>
      <c r="D192" s="18"/>
      <c r="E192" s="18"/>
      <c r="F192" s="18"/>
      <c r="G192" s="18"/>
      <c r="H192" s="18"/>
      <c r="I192" s="18"/>
      <c r="J192" s="18"/>
      <c r="K192" s="18"/>
      <c r="L192" s="18"/>
    </row>
    <row r="193" spans="2:12" hidden="1" x14ac:dyDescent="0.25">
      <c r="B193" s="18"/>
      <c r="C193" s="18" t="s">
        <v>14</v>
      </c>
      <c r="D193" s="18"/>
      <c r="E193" s="18"/>
      <c r="F193" s="18"/>
      <c r="G193" s="18"/>
      <c r="H193" s="18"/>
      <c r="I193" s="18"/>
      <c r="J193" s="18"/>
      <c r="K193" s="18"/>
      <c r="L193" s="18"/>
    </row>
    <row r="194" spans="2:12" hidden="1" x14ac:dyDescent="0.25">
      <c r="B194" s="18"/>
      <c r="C194" s="18" t="s">
        <v>15</v>
      </c>
      <c r="D194" s="144">
        <f>D191+D192-D193</f>
        <v>0</v>
      </c>
      <c r="E194" s="144">
        <f t="shared" ref="E194:L194" si="62">E191+E192-E193</f>
        <v>0</v>
      </c>
      <c r="F194" s="144">
        <f t="shared" si="62"/>
        <v>0</v>
      </c>
      <c r="G194" s="144">
        <f t="shared" si="62"/>
        <v>0</v>
      </c>
      <c r="H194" s="144">
        <f t="shared" si="62"/>
        <v>0</v>
      </c>
      <c r="I194" s="144">
        <f t="shared" si="62"/>
        <v>0</v>
      </c>
      <c r="J194" s="144">
        <f t="shared" si="62"/>
        <v>0</v>
      </c>
      <c r="K194" s="144">
        <f t="shared" si="62"/>
        <v>0</v>
      </c>
      <c r="L194" s="144">
        <f t="shared" si="62"/>
        <v>0</v>
      </c>
    </row>
    <row r="195" spans="2:12" hidden="1" x14ac:dyDescent="0.25">
      <c r="B195" s="18"/>
      <c r="C195" s="18" t="s">
        <v>146</v>
      </c>
      <c r="D195" s="144">
        <f t="shared" ref="D195:L195" si="63">AVERAGE(D194,D191)</f>
        <v>0</v>
      </c>
      <c r="E195" s="144">
        <f t="shared" si="63"/>
        <v>0</v>
      </c>
      <c r="F195" s="144">
        <f t="shared" si="63"/>
        <v>0</v>
      </c>
      <c r="G195" s="144">
        <f t="shared" si="63"/>
        <v>0</v>
      </c>
      <c r="H195" s="144">
        <f t="shared" si="63"/>
        <v>0</v>
      </c>
      <c r="I195" s="144">
        <f t="shared" si="63"/>
        <v>0</v>
      </c>
      <c r="J195" s="144">
        <f t="shared" si="63"/>
        <v>0</v>
      </c>
      <c r="K195" s="144">
        <f t="shared" si="63"/>
        <v>0</v>
      </c>
      <c r="L195" s="144">
        <f t="shared" si="63"/>
        <v>0</v>
      </c>
    </row>
    <row r="196" spans="2:12" hidden="1" x14ac:dyDescent="0.25">
      <c r="B196" s="18"/>
      <c r="C196" s="18" t="s">
        <v>16</v>
      </c>
      <c r="D196" s="18"/>
      <c r="E196" s="18"/>
      <c r="F196" s="18"/>
      <c r="G196" s="18"/>
      <c r="H196" s="18"/>
      <c r="I196" s="18"/>
      <c r="J196" s="18"/>
      <c r="K196" s="18"/>
      <c r="L196" s="18"/>
    </row>
    <row r="197" spans="2:12" hidden="1" x14ac:dyDescent="0.25">
      <c r="B197" s="18"/>
      <c r="C197" s="18" t="s">
        <v>209</v>
      </c>
      <c r="D197" s="144">
        <f>D195*D196</f>
        <v>0</v>
      </c>
      <c r="E197" s="144">
        <f t="shared" ref="E197:L197" si="64">E195*E196</f>
        <v>0</v>
      </c>
      <c r="F197" s="144">
        <f t="shared" si="64"/>
        <v>0</v>
      </c>
      <c r="G197" s="144">
        <f t="shared" si="64"/>
        <v>0</v>
      </c>
      <c r="H197" s="144">
        <f t="shared" si="64"/>
        <v>0</v>
      </c>
      <c r="I197" s="144">
        <f t="shared" si="64"/>
        <v>0</v>
      </c>
      <c r="J197" s="144">
        <f t="shared" si="64"/>
        <v>0</v>
      </c>
      <c r="K197" s="144">
        <f t="shared" si="64"/>
        <v>0</v>
      </c>
      <c r="L197" s="144">
        <f t="shared" si="64"/>
        <v>0</v>
      </c>
    </row>
    <row r="198" spans="2:12" hidden="1" x14ac:dyDescent="0.25">
      <c r="B198" s="18"/>
      <c r="C198" s="18" t="s">
        <v>212</v>
      </c>
      <c r="D198" s="18"/>
      <c r="E198" s="18"/>
      <c r="F198" s="18"/>
      <c r="G198" s="18"/>
      <c r="H198" s="18"/>
      <c r="I198" s="18"/>
      <c r="J198" s="18"/>
      <c r="K198" s="18"/>
      <c r="L198" s="18"/>
    </row>
    <row r="199" spans="2:12" hidden="1" x14ac:dyDescent="0.25">
      <c r="B199" s="18"/>
      <c r="C199" s="18" t="s">
        <v>213</v>
      </c>
      <c r="D199" s="144">
        <f>D197+D198</f>
        <v>0</v>
      </c>
      <c r="E199" s="144">
        <f t="shared" ref="E199:L199" si="65">E197+E198</f>
        <v>0</v>
      </c>
      <c r="F199" s="144">
        <f t="shared" si="65"/>
        <v>0</v>
      </c>
      <c r="G199" s="144">
        <f t="shared" si="65"/>
        <v>0</v>
      </c>
      <c r="H199" s="144">
        <f t="shared" si="65"/>
        <v>0</v>
      </c>
      <c r="I199" s="144">
        <f t="shared" si="65"/>
        <v>0</v>
      </c>
      <c r="J199" s="144">
        <f t="shared" si="65"/>
        <v>0</v>
      </c>
      <c r="K199" s="144">
        <f t="shared" si="65"/>
        <v>0</v>
      </c>
      <c r="L199" s="144">
        <f t="shared" si="65"/>
        <v>0</v>
      </c>
    </row>
    <row r="200" spans="2:12" hidden="1" x14ac:dyDescent="0.25">
      <c r="B200" s="12">
        <v>2</v>
      </c>
      <c r="C200" s="30" t="s">
        <v>138</v>
      </c>
      <c r="D200" s="18"/>
      <c r="E200" s="18"/>
      <c r="F200" s="18"/>
      <c r="G200" s="18"/>
      <c r="H200" s="18"/>
      <c r="I200" s="18"/>
      <c r="J200" s="18"/>
      <c r="K200" s="18"/>
      <c r="L200" s="18"/>
    </row>
    <row r="201" spans="2:12" hidden="1" x14ac:dyDescent="0.25">
      <c r="B201" s="18"/>
      <c r="C201" s="18" t="s">
        <v>13</v>
      </c>
      <c r="D201" s="18"/>
      <c r="E201" s="18"/>
      <c r="F201" s="18"/>
      <c r="G201" s="18"/>
      <c r="H201" s="18"/>
      <c r="I201" s="18"/>
      <c r="J201" s="18"/>
      <c r="K201" s="18"/>
      <c r="L201" s="18"/>
    </row>
    <row r="202" spans="2:12" hidden="1" x14ac:dyDescent="0.25">
      <c r="B202" s="18"/>
      <c r="C202" s="18" t="s">
        <v>124</v>
      </c>
      <c r="D202" s="18"/>
      <c r="E202" s="18"/>
      <c r="F202" s="18"/>
      <c r="G202" s="18"/>
      <c r="H202" s="18"/>
      <c r="I202" s="18"/>
      <c r="J202" s="18"/>
      <c r="K202" s="18"/>
      <c r="L202" s="18"/>
    </row>
    <row r="203" spans="2:12" hidden="1" x14ac:dyDescent="0.25">
      <c r="B203" s="18"/>
      <c r="C203" s="18" t="s">
        <v>14</v>
      </c>
      <c r="D203" s="18"/>
      <c r="E203" s="18"/>
      <c r="F203" s="18"/>
      <c r="G203" s="18"/>
      <c r="H203" s="18"/>
      <c r="I203" s="18"/>
      <c r="J203" s="18"/>
      <c r="K203" s="18"/>
      <c r="L203" s="18"/>
    </row>
    <row r="204" spans="2:12" hidden="1" x14ac:dyDescent="0.25">
      <c r="B204" s="18"/>
      <c r="C204" s="18" t="s">
        <v>15</v>
      </c>
      <c r="D204" s="144">
        <f>D201+D202-D203</f>
        <v>0</v>
      </c>
      <c r="E204" s="144">
        <f t="shared" ref="E204:L204" si="66">E201+E202-E203</f>
        <v>0</v>
      </c>
      <c r="F204" s="144">
        <f t="shared" si="66"/>
        <v>0</v>
      </c>
      <c r="G204" s="144">
        <f t="shared" si="66"/>
        <v>0</v>
      </c>
      <c r="H204" s="144">
        <f t="shared" si="66"/>
        <v>0</v>
      </c>
      <c r="I204" s="144">
        <f t="shared" si="66"/>
        <v>0</v>
      </c>
      <c r="J204" s="144">
        <f t="shared" si="66"/>
        <v>0</v>
      </c>
      <c r="K204" s="144">
        <f t="shared" si="66"/>
        <v>0</v>
      </c>
      <c r="L204" s="144">
        <f t="shared" si="66"/>
        <v>0</v>
      </c>
    </row>
    <row r="205" spans="2:12" hidden="1" x14ac:dyDescent="0.25">
      <c r="B205" s="18"/>
      <c r="C205" s="18" t="s">
        <v>146</v>
      </c>
      <c r="D205" s="144">
        <f t="shared" ref="D205:L205" si="67">AVERAGE(D204,D201)</f>
        <v>0</v>
      </c>
      <c r="E205" s="144">
        <f t="shared" si="67"/>
        <v>0</v>
      </c>
      <c r="F205" s="144">
        <f t="shared" si="67"/>
        <v>0</v>
      </c>
      <c r="G205" s="144">
        <f t="shared" si="67"/>
        <v>0</v>
      </c>
      <c r="H205" s="144">
        <f t="shared" si="67"/>
        <v>0</v>
      </c>
      <c r="I205" s="144">
        <f t="shared" si="67"/>
        <v>0</v>
      </c>
      <c r="J205" s="144">
        <f t="shared" si="67"/>
        <v>0</v>
      </c>
      <c r="K205" s="144">
        <f t="shared" si="67"/>
        <v>0</v>
      </c>
      <c r="L205" s="144">
        <f t="shared" si="67"/>
        <v>0</v>
      </c>
    </row>
    <row r="206" spans="2:12" hidden="1" x14ac:dyDescent="0.25">
      <c r="B206" s="18"/>
      <c r="C206" s="18" t="s">
        <v>16</v>
      </c>
      <c r="D206" s="18"/>
      <c r="E206" s="18"/>
      <c r="F206" s="18"/>
      <c r="G206" s="18"/>
      <c r="H206" s="18"/>
      <c r="I206" s="18"/>
      <c r="J206" s="18"/>
      <c r="K206" s="18"/>
      <c r="L206" s="18"/>
    </row>
    <row r="207" spans="2:12" hidden="1" x14ac:dyDescent="0.25">
      <c r="B207" s="18"/>
      <c r="C207" s="18" t="s">
        <v>209</v>
      </c>
      <c r="D207" s="144">
        <f>D205*D206</f>
        <v>0</v>
      </c>
      <c r="E207" s="144">
        <f t="shared" ref="E207:L207" si="68">E205*E206</f>
        <v>0</v>
      </c>
      <c r="F207" s="144">
        <f t="shared" si="68"/>
        <v>0</v>
      </c>
      <c r="G207" s="144">
        <f t="shared" si="68"/>
        <v>0</v>
      </c>
      <c r="H207" s="144">
        <f t="shared" si="68"/>
        <v>0</v>
      </c>
      <c r="I207" s="144">
        <f t="shared" si="68"/>
        <v>0</v>
      </c>
      <c r="J207" s="144">
        <f t="shared" si="68"/>
        <v>0</v>
      </c>
      <c r="K207" s="144">
        <f t="shared" si="68"/>
        <v>0</v>
      </c>
      <c r="L207" s="144">
        <f t="shared" si="68"/>
        <v>0</v>
      </c>
    </row>
    <row r="208" spans="2:12" hidden="1" x14ac:dyDescent="0.25">
      <c r="B208" s="18"/>
      <c r="C208" s="18" t="s">
        <v>212</v>
      </c>
      <c r="D208" s="18"/>
      <c r="E208" s="18"/>
      <c r="F208" s="18"/>
      <c r="G208" s="18"/>
      <c r="H208" s="18"/>
      <c r="I208" s="18"/>
      <c r="J208" s="18"/>
      <c r="K208" s="18"/>
      <c r="L208" s="18"/>
    </row>
    <row r="209" spans="2:15" hidden="1" x14ac:dyDescent="0.25">
      <c r="B209" s="18"/>
      <c r="C209" s="18" t="s">
        <v>213</v>
      </c>
      <c r="D209" s="144">
        <f>D207+D208</f>
        <v>0</v>
      </c>
      <c r="E209" s="144">
        <f t="shared" ref="E209:L209" si="69">E207+E208</f>
        <v>0</v>
      </c>
      <c r="F209" s="144">
        <f t="shared" si="69"/>
        <v>0</v>
      </c>
      <c r="G209" s="144">
        <f t="shared" si="69"/>
        <v>0</v>
      </c>
      <c r="H209" s="144">
        <f t="shared" si="69"/>
        <v>0</v>
      </c>
      <c r="I209" s="144">
        <f t="shared" si="69"/>
        <v>0</v>
      </c>
      <c r="J209" s="144">
        <f t="shared" si="69"/>
        <v>0</v>
      </c>
      <c r="K209" s="144">
        <f t="shared" si="69"/>
        <v>0</v>
      </c>
      <c r="L209" s="144">
        <f t="shared" si="69"/>
        <v>0</v>
      </c>
    </row>
    <row r="210" spans="2:15" hidden="1" x14ac:dyDescent="0.25">
      <c r="B210" s="18"/>
      <c r="C210" s="18" t="s">
        <v>211</v>
      </c>
      <c r="D210" s="18"/>
      <c r="E210" s="18"/>
      <c r="F210" s="18"/>
      <c r="G210" s="18"/>
      <c r="H210" s="18"/>
      <c r="I210" s="18"/>
      <c r="J210" s="18"/>
      <c r="K210" s="18"/>
      <c r="L210" s="18"/>
    </row>
    <row r="211" spans="2:15" hidden="1" x14ac:dyDescent="0.25">
      <c r="B211" s="12"/>
      <c r="C211" s="30" t="s">
        <v>108</v>
      </c>
      <c r="D211" s="18"/>
      <c r="E211" s="18"/>
      <c r="F211" s="18"/>
      <c r="G211" s="18"/>
      <c r="H211" s="18"/>
      <c r="I211" s="18"/>
      <c r="J211" s="18"/>
      <c r="K211" s="18"/>
      <c r="L211" s="18"/>
    </row>
    <row r="212" spans="2:15" hidden="1" x14ac:dyDescent="0.25">
      <c r="B212" s="18"/>
      <c r="C212" s="18" t="s">
        <v>13</v>
      </c>
      <c r="D212" s="18"/>
      <c r="E212" s="18"/>
      <c r="F212" s="18"/>
      <c r="G212" s="18"/>
      <c r="H212" s="18"/>
      <c r="I212" s="18"/>
      <c r="J212" s="18"/>
      <c r="K212" s="18"/>
      <c r="L212" s="18"/>
    </row>
    <row r="213" spans="2:15" hidden="1" x14ac:dyDescent="0.25">
      <c r="B213" s="18"/>
      <c r="C213" s="18" t="s">
        <v>124</v>
      </c>
      <c r="D213" s="18"/>
      <c r="E213" s="18"/>
      <c r="F213" s="18"/>
      <c r="G213" s="18"/>
      <c r="H213" s="18"/>
      <c r="I213" s="18"/>
      <c r="J213" s="18"/>
      <c r="K213" s="18"/>
      <c r="L213" s="18"/>
    </row>
    <row r="214" spans="2:15" hidden="1" x14ac:dyDescent="0.25">
      <c r="B214" s="18"/>
      <c r="C214" s="18" t="s">
        <v>14</v>
      </c>
      <c r="D214" s="18"/>
      <c r="E214" s="18"/>
      <c r="F214" s="18"/>
      <c r="G214" s="18"/>
      <c r="H214" s="18"/>
      <c r="I214" s="18"/>
      <c r="J214" s="18"/>
      <c r="K214" s="18"/>
      <c r="L214" s="18"/>
    </row>
    <row r="215" spans="2:15" hidden="1" x14ac:dyDescent="0.25">
      <c r="B215" s="18"/>
      <c r="C215" s="18" t="s">
        <v>15</v>
      </c>
      <c r="D215" s="144">
        <f>D212+D213-D214</f>
        <v>0</v>
      </c>
      <c r="E215" s="144">
        <f t="shared" ref="E215:L215" si="70">E212+E213-E214</f>
        <v>0</v>
      </c>
      <c r="F215" s="144">
        <f t="shared" si="70"/>
        <v>0</v>
      </c>
      <c r="G215" s="144">
        <f t="shared" si="70"/>
        <v>0</v>
      </c>
      <c r="H215" s="144">
        <f t="shared" si="70"/>
        <v>0</v>
      </c>
      <c r="I215" s="144">
        <f t="shared" si="70"/>
        <v>0</v>
      </c>
      <c r="J215" s="144">
        <f t="shared" si="70"/>
        <v>0</v>
      </c>
      <c r="K215" s="144">
        <f t="shared" si="70"/>
        <v>0</v>
      </c>
      <c r="L215" s="144">
        <f t="shared" si="70"/>
        <v>0</v>
      </c>
    </row>
    <row r="216" spans="2:15" hidden="1" x14ac:dyDescent="0.25">
      <c r="B216" s="18"/>
      <c r="C216" s="18" t="s">
        <v>146</v>
      </c>
      <c r="D216" s="144">
        <f t="shared" ref="D216:L216" si="71">AVERAGE(D215,D212)</f>
        <v>0</v>
      </c>
      <c r="E216" s="144">
        <f t="shared" si="71"/>
        <v>0</v>
      </c>
      <c r="F216" s="144">
        <f t="shared" si="71"/>
        <v>0</v>
      </c>
      <c r="G216" s="144">
        <f t="shared" si="71"/>
        <v>0</v>
      </c>
      <c r="H216" s="144">
        <f t="shared" si="71"/>
        <v>0</v>
      </c>
      <c r="I216" s="144">
        <f t="shared" si="71"/>
        <v>0</v>
      </c>
      <c r="J216" s="144">
        <f t="shared" si="71"/>
        <v>0</v>
      </c>
      <c r="K216" s="144">
        <f t="shared" si="71"/>
        <v>0</v>
      </c>
      <c r="L216" s="144">
        <f t="shared" si="71"/>
        <v>0</v>
      </c>
    </row>
    <row r="217" spans="2:15" hidden="1" x14ac:dyDescent="0.25">
      <c r="B217" s="18"/>
      <c r="C217" s="18" t="s">
        <v>16</v>
      </c>
      <c r="D217" s="18"/>
      <c r="E217" s="18"/>
      <c r="F217" s="18"/>
      <c r="G217" s="18"/>
      <c r="H217" s="18"/>
      <c r="I217" s="18"/>
      <c r="J217" s="18"/>
      <c r="K217" s="18"/>
      <c r="L217" s="18"/>
    </row>
    <row r="218" spans="2:15" hidden="1" x14ac:dyDescent="0.25">
      <c r="B218" s="18"/>
      <c r="C218" s="18" t="s">
        <v>209</v>
      </c>
      <c r="D218" s="144">
        <f>D216*D217</f>
        <v>0</v>
      </c>
      <c r="E218" s="144">
        <f t="shared" ref="E218:L218" si="72">E216*E217</f>
        <v>0</v>
      </c>
      <c r="F218" s="144">
        <f t="shared" si="72"/>
        <v>0</v>
      </c>
      <c r="G218" s="144">
        <f t="shared" si="72"/>
        <v>0</v>
      </c>
      <c r="H218" s="144">
        <f t="shared" si="72"/>
        <v>0</v>
      </c>
      <c r="I218" s="144">
        <f t="shared" si="72"/>
        <v>0</v>
      </c>
      <c r="J218" s="144">
        <f t="shared" si="72"/>
        <v>0</v>
      </c>
      <c r="K218" s="144">
        <f t="shared" si="72"/>
        <v>0</v>
      </c>
      <c r="L218" s="144">
        <f t="shared" si="72"/>
        <v>0</v>
      </c>
    </row>
    <row r="219" spans="2:15" hidden="1" x14ac:dyDescent="0.25">
      <c r="B219" s="18"/>
      <c r="C219" s="18" t="s">
        <v>212</v>
      </c>
      <c r="D219" s="18"/>
      <c r="E219" s="18"/>
      <c r="F219" s="18"/>
      <c r="G219" s="18"/>
      <c r="H219" s="18"/>
      <c r="I219" s="18"/>
      <c r="J219" s="18"/>
      <c r="K219" s="18"/>
      <c r="L219" s="18"/>
    </row>
    <row r="220" spans="2:15" hidden="1" x14ac:dyDescent="0.25">
      <c r="B220" s="18"/>
      <c r="C220" s="18" t="s">
        <v>213</v>
      </c>
      <c r="D220" s="144">
        <f>D218+D219</f>
        <v>0</v>
      </c>
      <c r="E220" s="144">
        <f t="shared" ref="E220:L220" si="73">E218+E219</f>
        <v>0</v>
      </c>
      <c r="F220" s="144">
        <f t="shared" si="73"/>
        <v>0</v>
      </c>
      <c r="G220" s="144">
        <f t="shared" si="73"/>
        <v>0</v>
      </c>
      <c r="H220" s="144">
        <f t="shared" si="73"/>
        <v>0</v>
      </c>
      <c r="I220" s="144">
        <f t="shared" si="73"/>
        <v>0</v>
      </c>
      <c r="J220" s="144">
        <f t="shared" si="73"/>
        <v>0</v>
      </c>
      <c r="K220" s="144">
        <f t="shared" si="73"/>
        <v>0</v>
      </c>
      <c r="L220" s="144">
        <f t="shared" si="73"/>
        <v>0</v>
      </c>
    </row>
    <row r="221" spans="2:15" hidden="1" x14ac:dyDescent="0.25"/>
    <row r="222" spans="2:15" hidden="1" x14ac:dyDescent="0.25">
      <c r="B222" s="24" t="s">
        <v>598</v>
      </c>
      <c r="H222" s="27"/>
    </row>
    <row r="223" spans="2:15" hidden="1" x14ac:dyDescent="0.25">
      <c r="B223" s="25" t="s">
        <v>35</v>
      </c>
      <c r="C223" s="15" t="s">
        <v>208</v>
      </c>
      <c r="D223" s="16"/>
      <c r="E223" s="16"/>
      <c r="F223" s="16"/>
      <c r="G223" s="16"/>
      <c r="H223" s="16"/>
      <c r="I223" s="16"/>
      <c r="J223" s="16"/>
      <c r="K223" s="16"/>
      <c r="L223" s="16"/>
    </row>
    <row r="224" spans="2:15" hidden="1" x14ac:dyDescent="0.25">
      <c r="O224" s="17" t="s">
        <v>4</v>
      </c>
    </row>
    <row r="225" spans="2:15" s="5" customFormat="1" ht="15" hidden="1" customHeight="1" x14ac:dyDescent="0.25">
      <c r="B225" s="309" t="s">
        <v>140</v>
      </c>
      <c r="C225" s="312" t="s">
        <v>18</v>
      </c>
      <c r="D225" s="314" t="s">
        <v>160</v>
      </c>
      <c r="E225" s="315"/>
      <c r="F225" s="316"/>
      <c r="G225" s="314" t="s">
        <v>642</v>
      </c>
      <c r="H225" s="315"/>
      <c r="I225" s="315"/>
      <c r="J225" s="316"/>
      <c r="K225" s="306" t="s">
        <v>153</v>
      </c>
      <c r="L225" s="306"/>
      <c r="M225" s="306"/>
      <c r="N225" s="306"/>
      <c r="O225" s="306"/>
    </row>
    <row r="226" spans="2:15" s="5" customFormat="1" ht="28" hidden="1" x14ac:dyDescent="0.25">
      <c r="B226" s="310"/>
      <c r="C226" s="312"/>
      <c r="D226" s="7" t="s">
        <v>224</v>
      </c>
      <c r="E226" s="7" t="s">
        <v>169</v>
      </c>
      <c r="F226" s="7" t="s">
        <v>141</v>
      </c>
      <c r="G226" s="7" t="s">
        <v>224</v>
      </c>
      <c r="H226" s="7" t="s">
        <v>163</v>
      </c>
      <c r="I226" s="7" t="s">
        <v>164</v>
      </c>
      <c r="J226" s="7" t="s">
        <v>168</v>
      </c>
      <c r="K226" s="7" t="s">
        <v>154</v>
      </c>
      <c r="L226" s="7" t="s">
        <v>155</v>
      </c>
      <c r="M226" s="7" t="s">
        <v>156</v>
      </c>
      <c r="N226" s="7" t="s">
        <v>157</v>
      </c>
      <c r="O226" s="7" t="s">
        <v>158</v>
      </c>
    </row>
    <row r="227" spans="2:15" s="5" customFormat="1" hidden="1" x14ac:dyDescent="0.25">
      <c r="B227" s="311"/>
      <c r="C227" s="313"/>
      <c r="D227" s="7" t="s">
        <v>10</v>
      </c>
      <c r="E227" s="7" t="s">
        <v>12</v>
      </c>
      <c r="F227" s="7" t="s">
        <v>162</v>
      </c>
      <c r="G227" s="7" t="s">
        <v>10</v>
      </c>
      <c r="H227" s="7" t="s">
        <v>3</v>
      </c>
      <c r="I227" s="7" t="s">
        <v>5</v>
      </c>
      <c r="J227" s="7" t="s">
        <v>5</v>
      </c>
      <c r="K227" s="7" t="s">
        <v>8</v>
      </c>
      <c r="L227" s="7" t="s">
        <v>8</v>
      </c>
      <c r="M227" s="7" t="s">
        <v>8</v>
      </c>
      <c r="N227" s="7" t="s">
        <v>8</v>
      </c>
      <c r="O227" s="7" t="s">
        <v>8</v>
      </c>
    </row>
    <row r="228" spans="2:15" hidden="1" x14ac:dyDescent="0.25">
      <c r="B228" s="51">
        <v>1</v>
      </c>
      <c r="C228" s="18" t="s">
        <v>125</v>
      </c>
      <c r="D228" s="1"/>
      <c r="E228" s="83"/>
      <c r="F228" s="144">
        <f>E228-D228</f>
        <v>0</v>
      </c>
      <c r="G228" s="13"/>
      <c r="H228" s="83"/>
      <c r="I228" s="83"/>
      <c r="J228" s="146">
        <f>F235</f>
        <v>0</v>
      </c>
      <c r="K228" s="83">
        <f>J235</f>
        <v>0</v>
      </c>
      <c r="L228" s="83">
        <f>K235</f>
        <v>0</v>
      </c>
      <c r="M228" s="83">
        <f>L235</f>
        <v>0</v>
      </c>
      <c r="N228" s="83">
        <f>M235</f>
        <v>0</v>
      </c>
      <c r="O228" s="83">
        <f>N235</f>
        <v>0</v>
      </c>
    </row>
    <row r="229" spans="2:15" hidden="1" x14ac:dyDescent="0.25">
      <c r="B229" s="12">
        <f>B228+1</f>
        <v>2</v>
      </c>
      <c r="C229" s="18" t="s">
        <v>126</v>
      </c>
      <c r="D229" s="1"/>
      <c r="E229" s="83"/>
      <c r="F229" s="144">
        <f t="shared" ref="F229:F240" si="74">E229-D229</f>
        <v>0</v>
      </c>
      <c r="G229" s="13"/>
      <c r="H229" s="83"/>
      <c r="I229" s="83"/>
      <c r="J229" s="146">
        <f t="shared" ref="J229:J240" si="75">H229+I229</f>
        <v>0</v>
      </c>
      <c r="K229" s="83"/>
      <c r="L229" s="83"/>
      <c r="M229" s="83"/>
      <c r="N229" s="83"/>
      <c r="O229" s="83"/>
    </row>
    <row r="230" spans="2:15" hidden="1" x14ac:dyDescent="0.25">
      <c r="B230" s="12">
        <f t="shared" ref="B230:B240" si="76">B229+1</f>
        <v>3</v>
      </c>
      <c r="C230" s="20" t="s">
        <v>127</v>
      </c>
      <c r="D230" s="1"/>
      <c r="E230" s="83">
        <f>E228-E229</f>
        <v>0</v>
      </c>
      <c r="F230" s="144">
        <f t="shared" si="74"/>
        <v>0</v>
      </c>
      <c r="G230" s="13"/>
      <c r="H230" s="83">
        <f>H228-H229</f>
        <v>0</v>
      </c>
      <c r="I230" s="83">
        <f>I228-I229</f>
        <v>0</v>
      </c>
      <c r="J230" s="146">
        <f t="shared" si="75"/>
        <v>0</v>
      </c>
      <c r="K230" s="83">
        <f>K228-K229</f>
        <v>0</v>
      </c>
      <c r="L230" s="83">
        <f>L228-L229</f>
        <v>0</v>
      </c>
      <c r="M230" s="83">
        <f>M228-M229</f>
        <v>0</v>
      </c>
      <c r="N230" s="83">
        <f>N228-N229</f>
        <v>0</v>
      </c>
      <c r="O230" s="83">
        <f>O228-O229</f>
        <v>0</v>
      </c>
    </row>
    <row r="231" spans="2:15" ht="28" hidden="1" x14ac:dyDescent="0.25">
      <c r="B231" s="12">
        <f t="shared" si="76"/>
        <v>4</v>
      </c>
      <c r="C231" s="69" t="s">
        <v>128</v>
      </c>
      <c r="D231" s="70"/>
      <c r="E231" s="151"/>
      <c r="F231" s="144">
        <f t="shared" si="74"/>
        <v>0</v>
      </c>
      <c r="G231" s="20"/>
      <c r="H231" s="151"/>
      <c r="I231" s="151"/>
      <c r="J231" s="146">
        <f t="shared" si="75"/>
        <v>0</v>
      </c>
      <c r="K231" s="151"/>
      <c r="L231" s="151"/>
      <c r="M231" s="151"/>
      <c r="N231" s="151"/>
      <c r="O231" s="151"/>
    </row>
    <row r="232" spans="2:15" s="24" customFormat="1" ht="28" hidden="1" x14ac:dyDescent="0.25">
      <c r="B232" s="12">
        <f t="shared" si="76"/>
        <v>5</v>
      </c>
      <c r="C232" s="29" t="s">
        <v>143</v>
      </c>
      <c r="D232" s="70"/>
      <c r="E232" s="83"/>
      <c r="F232" s="144">
        <f t="shared" si="74"/>
        <v>0</v>
      </c>
      <c r="G232" s="20"/>
      <c r="H232" s="83"/>
      <c r="I232" s="83"/>
      <c r="J232" s="146">
        <f t="shared" si="75"/>
        <v>0</v>
      </c>
      <c r="K232" s="83"/>
      <c r="L232" s="83"/>
      <c r="M232" s="83"/>
      <c r="N232" s="83"/>
      <c r="O232" s="83"/>
    </row>
    <row r="233" spans="2:15" ht="28" hidden="1" x14ac:dyDescent="0.25">
      <c r="B233" s="12">
        <f t="shared" si="76"/>
        <v>6</v>
      </c>
      <c r="C233" s="69" t="s">
        <v>133</v>
      </c>
      <c r="D233" s="70"/>
      <c r="E233" s="83"/>
      <c r="F233" s="144">
        <f t="shared" si="74"/>
        <v>0</v>
      </c>
      <c r="G233" s="20"/>
      <c r="H233" s="83"/>
      <c r="I233" s="83"/>
      <c r="J233" s="146">
        <f t="shared" si="75"/>
        <v>0</v>
      </c>
      <c r="K233" s="83"/>
      <c r="L233" s="83"/>
      <c r="M233" s="83"/>
      <c r="N233" s="83"/>
      <c r="O233" s="83"/>
    </row>
    <row r="234" spans="2:15" hidden="1" x14ac:dyDescent="0.25">
      <c r="B234" s="12">
        <f t="shared" si="76"/>
        <v>7</v>
      </c>
      <c r="C234" s="18" t="s">
        <v>129</v>
      </c>
      <c r="D234" s="70"/>
      <c r="E234" s="83">
        <f>E230-E231+E232-E233</f>
        <v>0</v>
      </c>
      <c r="F234" s="144">
        <f t="shared" si="74"/>
        <v>0</v>
      </c>
      <c r="G234" s="20"/>
      <c r="H234" s="83">
        <f>H230-H231+H232-H233</f>
        <v>0</v>
      </c>
      <c r="I234" s="83">
        <f>I230-I231+I232-I233</f>
        <v>0</v>
      </c>
      <c r="J234" s="146">
        <f t="shared" si="75"/>
        <v>0</v>
      </c>
      <c r="K234" s="83">
        <f>K230-K231+K232-K233</f>
        <v>0</v>
      </c>
      <c r="L234" s="83">
        <f>L230-L231+L232-L233</f>
        <v>0</v>
      </c>
      <c r="M234" s="83">
        <f>M230-M231+M232-M233</f>
        <v>0</v>
      </c>
      <c r="N234" s="83">
        <f>N230-N231+N232-N233</f>
        <v>0</v>
      </c>
      <c r="O234" s="83">
        <f>O230-O231+O232-O233</f>
        <v>0</v>
      </c>
    </row>
    <row r="235" spans="2:15" hidden="1" x14ac:dyDescent="0.25">
      <c r="B235" s="12">
        <f t="shared" si="76"/>
        <v>8</v>
      </c>
      <c r="C235" s="18" t="s">
        <v>130</v>
      </c>
      <c r="D235" s="70"/>
      <c r="E235" s="83">
        <f>E228-E231+E232-E233</f>
        <v>0</v>
      </c>
      <c r="F235" s="144">
        <f t="shared" si="74"/>
        <v>0</v>
      </c>
      <c r="G235" s="20"/>
      <c r="H235" s="83">
        <f>H228-H231+H232-H233</f>
        <v>0</v>
      </c>
      <c r="I235" s="83">
        <f>I228-I231+I232-I233</f>
        <v>0</v>
      </c>
      <c r="J235" s="146">
        <f t="shared" si="75"/>
        <v>0</v>
      </c>
      <c r="K235" s="83">
        <f>K228-K231+K232-K233</f>
        <v>0</v>
      </c>
      <c r="L235" s="83">
        <f>L228-L231+L232-L233</f>
        <v>0</v>
      </c>
      <c r="M235" s="83">
        <f>M228-M231+M232-M233</f>
        <v>0</v>
      </c>
      <c r="N235" s="83">
        <f>N228-N231+N232-N233</f>
        <v>0</v>
      </c>
      <c r="O235" s="83">
        <f>O228-O231+O232-O233</f>
        <v>0</v>
      </c>
    </row>
    <row r="236" spans="2:15" hidden="1" x14ac:dyDescent="0.25">
      <c r="B236" s="12">
        <f t="shared" si="76"/>
        <v>9</v>
      </c>
      <c r="C236" s="18" t="s">
        <v>145</v>
      </c>
      <c r="D236" s="70"/>
      <c r="E236" s="83">
        <f>AVERAGE(E230,E234)</f>
        <v>0</v>
      </c>
      <c r="F236" s="144">
        <f t="shared" si="74"/>
        <v>0</v>
      </c>
      <c r="G236" s="20"/>
      <c r="H236" s="83">
        <f>AVERAGE(H230,H234)</f>
        <v>0</v>
      </c>
      <c r="I236" s="83">
        <f>AVERAGE(I230,I234)</f>
        <v>0</v>
      </c>
      <c r="J236" s="146">
        <f t="shared" si="75"/>
        <v>0</v>
      </c>
      <c r="K236" s="83">
        <f>AVERAGE(K230,K234)</f>
        <v>0</v>
      </c>
      <c r="L236" s="83">
        <f>AVERAGE(L230,L234)</f>
        <v>0</v>
      </c>
      <c r="M236" s="83">
        <f>AVERAGE(M230,M234)</f>
        <v>0</v>
      </c>
      <c r="N236" s="83">
        <f>AVERAGE(N230,N234)</f>
        <v>0</v>
      </c>
      <c r="O236" s="83">
        <f>AVERAGE(O230,O234)</f>
        <v>0</v>
      </c>
    </row>
    <row r="237" spans="2:15" ht="28" hidden="1" x14ac:dyDescent="0.25">
      <c r="B237" s="12">
        <f t="shared" si="76"/>
        <v>10</v>
      </c>
      <c r="C237" s="69" t="s">
        <v>144</v>
      </c>
      <c r="D237" s="70"/>
      <c r="E237" s="83"/>
      <c r="F237" s="144">
        <f t="shared" si="74"/>
        <v>0</v>
      </c>
      <c r="G237" s="20"/>
      <c r="H237" s="83"/>
      <c r="I237" s="83"/>
      <c r="J237" s="146">
        <f t="shared" si="75"/>
        <v>0</v>
      </c>
      <c r="K237" s="83"/>
      <c r="L237" s="83"/>
      <c r="M237" s="83"/>
      <c r="N237" s="83"/>
      <c r="O237" s="83"/>
    </row>
    <row r="238" spans="2:15" hidden="1" x14ac:dyDescent="0.25">
      <c r="B238" s="12">
        <f t="shared" si="76"/>
        <v>11</v>
      </c>
      <c r="C238" s="18" t="s">
        <v>209</v>
      </c>
      <c r="D238" s="70"/>
      <c r="E238" s="83">
        <f>E236*E237</f>
        <v>0</v>
      </c>
      <c r="F238" s="144">
        <f t="shared" si="74"/>
        <v>0</v>
      </c>
      <c r="G238" s="20"/>
      <c r="H238" s="83">
        <f>H236*H237</f>
        <v>0</v>
      </c>
      <c r="I238" s="83">
        <f>I236*I237</f>
        <v>0</v>
      </c>
      <c r="J238" s="146">
        <f t="shared" si="75"/>
        <v>0</v>
      </c>
      <c r="K238" s="83">
        <f>K236*K237</f>
        <v>0</v>
      </c>
      <c r="L238" s="83">
        <f>L236*L237</f>
        <v>0</v>
      </c>
      <c r="M238" s="83">
        <f>M236*M237</f>
        <v>0</v>
      </c>
      <c r="N238" s="83">
        <f>N236*N237</f>
        <v>0</v>
      </c>
      <c r="O238" s="83">
        <f>O236*O237</f>
        <v>0</v>
      </c>
    </row>
    <row r="239" spans="2:15" hidden="1" x14ac:dyDescent="0.25">
      <c r="B239" s="12">
        <f t="shared" si="76"/>
        <v>12</v>
      </c>
      <c r="C239" s="18" t="s">
        <v>212</v>
      </c>
      <c r="D239" s="70"/>
      <c r="E239" s="83"/>
      <c r="F239" s="144">
        <f t="shared" si="74"/>
        <v>0</v>
      </c>
      <c r="G239" s="20"/>
      <c r="H239" s="83"/>
      <c r="I239" s="83"/>
      <c r="J239" s="146">
        <f t="shared" si="75"/>
        <v>0</v>
      </c>
      <c r="K239" s="83"/>
      <c r="L239" s="83"/>
      <c r="M239" s="83"/>
      <c r="N239" s="83"/>
      <c r="O239" s="83"/>
    </row>
    <row r="240" spans="2:15" hidden="1" x14ac:dyDescent="0.25">
      <c r="B240" s="12">
        <f t="shared" si="76"/>
        <v>13</v>
      </c>
      <c r="C240" s="18" t="s">
        <v>213</v>
      </c>
      <c r="D240" s="70"/>
      <c r="E240" s="83">
        <f>E238+E239</f>
        <v>0</v>
      </c>
      <c r="F240" s="144">
        <f t="shared" si="74"/>
        <v>0</v>
      </c>
      <c r="G240" s="20"/>
      <c r="H240" s="83">
        <f>H238+H239</f>
        <v>0</v>
      </c>
      <c r="I240" s="83">
        <f>I238+I239</f>
        <v>0</v>
      </c>
      <c r="J240" s="146">
        <f t="shared" si="75"/>
        <v>0</v>
      </c>
      <c r="K240" s="83">
        <f>K238+K239</f>
        <v>0</v>
      </c>
      <c r="L240" s="83">
        <f>L238+L239</f>
        <v>0</v>
      </c>
      <c r="M240" s="83">
        <f>M238+M239</f>
        <v>0</v>
      </c>
      <c r="N240" s="83">
        <f>N238+N239</f>
        <v>0</v>
      </c>
      <c r="O240" s="83">
        <f>O238+O239</f>
        <v>0</v>
      </c>
    </row>
    <row r="241" spans="2:12" hidden="1" x14ac:dyDescent="0.25"/>
    <row r="242" spans="2:12" hidden="1" x14ac:dyDescent="0.25">
      <c r="B242" s="25" t="s">
        <v>36</v>
      </c>
      <c r="C242" s="15" t="s">
        <v>210</v>
      </c>
    </row>
    <row r="243" spans="2:12" hidden="1" x14ac:dyDescent="0.25">
      <c r="L243" s="17" t="s">
        <v>4</v>
      </c>
    </row>
    <row r="244" spans="2:12" ht="15" hidden="1" customHeight="1" x14ac:dyDescent="0.25">
      <c r="B244" s="309" t="s">
        <v>140</v>
      </c>
      <c r="C244" s="312" t="s">
        <v>18</v>
      </c>
      <c r="D244" s="68" t="s">
        <v>160</v>
      </c>
      <c r="E244" s="314" t="s">
        <v>642</v>
      </c>
      <c r="F244" s="315"/>
      <c r="G244" s="316"/>
      <c r="H244" s="317" t="s">
        <v>153</v>
      </c>
      <c r="I244" s="321"/>
      <c r="J244" s="321"/>
      <c r="K244" s="321"/>
      <c r="L244" s="318"/>
    </row>
    <row r="245" spans="2:12" hidden="1" x14ac:dyDescent="0.25">
      <c r="B245" s="310"/>
      <c r="C245" s="312"/>
      <c r="D245" s="7" t="s">
        <v>169</v>
      </c>
      <c r="E245" s="7" t="s">
        <v>163</v>
      </c>
      <c r="F245" s="7" t="s">
        <v>164</v>
      </c>
      <c r="G245" s="7" t="s">
        <v>168</v>
      </c>
      <c r="H245" s="7" t="s">
        <v>154</v>
      </c>
      <c r="I245" s="7" t="s">
        <v>155</v>
      </c>
      <c r="J245" s="7" t="s">
        <v>156</v>
      </c>
      <c r="K245" s="7" t="s">
        <v>157</v>
      </c>
      <c r="L245" s="7" t="s">
        <v>158</v>
      </c>
    </row>
    <row r="246" spans="2:12" hidden="1" x14ac:dyDescent="0.25">
      <c r="B246" s="311"/>
      <c r="C246" s="313"/>
      <c r="D246" s="7" t="s">
        <v>12</v>
      </c>
      <c r="E246" s="7" t="s">
        <v>3</v>
      </c>
      <c r="F246" s="7" t="s">
        <v>5</v>
      </c>
      <c r="G246" s="7" t="s">
        <v>5</v>
      </c>
      <c r="H246" s="7" t="s">
        <v>8</v>
      </c>
      <c r="I246" s="7" t="s">
        <v>8</v>
      </c>
      <c r="J246" s="7" t="s">
        <v>8</v>
      </c>
      <c r="K246" s="7" t="s">
        <v>8</v>
      </c>
      <c r="L246" s="7" t="s">
        <v>8</v>
      </c>
    </row>
    <row r="247" spans="2:12" hidden="1" x14ac:dyDescent="0.25">
      <c r="B247" s="12">
        <v>1</v>
      </c>
      <c r="C247" s="30" t="s">
        <v>139</v>
      </c>
      <c r="D247" s="18"/>
      <c r="E247" s="18"/>
      <c r="F247" s="18"/>
      <c r="G247" s="18"/>
      <c r="H247" s="18"/>
      <c r="I247" s="18"/>
      <c r="J247" s="18"/>
      <c r="K247" s="18"/>
      <c r="L247" s="18"/>
    </row>
    <row r="248" spans="2:12" hidden="1" x14ac:dyDescent="0.25">
      <c r="B248" s="18"/>
      <c r="C248" s="18" t="s">
        <v>13</v>
      </c>
      <c r="D248" s="18"/>
      <c r="E248" s="18"/>
      <c r="F248" s="18"/>
      <c r="G248" s="18"/>
      <c r="H248" s="18"/>
      <c r="I248" s="18"/>
      <c r="J248" s="18"/>
      <c r="K248" s="18"/>
      <c r="L248" s="18"/>
    </row>
    <row r="249" spans="2:12" hidden="1" x14ac:dyDescent="0.25">
      <c r="B249" s="18"/>
      <c r="C249" s="18" t="s">
        <v>124</v>
      </c>
      <c r="D249" s="18"/>
      <c r="E249" s="18"/>
      <c r="F249" s="18"/>
      <c r="G249" s="18"/>
      <c r="H249" s="18"/>
      <c r="I249" s="18"/>
      <c r="J249" s="18"/>
      <c r="K249" s="18"/>
      <c r="L249" s="18"/>
    </row>
    <row r="250" spans="2:12" hidden="1" x14ac:dyDescent="0.25">
      <c r="B250" s="18"/>
      <c r="C250" s="18" t="s">
        <v>14</v>
      </c>
      <c r="D250" s="18"/>
      <c r="E250" s="18"/>
      <c r="F250" s="18"/>
      <c r="G250" s="18"/>
      <c r="H250" s="18"/>
      <c r="I250" s="18"/>
      <c r="J250" s="18"/>
      <c r="K250" s="18"/>
      <c r="L250" s="18"/>
    </row>
    <row r="251" spans="2:12" hidden="1" x14ac:dyDescent="0.25">
      <c r="B251" s="18"/>
      <c r="C251" s="18" t="s">
        <v>15</v>
      </c>
      <c r="D251" s="144">
        <f t="shared" ref="D251:L251" si="77">D248+D249-D250</f>
        <v>0</v>
      </c>
      <c r="E251" s="144">
        <f t="shared" si="77"/>
        <v>0</v>
      </c>
      <c r="F251" s="144">
        <f t="shared" si="77"/>
        <v>0</v>
      </c>
      <c r="G251" s="144">
        <f t="shared" si="77"/>
        <v>0</v>
      </c>
      <c r="H251" s="144">
        <f t="shared" si="77"/>
        <v>0</v>
      </c>
      <c r="I251" s="144">
        <f t="shared" si="77"/>
        <v>0</v>
      </c>
      <c r="J251" s="144">
        <f t="shared" si="77"/>
        <v>0</v>
      </c>
      <c r="K251" s="144">
        <f t="shared" si="77"/>
        <v>0</v>
      </c>
      <c r="L251" s="144">
        <f t="shared" si="77"/>
        <v>0</v>
      </c>
    </row>
    <row r="252" spans="2:12" hidden="1" x14ac:dyDescent="0.25">
      <c r="B252" s="18"/>
      <c r="C252" s="18" t="s">
        <v>146</v>
      </c>
      <c r="D252" s="144">
        <f>AVERAGE(D251,D248)</f>
        <v>0</v>
      </c>
      <c r="E252" s="144">
        <f t="shared" ref="E252:L252" si="78">AVERAGE(E251,E248)</f>
        <v>0</v>
      </c>
      <c r="F252" s="144">
        <f t="shared" si="78"/>
        <v>0</v>
      </c>
      <c r="G252" s="144">
        <f t="shared" si="78"/>
        <v>0</v>
      </c>
      <c r="H252" s="144">
        <f t="shared" si="78"/>
        <v>0</v>
      </c>
      <c r="I252" s="144">
        <f t="shared" si="78"/>
        <v>0</v>
      </c>
      <c r="J252" s="144">
        <f t="shared" si="78"/>
        <v>0</v>
      </c>
      <c r="K252" s="144">
        <f t="shared" si="78"/>
        <v>0</v>
      </c>
      <c r="L252" s="144">
        <f t="shared" si="78"/>
        <v>0</v>
      </c>
    </row>
    <row r="253" spans="2:12" hidden="1" x14ac:dyDescent="0.25">
      <c r="B253" s="18"/>
      <c r="C253" s="18" t="s">
        <v>16</v>
      </c>
      <c r="D253" s="18"/>
      <c r="E253" s="18"/>
      <c r="F253" s="18"/>
      <c r="G253" s="18"/>
      <c r="H253" s="18"/>
      <c r="I253" s="18"/>
      <c r="J253" s="18"/>
      <c r="K253" s="18"/>
      <c r="L253" s="18"/>
    </row>
    <row r="254" spans="2:12" hidden="1" x14ac:dyDescent="0.25">
      <c r="B254" s="18"/>
      <c r="C254" s="18" t="s">
        <v>209</v>
      </c>
      <c r="D254" s="144">
        <f t="shared" ref="D254:L254" si="79">D252*D253</f>
        <v>0</v>
      </c>
      <c r="E254" s="144">
        <f t="shared" si="79"/>
        <v>0</v>
      </c>
      <c r="F254" s="144">
        <f t="shared" si="79"/>
        <v>0</v>
      </c>
      <c r="G254" s="144">
        <f t="shared" si="79"/>
        <v>0</v>
      </c>
      <c r="H254" s="144">
        <f t="shared" si="79"/>
        <v>0</v>
      </c>
      <c r="I254" s="144">
        <f t="shared" si="79"/>
        <v>0</v>
      </c>
      <c r="J254" s="144">
        <f t="shared" si="79"/>
        <v>0</v>
      </c>
      <c r="K254" s="144">
        <f t="shared" si="79"/>
        <v>0</v>
      </c>
      <c r="L254" s="144">
        <f t="shared" si="79"/>
        <v>0</v>
      </c>
    </row>
    <row r="255" spans="2:12" hidden="1" x14ac:dyDescent="0.25">
      <c r="B255" s="18"/>
      <c r="C255" s="18" t="s">
        <v>212</v>
      </c>
      <c r="D255" s="18"/>
      <c r="E255" s="18"/>
      <c r="F255" s="18"/>
      <c r="G255" s="18"/>
      <c r="H255" s="18"/>
      <c r="I255" s="18"/>
      <c r="J255" s="18"/>
      <c r="K255" s="18"/>
      <c r="L255" s="18"/>
    </row>
    <row r="256" spans="2:12" hidden="1" x14ac:dyDescent="0.25">
      <c r="B256" s="18"/>
      <c r="C256" s="18" t="s">
        <v>213</v>
      </c>
      <c r="D256" s="144">
        <f t="shared" ref="D256:L256" si="80">D254+D255</f>
        <v>0</v>
      </c>
      <c r="E256" s="144">
        <f t="shared" si="80"/>
        <v>0</v>
      </c>
      <c r="F256" s="144">
        <f t="shared" si="80"/>
        <v>0</v>
      </c>
      <c r="G256" s="144">
        <f t="shared" si="80"/>
        <v>0</v>
      </c>
      <c r="H256" s="144">
        <f t="shared" si="80"/>
        <v>0</v>
      </c>
      <c r="I256" s="144">
        <f t="shared" si="80"/>
        <v>0</v>
      </c>
      <c r="J256" s="144">
        <f t="shared" si="80"/>
        <v>0</v>
      </c>
      <c r="K256" s="144">
        <f t="shared" si="80"/>
        <v>0</v>
      </c>
      <c r="L256" s="144">
        <f t="shared" si="80"/>
        <v>0</v>
      </c>
    </row>
    <row r="257" spans="2:12" hidden="1" x14ac:dyDescent="0.25">
      <c r="B257" s="12">
        <v>2</v>
      </c>
      <c r="C257" s="30" t="s">
        <v>138</v>
      </c>
      <c r="D257" s="18"/>
      <c r="E257" s="18"/>
      <c r="F257" s="18"/>
      <c r="G257" s="18"/>
      <c r="H257" s="18"/>
      <c r="I257" s="18"/>
      <c r="J257" s="18"/>
      <c r="K257" s="18"/>
      <c r="L257" s="18"/>
    </row>
    <row r="258" spans="2:12" hidden="1" x14ac:dyDescent="0.25">
      <c r="B258" s="18"/>
      <c r="C258" s="18" t="s">
        <v>13</v>
      </c>
      <c r="D258" s="18"/>
      <c r="E258" s="18"/>
      <c r="F258" s="18"/>
      <c r="G258" s="18"/>
      <c r="H258" s="18"/>
      <c r="I258" s="18"/>
      <c r="J258" s="18"/>
      <c r="K258" s="18"/>
      <c r="L258" s="18"/>
    </row>
    <row r="259" spans="2:12" hidden="1" x14ac:dyDescent="0.25">
      <c r="B259" s="18"/>
      <c r="C259" s="18" t="s">
        <v>124</v>
      </c>
      <c r="D259" s="18"/>
      <c r="E259" s="18"/>
      <c r="F259" s="18"/>
      <c r="G259" s="18"/>
      <c r="H259" s="18"/>
      <c r="I259" s="18"/>
      <c r="J259" s="18"/>
      <c r="K259" s="18"/>
      <c r="L259" s="18"/>
    </row>
    <row r="260" spans="2:12" hidden="1" x14ac:dyDescent="0.25">
      <c r="B260" s="18"/>
      <c r="C260" s="18" t="s">
        <v>14</v>
      </c>
      <c r="D260" s="18"/>
      <c r="E260" s="18"/>
      <c r="F260" s="18"/>
      <c r="G260" s="18"/>
      <c r="H260" s="18"/>
      <c r="I260" s="18"/>
      <c r="J260" s="18"/>
      <c r="K260" s="18"/>
      <c r="L260" s="18"/>
    </row>
    <row r="261" spans="2:12" hidden="1" x14ac:dyDescent="0.25">
      <c r="B261" s="18"/>
      <c r="C261" s="18" t="s">
        <v>15</v>
      </c>
      <c r="D261" s="144">
        <f t="shared" ref="D261:L261" si="81">D258+D259-D260</f>
        <v>0</v>
      </c>
      <c r="E261" s="144">
        <f t="shared" si="81"/>
        <v>0</v>
      </c>
      <c r="F261" s="144">
        <f t="shared" si="81"/>
        <v>0</v>
      </c>
      <c r="G261" s="144">
        <f t="shared" si="81"/>
        <v>0</v>
      </c>
      <c r="H261" s="144">
        <f t="shared" si="81"/>
        <v>0</v>
      </c>
      <c r="I261" s="144">
        <f t="shared" si="81"/>
        <v>0</v>
      </c>
      <c r="J261" s="144">
        <f t="shared" si="81"/>
        <v>0</v>
      </c>
      <c r="K261" s="144">
        <f t="shared" si="81"/>
        <v>0</v>
      </c>
      <c r="L261" s="144">
        <f t="shared" si="81"/>
        <v>0</v>
      </c>
    </row>
    <row r="262" spans="2:12" hidden="1" x14ac:dyDescent="0.25">
      <c r="B262" s="18"/>
      <c r="C262" s="18" t="s">
        <v>146</v>
      </c>
      <c r="D262" s="144">
        <f>AVERAGE(D261,D258)</f>
        <v>0</v>
      </c>
      <c r="E262" s="144">
        <f t="shared" ref="E262:L262" si="82">AVERAGE(E261,E258)</f>
        <v>0</v>
      </c>
      <c r="F262" s="144">
        <f t="shared" si="82"/>
        <v>0</v>
      </c>
      <c r="G262" s="144">
        <f t="shared" si="82"/>
        <v>0</v>
      </c>
      <c r="H262" s="144">
        <f t="shared" si="82"/>
        <v>0</v>
      </c>
      <c r="I262" s="144">
        <f t="shared" si="82"/>
        <v>0</v>
      </c>
      <c r="J262" s="144">
        <f t="shared" si="82"/>
        <v>0</v>
      </c>
      <c r="K262" s="144">
        <f t="shared" si="82"/>
        <v>0</v>
      </c>
      <c r="L262" s="144">
        <f t="shared" si="82"/>
        <v>0</v>
      </c>
    </row>
    <row r="263" spans="2:12" hidden="1" x14ac:dyDescent="0.25">
      <c r="B263" s="18"/>
      <c r="C263" s="18" t="s">
        <v>16</v>
      </c>
      <c r="D263" s="18"/>
      <c r="E263" s="18"/>
      <c r="F263" s="18"/>
      <c r="G263" s="18"/>
      <c r="H263" s="18"/>
      <c r="I263" s="18"/>
      <c r="J263" s="18"/>
      <c r="K263" s="18"/>
      <c r="L263" s="18"/>
    </row>
    <row r="264" spans="2:12" hidden="1" x14ac:dyDescent="0.25">
      <c r="B264" s="18"/>
      <c r="C264" s="18" t="s">
        <v>209</v>
      </c>
      <c r="D264" s="144">
        <f t="shared" ref="D264:L264" si="83">D262*D263</f>
        <v>0</v>
      </c>
      <c r="E264" s="144">
        <f t="shared" si="83"/>
        <v>0</v>
      </c>
      <c r="F264" s="144">
        <f t="shared" si="83"/>
        <v>0</v>
      </c>
      <c r="G264" s="144">
        <f t="shared" si="83"/>
        <v>0</v>
      </c>
      <c r="H264" s="144">
        <f t="shared" si="83"/>
        <v>0</v>
      </c>
      <c r="I264" s="144">
        <f t="shared" si="83"/>
        <v>0</v>
      </c>
      <c r="J264" s="144">
        <f t="shared" si="83"/>
        <v>0</v>
      </c>
      <c r="K264" s="144">
        <f t="shared" si="83"/>
        <v>0</v>
      </c>
      <c r="L264" s="144">
        <f t="shared" si="83"/>
        <v>0</v>
      </c>
    </row>
    <row r="265" spans="2:12" hidden="1" x14ac:dyDescent="0.25">
      <c r="B265" s="18"/>
      <c r="C265" s="18" t="s">
        <v>212</v>
      </c>
      <c r="D265" s="18"/>
      <c r="E265" s="18"/>
      <c r="F265" s="18"/>
      <c r="G265" s="18"/>
      <c r="H265" s="18"/>
      <c r="I265" s="18"/>
      <c r="J265" s="18"/>
      <c r="K265" s="18"/>
      <c r="L265" s="18"/>
    </row>
    <row r="266" spans="2:12" hidden="1" x14ac:dyDescent="0.25">
      <c r="B266" s="18"/>
      <c r="C266" s="18" t="s">
        <v>213</v>
      </c>
      <c r="D266" s="144">
        <f t="shared" ref="D266:L266" si="84">D264+D265</f>
        <v>0</v>
      </c>
      <c r="E266" s="144">
        <f t="shared" si="84"/>
        <v>0</v>
      </c>
      <c r="F266" s="144">
        <f t="shared" si="84"/>
        <v>0</v>
      </c>
      <c r="G266" s="144">
        <f t="shared" si="84"/>
        <v>0</v>
      </c>
      <c r="H266" s="144">
        <f t="shared" si="84"/>
        <v>0</v>
      </c>
      <c r="I266" s="144">
        <f t="shared" si="84"/>
        <v>0</v>
      </c>
      <c r="J266" s="144">
        <f t="shared" si="84"/>
        <v>0</v>
      </c>
      <c r="K266" s="144">
        <f t="shared" si="84"/>
        <v>0</v>
      </c>
      <c r="L266" s="144">
        <f t="shared" si="84"/>
        <v>0</v>
      </c>
    </row>
    <row r="267" spans="2:12" hidden="1" x14ac:dyDescent="0.25">
      <c r="B267" s="18"/>
      <c r="C267" s="18" t="s">
        <v>211</v>
      </c>
      <c r="D267" s="18"/>
      <c r="E267" s="18"/>
      <c r="F267" s="18"/>
      <c r="G267" s="18"/>
      <c r="H267" s="18"/>
      <c r="I267" s="18"/>
      <c r="J267" s="18"/>
      <c r="K267" s="18"/>
      <c r="L267" s="18"/>
    </row>
    <row r="268" spans="2:12" hidden="1" x14ac:dyDescent="0.25">
      <c r="B268" s="12"/>
      <c r="C268" s="30" t="s">
        <v>108</v>
      </c>
      <c r="D268" s="18"/>
      <c r="E268" s="18"/>
      <c r="F268" s="18"/>
      <c r="G268" s="18"/>
      <c r="H268" s="18"/>
      <c r="I268" s="18"/>
      <c r="J268" s="18"/>
      <c r="K268" s="18"/>
      <c r="L268" s="18"/>
    </row>
    <row r="269" spans="2:12" hidden="1" x14ac:dyDescent="0.25">
      <c r="B269" s="18"/>
      <c r="C269" s="18" t="s">
        <v>13</v>
      </c>
      <c r="D269" s="18"/>
      <c r="E269" s="18"/>
      <c r="F269" s="18"/>
      <c r="G269" s="18"/>
      <c r="H269" s="18"/>
      <c r="I269" s="18"/>
      <c r="J269" s="18"/>
      <c r="K269" s="18"/>
      <c r="L269" s="18"/>
    </row>
    <row r="270" spans="2:12" hidden="1" x14ac:dyDescent="0.25">
      <c r="B270" s="18"/>
      <c r="C270" s="18" t="s">
        <v>124</v>
      </c>
      <c r="D270" s="18"/>
      <c r="E270" s="18"/>
      <c r="F270" s="18"/>
      <c r="G270" s="18"/>
      <c r="H270" s="18"/>
      <c r="I270" s="18"/>
      <c r="J270" s="18"/>
      <c r="K270" s="18"/>
      <c r="L270" s="18"/>
    </row>
    <row r="271" spans="2:12" hidden="1" x14ac:dyDescent="0.25">
      <c r="B271" s="18"/>
      <c r="C271" s="18" t="s">
        <v>14</v>
      </c>
      <c r="D271" s="18"/>
      <c r="E271" s="18"/>
      <c r="F271" s="18"/>
      <c r="G271" s="18"/>
      <c r="H271" s="18"/>
      <c r="I271" s="18"/>
      <c r="J271" s="18"/>
      <c r="K271" s="18"/>
      <c r="L271" s="18"/>
    </row>
    <row r="272" spans="2:12" hidden="1" x14ac:dyDescent="0.25">
      <c r="B272" s="18"/>
      <c r="C272" s="18" t="s">
        <v>15</v>
      </c>
      <c r="D272" s="144">
        <f>D269+D270-D271</f>
        <v>0</v>
      </c>
      <c r="E272" s="144">
        <f t="shared" ref="E272:L272" si="85">E269+E270-E271</f>
        <v>0</v>
      </c>
      <c r="F272" s="144">
        <f t="shared" si="85"/>
        <v>0</v>
      </c>
      <c r="G272" s="144">
        <f t="shared" si="85"/>
        <v>0</v>
      </c>
      <c r="H272" s="144">
        <f t="shared" si="85"/>
        <v>0</v>
      </c>
      <c r="I272" s="144">
        <f t="shared" si="85"/>
        <v>0</v>
      </c>
      <c r="J272" s="144">
        <f t="shared" si="85"/>
        <v>0</v>
      </c>
      <c r="K272" s="144">
        <f t="shared" si="85"/>
        <v>0</v>
      </c>
      <c r="L272" s="144">
        <f t="shared" si="85"/>
        <v>0</v>
      </c>
    </row>
    <row r="273" spans="2:12" hidden="1" x14ac:dyDescent="0.25">
      <c r="B273" s="18"/>
      <c r="C273" s="18" t="s">
        <v>146</v>
      </c>
      <c r="D273" s="144">
        <f>AVERAGE(D272,D269)</f>
        <v>0</v>
      </c>
      <c r="E273" s="144">
        <f t="shared" ref="E273:L273" si="86">AVERAGE(E272,E269)</f>
        <v>0</v>
      </c>
      <c r="F273" s="144">
        <f t="shared" si="86"/>
        <v>0</v>
      </c>
      <c r="G273" s="144">
        <f t="shared" si="86"/>
        <v>0</v>
      </c>
      <c r="H273" s="144">
        <f t="shared" si="86"/>
        <v>0</v>
      </c>
      <c r="I273" s="144">
        <f t="shared" si="86"/>
        <v>0</v>
      </c>
      <c r="J273" s="144">
        <f t="shared" si="86"/>
        <v>0</v>
      </c>
      <c r="K273" s="144">
        <f t="shared" si="86"/>
        <v>0</v>
      </c>
      <c r="L273" s="144">
        <f t="shared" si="86"/>
        <v>0</v>
      </c>
    </row>
    <row r="274" spans="2:12" hidden="1" x14ac:dyDescent="0.25">
      <c r="B274" s="18"/>
      <c r="C274" s="18" t="s">
        <v>16</v>
      </c>
      <c r="D274" s="18"/>
      <c r="E274" s="18"/>
      <c r="F274" s="18"/>
      <c r="G274" s="18"/>
      <c r="H274" s="18"/>
      <c r="I274" s="18"/>
      <c r="J274" s="18"/>
      <c r="K274" s="18"/>
      <c r="L274" s="18"/>
    </row>
    <row r="275" spans="2:12" hidden="1" x14ac:dyDescent="0.25">
      <c r="B275" s="18"/>
      <c r="C275" s="18" t="s">
        <v>209</v>
      </c>
      <c r="D275" s="144">
        <f>D273*D274</f>
        <v>0</v>
      </c>
      <c r="E275" s="144">
        <f t="shared" ref="E275:L275" si="87">E273*E274</f>
        <v>0</v>
      </c>
      <c r="F275" s="144">
        <f t="shared" si="87"/>
        <v>0</v>
      </c>
      <c r="G275" s="144">
        <f t="shared" si="87"/>
        <v>0</v>
      </c>
      <c r="H275" s="144">
        <f t="shared" si="87"/>
        <v>0</v>
      </c>
      <c r="I275" s="144">
        <f t="shared" si="87"/>
        <v>0</v>
      </c>
      <c r="J275" s="144">
        <f t="shared" si="87"/>
        <v>0</v>
      </c>
      <c r="K275" s="144">
        <f t="shared" si="87"/>
        <v>0</v>
      </c>
      <c r="L275" s="144">
        <f t="shared" si="87"/>
        <v>0</v>
      </c>
    </row>
    <row r="276" spans="2:12" hidden="1" x14ac:dyDescent="0.25">
      <c r="B276" s="18"/>
      <c r="C276" s="18" t="s">
        <v>212</v>
      </c>
      <c r="D276" s="18"/>
      <c r="E276" s="18"/>
      <c r="F276" s="18"/>
      <c r="G276" s="18"/>
      <c r="H276" s="18"/>
      <c r="I276" s="18"/>
      <c r="J276" s="18"/>
      <c r="K276" s="18"/>
      <c r="L276" s="18"/>
    </row>
    <row r="277" spans="2:12" hidden="1" x14ac:dyDescent="0.25">
      <c r="B277" s="18"/>
      <c r="C277" s="18" t="s">
        <v>213</v>
      </c>
      <c r="D277" s="144">
        <f>D275+D276</f>
        <v>0</v>
      </c>
      <c r="E277" s="144">
        <f t="shared" ref="E277:L277" si="88">E275+E276</f>
        <v>0</v>
      </c>
      <c r="F277" s="144">
        <f t="shared" si="88"/>
        <v>0</v>
      </c>
      <c r="G277" s="144">
        <f t="shared" si="88"/>
        <v>0</v>
      </c>
      <c r="H277" s="144">
        <f t="shared" si="88"/>
        <v>0</v>
      </c>
      <c r="I277" s="144">
        <f t="shared" si="88"/>
        <v>0</v>
      </c>
      <c r="J277" s="144">
        <f t="shared" si="88"/>
        <v>0</v>
      </c>
      <c r="K277" s="144">
        <f t="shared" si="88"/>
        <v>0</v>
      </c>
      <c r="L277" s="144">
        <f t="shared" si="88"/>
        <v>0</v>
      </c>
    </row>
  </sheetData>
  <mergeCells count="36">
    <mergeCell ref="B187:B189"/>
    <mergeCell ref="C187:C189"/>
    <mergeCell ref="E187:G187"/>
    <mergeCell ref="H187:L187"/>
    <mergeCell ref="E244:G244"/>
    <mergeCell ref="H244:L244"/>
    <mergeCell ref="B225:B227"/>
    <mergeCell ref="C225:C227"/>
    <mergeCell ref="D225:F225"/>
    <mergeCell ref="G225:J225"/>
    <mergeCell ref="K225:O225"/>
    <mergeCell ref="B244:B246"/>
    <mergeCell ref="C244:C246"/>
    <mergeCell ref="B111:B113"/>
    <mergeCell ref="C111:C113"/>
    <mergeCell ref="D111:F111"/>
    <mergeCell ref="G111:J111"/>
    <mergeCell ref="K111:O111"/>
    <mergeCell ref="B130:B132"/>
    <mergeCell ref="C130:C132"/>
    <mergeCell ref="E130:G130"/>
    <mergeCell ref="H130:L130"/>
    <mergeCell ref="B168:B170"/>
    <mergeCell ref="C168:C170"/>
    <mergeCell ref="D168:F168"/>
    <mergeCell ref="G168:J168"/>
    <mergeCell ref="K168:O168"/>
    <mergeCell ref="B26:B28"/>
    <mergeCell ref="C26:C28"/>
    <mergeCell ref="E26:G26"/>
    <mergeCell ref="H26:L26"/>
    <mergeCell ref="B7:B9"/>
    <mergeCell ref="C7:C9"/>
    <mergeCell ref="D7:F7"/>
    <mergeCell ref="G7:J7"/>
    <mergeCell ref="K7:O7"/>
  </mergeCells>
  <pageMargins left="1.02" right="0.25" top="1" bottom="1" header="0.25" footer="0.25"/>
  <pageSetup paperSize="9" scale="17" orientation="landscape" r:id="rId1"/>
  <headerFooter alignWithMargins="0">
    <oddHeader>&amp;F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B050"/>
    <pageSetUpPr fitToPage="1"/>
  </sheetPr>
  <dimension ref="B1:O58"/>
  <sheetViews>
    <sheetView showGridLines="0" zoomScale="53" zoomScaleNormal="90" zoomScaleSheetLayoutView="90" workbookViewId="0">
      <selection activeCell="N57" sqref="N57"/>
    </sheetView>
  </sheetViews>
  <sheetFormatPr defaultColWidth="9.1796875" defaultRowHeight="14" x14ac:dyDescent="0.25"/>
  <cols>
    <col min="1" max="1" width="4.1796875" style="4" customWidth="1"/>
    <col min="2" max="2" width="6.1796875" style="4" customWidth="1"/>
    <col min="3" max="3" width="41" style="4" customWidth="1"/>
    <col min="4" max="4" width="16.36328125" style="4" customWidth="1"/>
    <col min="5" max="5" width="14.54296875" style="4" customWidth="1"/>
    <col min="6" max="6" width="15.453125" style="4" customWidth="1"/>
    <col min="7" max="7" width="17.90625" style="4" customWidth="1"/>
    <col min="8" max="8" width="15.6328125" style="4" customWidth="1"/>
    <col min="9" max="9" width="17.08984375" style="4" customWidth="1"/>
    <col min="10" max="10" width="12.54296875" style="4" customWidth="1"/>
    <col min="11" max="11" width="11.81640625" style="4" bestFit="1" customWidth="1"/>
    <col min="12" max="12" width="13.81640625" style="4" bestFit="1" customWidth="1"/>
    <col min="13" max="18" width="11.81640625" style="4" bestFit="1" customWidth="1"/>
    <col min="19" max="16384" width="9.1796875" style="4"/>
  </cols>
  <sheetData>
    <row r="1" spans="2:15" x14ac:dyDescent="0.25">
      <c r="B1" s="15"/>
    </row>
    <row r="2" spans="2:15" x14ac:dyDescent="0.25">
      <c r="H2" s="25" t="s">
        <v>754</v>
      </c>
    </row>
    <row r="3" spans="2:15" x14ac:dyDescent="0.25">
      <c r="H3" s="27" t="s">
        <v>450</v>
      </c>
    </row>
    <row r="4" spans="2:15" x14ac:dyDescent="0.25">
      <c r="B4" s="157" t="s">
        <v>602</v>
      </c>
      <c r="C4" s="15"/>
      <c r="D4" s="16"/>
      <c r="E4" s="16"/>
      <c r="F4" s="16"/>
      <c r="G4" s="16"/>
      <c r="H4" s="16"/>
      <c r="I4" s="16"/>
      <c r="J4" s="16"/>
      <c r="K4" s="16"/>
      <c r="L4" s="16"/>
    </row>
    <row r="5" spans="2:15" x14ac:dyDescent="0.25">
      <c r="O5" s="17" t="s">
        <v>4</v>
      </c>
    </row>
    <row r="6" spans="2:15" s="5" customFormat="1" x14ac:dyDescent="0.25">
      <c r="B6" s="309" t="s">
        <v>140</v>
      </c>
      <c r="C6" s="312" t="s">
        <v>18</v>
      </c>
      <c r="D6" s="314" t="s">
        <v>160</v>
      </c>
      <c r="E6" s="315"/>
      <c r="F6" s="316"/>
      <c r="G6" s="314" t="s">
        <v>642</v>
      </c>
      <c r="H6" s="315"/>
      <c r="I6" s="315"/>
      <c r="J6" s="315"/>
      <c r="K6" s="306" t="s">
        <v>153</v>
      </c>
      <c r="L6" s="306"/>
      <c r="M6" s="306"/>
      <c r="N6" s="306"/>
      <c r="O6" s="306"/>
    </row>
    <row r="7" spans="2:15" s="5" customFormat="1" ht="28" x14ac:dyDescent="0.25">
      <c r="B7" s="310"/>
      <c r="C7" s="312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5" s="5" customFormat="1" x14ac:dyDescent="0.25">
      <c r="B8" s="311"/>
      <c r="C8" s="313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5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5" x14ac:dyDescent="0.25">
      <c r="B9" s="12">
        <v>1</v>
      </c>
      <c r="C9" s="69" t="s">
        <v>214</v>
      </c>
      <c r="D9" s="70"/>
      <c r="E9" s="135">
        <f>E24+E39</f>
        <v>510.47587712583339</v>
      </c>
      <c r="F9" s="142">
        <f>E9-D9</f>
        <v>510.47587712583339</v>
      </c>
      <c r="G9" s="20"/>
      <c r="H9" s="135">
        <f t="shared" ref="H9:I11" si="0">H24+H39</f>
        <v>0</v>
      </c>
      <c r="I9" s="135">
        <f t="shared" si="0"/>
        <v>0</v>
      </c>
      <c r="J9" s="142">
        <f>H9+I9</f>
        <v>0</v>
      </c>
      <c r="K9" s="215">
        <f>'[4]Int on Working cap'!E4</f>
        <v>325.99163284459542</v>
      </c>
      <c r="L9" s="215">
        <f>'[4]Int on Working cap'!F4</f>
        <v>351.35036286785407</v>
      </c>
      <c r="M9" s="215">
        <f>'[4]Int on Working cap'!G4</f>
        <v>441.93433859399022</v>
      </c>
      <c r="N9" s="215">
        <f>'[4]Int on Working cap'!H4</f>
        <v>476.35670229015579</v>
      </c>
      <c r="O9" s="215">
        <f>'[4]Int on Working cap'!I4</f>
        <v>513.18460365324722</v>
      </c>
    </row>
    <row r="10" spans="2:15" s="24" customFormat="1" x14ac:dyDescent="0.25">
      <c r="B10" s="12">
        <f t="shared" ref="B10:B17" si="1">B9+1</f>
        <v>2</v>
      </c>
      <c r="C10" s="29" t="s">
        <v>215</v>
      </c>
      <c r="D10" s="70"/>
      <c r="E10" s="135">
        <f ca="1">E25+E40</f>
        <v>0</v>
      </c>
      <c r="F10" s="142">
        <f t="shared" ref="F10:F16" ca="1" si="2">E10-D10</f>
        <v>0</v>
      </c>
      <c r="G10" s="20"/>
      <c r="H10" s="135">
        <f t="shared" si="0"/>
        <v>0</v>
      </c>
      <c r="I10" s="135">
        <f t="shared" si="0"/>
        <v>0</v>
      </c>
      <c r="J10" s="142">
        <f>H10+I10</f>
        <v>0</v>
      </c>
      <c r="K10" s="215">
        <f>'[4]Int on Working cap'!E5</f>
        <v>270.53751229884119</v>
      </c>
      <c r="L10" s="215">
        <f>'[4]Int on Working cap'!F5</f>
        <v>324.50650090472453</v>
      </c>
      <c r="M10" s="215">
        <f>'[4]Int on Working cap'!G5</f>
        <v>392.8450971116481</v>
      </c>
      <c r="N10" s="215">
        <f>'[4]Int on Working cap'!H5</f>
        <v>466.93411549907864</v>
      </c>
      <c r="O10" s="215">
        <f>'[4]Int on Working cap'!I5</f>
        <v>545.45409750584167</v>
      </c>
    </row>
    <row r="11" spans="2:15" x14ac:dyDescent="0.25">
      <c r="B11" s="12">
        <f t="shared" si="1"/>
        <v>3</v>
      </c>
      <c r="C11" s="69" t="s">
        <v>33</v>
      </c>
      <c r="D11" s="70"/>
      <c r="E11" s="135" t="e">
        <f ca="1">E26+E41</f>
        <v>#N/A</v>
      </c>
      <c r="F11" s="142" t="e">
        <f t="shared" ca="1" si="2"/>
        <v>#N/A</v>
      </c>
      <c r="G11" s="20"/>
      <c r="H11" s="135">
        <f t="shared" ca="1" si="0"/>
        <v>0</v>
      </c>
      <c r="I11" s="135">
        <f t="shared" ca="1" si="0"/>
        <v>0</v>
      </c>
      <c r="J11" s="142">
        <f ca="1">H11+I11</f>
        <v>0</v>
      </c>
      <c r="K11" s="215">
        <f ca="1">'[4]Int on Working cap'!E6</f>
        <v>698.24201918641904</v>
      </c>
      <c r="L11" s="215">
        <f ca="1">'[4]Int on Working cap'!F6</f>
        <v>804.50435668983096</v>
      </c>
      <c r="M11" s="215">
        <f ca="1">'[4]Int on Working cap'!G6</f>
        <v>1037.647878651487</v>
      </c>
      <c r="N11" s="215">
        <f ca="1">'[4]Int on Working cap'!H6</f>
        <v>1202.2835552005763</v>
      </c>
      <c r="O11" s="215">
        <f ca="1">'[4]Int on Working cap'!I6</f>
        <v>1377.0145667336551</v>
      </c>
    </row>
    <row r="12" spans="2:15" x14ac:dyDescent="0.25">
      <c r="B12" s="12"/>
      <c r="C12" s="69" t="s">
        <v>216</v>
      </c>
      <c r="D12" s="70"/>
      <c r="E12" s="135"/>
      <c r="F12" s="142">
        <f t="shared" si="2"/>
        <v>0</v>
      </c>
      <c r="G12" s="20"/>
      <c r="H12" s="135"/>
      <c r="I12" s="135"/>
      <c r="J12" s="142"/>
      <c r="K12" s="218"/>
      <c r="L12" s="218"/>
      <c r="M12" s="218"/>
      <c r="N12" s="218"/>
      <c r="O12" s="218"/>
    </row>
    <row r="13" spans="2:15" x14ac:dyDescent="0.25">
      <c r="B13" s="12">
        <f>B11+1</f>
        <v>4</v>
      </c>
      <c r="C13" s="18" t="s">
        <v>237</v>
      </c>
      <c r="D13" s="70"/>
      <c r="E13" s="135"/>
      <c r="F13" s="142">
        <f t="shared" si="2"/>
        <v>0</v>
      </c>
      <c r="G13" s="20"/>
      <c r="H13" s="135"/>
      <c r="I13" s="135"/>
      <c r="J13" s="142">
        <f>H13+I13</f>
        <v>0</v>
      </c>
      <c r="K13" s="218"/>
      <c r="L13" s="218"/>
      <c r="M13" s="218"/>
      <c r="N13" s="218"/>
      <c r="O13" s="218"/>
    </row>
    <row r="14" spans="2:15" ht="28" x14ac:dyDescent="0.25">
      <c r="B14" s="12">
        <f>B13+1</f>
        <v>5</v>
      </c>
      <c r="C14" s="69" t="s">
        <v>243</v>
      </c>
      <c r="D14" s="70"/>
      <c r="E14" s="135">
        <f>E29+E44</f>
        <v>0</v>
      </c>
      <c r="F14" s="142">
        <f t="shared" si="2"/>
        <v>0</v>
      </c>
      <c r="G14" s="20"/>
      <c r="H14" s="135">
        <f>H29+H44</f>
        <v>0</v>
      </c>
      <c r="I14" s="135">
        <f>I29+I44</f>
        <v>0</v>
      </c>
      <c r="J14" s="142">
        <f>H14+I14</f>
        <v>0</v>
      </c>
      <c r="K14" s="215">
        <f>K29+K44</f>
        <v>0</v>
      </c>
      <c r="L14" s="215">
        <f t="shared" ref="L14:O14" si="3">L29+L44</f>
        <v>0</v>
      </c>
      <c r="M14" s="215">
        <f t="shared" si="3"/>
        <v>0</v>
      </c>
      <c r="N14" s="215">
        <f t="shared" si="3"/>
        <v>0</v>
      </c>
      <c r="O14" s="215">
        <f t="shared" si="3"/>
        <v>0</v>
      </c>
    </row>
    <row r="15" spans="2:15" x14ac:dyDescent="0.25">
      <c r="B15" s="12">
        <f>B14+1</f>
        <v>6</v>
      </c>
      <c r="C15" s="18" t="s">
        <v>34</v>
      </c>
      <c r="D15" s="70"/>
      <c r="E15" s="135" t="e">
        <f ca="1">E30+E45</f>
        <v>#N/A</v>
      </c>
      <c r="F15" s="142" t="e">
        <f ca="1">E15-D15</f>
        <v>#N/A</v>
      </c>
      <c r="G15" s="20"/>
      <c r="H15" s="135">
        <f ca="1">H30+H45</f>
        <v>0</v>
      </c>
      <c r="I15" s="135">
        <f ca="1">I30+I45</f>
        <v>0</v>
      </c>
      <c r="J15" s="142">
        <f ca="1">H15+I15</f>
        <v>0</v>
      </c>
      <c r="K15" s="215">
        <f ca="1">'[4]Int on Working cap'!E9</f>
        <v>1294.7711643298558</v>
      </c>
      <c r="L15" s="215">
        <f ca="1">'[4]Int on Working cap'!F9</f>
        <v>1480.3612204624096</v>
      </c>
      <c r="M15" s="215">
        <f ca="1">'[4]Int on Working cap'!G9</f>
        <v>1872.4273143571254</v>
      </c>
      <c r="N15" s="215">
        <f ca="1">'[4]Int on Working cap'!H9</f>
        <v>2145.5743729898109</v>
      </c>
      <c r="O15" s="215">
        <f ca="1">'[4]Int on Working cap'!I9</f>
        <v>2435.6532678927442</v>
      </c>
    </row>
    <row r="16" spans="2:15" x14ac:dyDescent="0.25">
      <c r="B16" s="12">
        <f t="shared" si="1"/>
        <v>7</v>
      </c>
      <c r="C16" s="18" t="s">
        <v>217</v>
      </c>
      <c r="D16" s="70"/>
      <c r="E16" s="135"/>
      <c r="F16" s="142">
        <f t="shared" si="2"/>
        <v>0</v>
      </c>
      <c r="G16" s="20"/>
      <c r="H16" s="135"/>
      <c r="I16" s="135"/>
      <c r="J16" s="142">
        <f>H16+I16</f>
        <v>0</v>
      </c>
      <c r="K16" s="216">
        <f>'[4]Int on Working cap'!E10</f>
        <v>0.10150000000000001</v>
      </c>
      <c r="L16" s="216">
        <f>'[4]Int on Working cap'!F10</f>
        <v>0.10150000000000001</v>
      </c>
      <c r="M16" s="216">
        <f>'[4]Int on Working cap'!G10</f>
        <v>0.10150000000000001</v>
      </c>
      <c r="N16" s="216">
        <f>'[4]Int on Working cap'!H10</f>
        <v>0.10150000000000001</v>
      </c>
      <c r="O16" s="216">
        <f>'[4]Int on Working cap'!I10</f>
        <v>0.10150000000000001</v>
      </c>
    </row>
    <row r="17" spans="2:15" x14ac:dyDescent="0.25">
      <c r="B17" s="12">
        <f t="shared" si="1"/>
        <v>8</v>
      </c>
      <c r="C17" s="69" t="s">
        <v>218</v>
      </c>
      <c r="D17" s="70"/>
      <c r="E17" s="142" t="e">
        <f ca="1">E15*E16</f>
        <v>#N/A</v>
      </c>
      <c r="F17" s="142" t="e">
        <f ca="1">E17-D17</f>
        <v>#N/A</v>
      </c>
      <c r="G17" s="20"/>
      <c r="H17" s="142">
        <f ca="1">H15*H16</f>
        <v>0</v>
      </c>
      <c r="I17" s="142">
        <f ca="1">I15*I16</f>
        <v>0</v>
      </c>
      <c r="J17" s="142">
        <f ca="1">H17+I17</f>
        <v>0</v>
      </c>
      <c r="K17" s="219">
        <f ca="1">K15*K16</f>
        <v>131.41927317948037</v>
      </c>
      <c r="L17" s="219">
        <f t="shared" ref="L17:O17" ca="1" si="4">L15*L16</f>
        <v>150.2566638769346</v>
      </c>
      <c r="M17" s="219">
        <f t="shared" ca="1" si="4"/>
        <v>190.05137240724824</v>
      </c>
      <c r="N17" s="219">
        <f t="shared" ca="1" si="4"/>
        <v>217.77579885846581</v>
      </c>
      <c r="O17" s="219">
        <f t="shared" ca="1" si="4"/>
        <v>247.21880669111354</v>
      </c>
    </row>
    <row r="19" spans="2:15" x14ac:dyDescent="0.25">
      <c r="B19" s="157" t="s">
        <v>603</v>
      </c>
      <c r="C19" s="15"/>
      <c r="D19" s="16"/>
      <c r="E19" s="16"/>
      <c r="F19" s="16"/>
      <c r="G19" s="16"/>
      <c r="H19" s="16"/>
      <c r="I19" s="16"/>
      <c r="J19" s="16"/>
      <c r="K19" s="16"/>
      <c r="L19" s="16"/>
    </row>
    <row r="20" spans="2:15" x14ac:dyDescent="0.25">
      <c r="O20" s="17" t="s">
        <v>4</v>
      </c>
    </row>
    <row r="21" spans="2:15" ht="14" customHeight="1" x14ac:dyDescent="0.25">
      <c r="B21" s="309" t="s">
        <v>140</v>
      </c>
      <c r="C21" s="312" t="s">
        <v>18</v>
      </c>
      <c r="D21" s="314" t="s">
        <v>160</v>
      </c>
      <c r="E21" s="315"/>
      <c r="F21" s="316"/>
      <c r="G21" s="314" t="s">
        <v>642</v>
      </c>
      <c r="H21" s="315"/>
      <c r="I21" s="315"/>
      <c r="J21" s="315"/>
      <c r="K21" s="306" t="s">
        <v>153</v>
      </c>
      <c r="L21" s="306"/>
      <c r="M21" s="306"/>
      <c r="N21" s="306"/>
      <c r="O21" s="306"/>
    </row>
    <row r="22" spans="2:15" ht="28" x14ac:dyDescent="0.25">
      <c r="B22" s="310"/>
      <c r="C22" s="312"/>
      <c r="D22" s="7" t="s">
        <v>224</v>
      </c>
      <c r="E22" s="7" t="s">
        <v>169</v>
      </c>
      <c r="F22" s="7" t="s">
        <v>141</v>
      </c>
      <c r="G22" s="7" t="s">
        <v>224</v>
      </c>
      <c r="H22" s="7" t="s">
        <v>163</v>
      </c>
      <c r="I22" s="7" t="s">
        <v>164</v>
      </c>
      <c r="J22" s="7" t="s">
        <v>168</v>
      </c>
      <c r="K22" s="7" t="s">
        <v>154</v>
      </c>
      <c r="L22" s="7" t="s">
        <v>155</v>
      </c>
      <c r="M22" s="7" t="s">
        <v>156</v>
      </c>
      <c r="N22" s="7" t="s">
        <v>157</v>
      </c>
      <c r="O22" s="7" t="s">
        <v>158</v>
      </c>
    </row>
    <row r="23" spans="2:15" x14ac:dyDescent="0.25">
      <c r="B23" s="311"/>
      <c r="C23" s="313"/>
      <c r="D23" s="7" t="s">
        <v>10</v>
      </c>
      <c r="E23" s="7" t="s">
        <v>12</v>
      </c>
      <c r="F23" s="7" t="s">
        <v>162</v>
      </c>
      <c r="G23" s="7" t="s">
        <v>10</v>
      </c>
      <c r="H23" s="7" t="s">
        <v>3</v>
      </c>
      <c r="I23" s="7" t="s">
        <v>5</v>
      </c>
      <c r="J23" s="7" t="s">
        <v>5</v>
      </c>
      <c r="K23" s="7" t="s">
        <v>8</v>
      </c>
      <c r="L23" s="7" t="s">
        <v>8</v>
      </c>
      <c r="M23" s="7" t="s">
        <v>8</v>
      </c>
      <c r="N23" s="7" t="s">
        <v>8</v>
      </c>
      <c r="O23" s="7" t="s">
        <v>8</v>
      </c>
    </row>
    <row r="24" spans="2:15" x14ac:dyDescent="0.25">
      <c r="B24" s="12">
        <v>1</v>
      </c>
      <c r="C24" s="69" t="s">
        <v>214</v>
      </c>
      <c r="D24" s="70"/>
      <c r="E24" s="135">
        <f>'F15'!F23/12</f>
        <v>468.41100000000006</v>
      </c>
      <c r="F24" s="142">
        <f>E24</f>
        <v>468.41100000000006</v>
      </c>
      <c r="G24" s="20"/>
      <c r="H24" s="135">
        <f>'F15'!I23/12</f>
        <v>0</v>
      </c>
      <c r="I24" s="135">
        <f>'F15'!J23/12</f>
        <v>0</v>
      </c>
      <c r="J24" s="142">
        <f>H24+I24</f>
        <v>0</v>
      </c>
      <c r="K24" s="221">
        <f>90%*K9</f>
        <v>293.39246956013591</v>
      </c>
      <c r="L24" s="221">
        <f t="shared" ref="L24:O24" si="5">90%*L9</f>
        <v>316.21532658106867</v>
      </c>
      <c r="M24" s="221">
        <f t="shared" si="5"/>
        <v>397.7409047345912</v>
      </c>
      <c r="N24" s="221">
        <f t="shared" si="5"/>
        <v>428.72103206114025</v>
      </c>
      <c r="O24" s="221">
        <f t="shared" si="5"/>
        <v>461.86614328792251</v>
      </c>
    </row>
    <row r="25" spans="2:15" x14ac:dyDescent="0.25">
      <c r="B25" s="12">
        <f t="shared" ref="B25:B32" si="6">B24+1</f>
        <v>2</v>
      </c>
      <c r="C25" s="29" t="s">
        <v>215</v>
      </c>
      <c r="D25" s="70"/>
      <c r="E25" s="135">
        <f ca="1">'F17'!F366*1%</f>
        <v>0</v>
      </c>
      <c r="F25" s="142">
        <f t="shared" ref="F25:F32" ca="1" si="7">E25</f>
        <v>0</v>
      </c>
      <c r="G25" s="20"/>
      <c r="H25" s="135"/>
      <c r="I25" s="135"/>
      <c r="J25" s="142">
        <f ca="1">'F17'!F411*1%</f>
        <v>183.89601000000002</v>
      </c>
      <c r="K25" s="221">
        <f>90%*K10</f>
        <v>243.48376106895708</v>
      </c>
      <c r="L25" s="221">
        <f t="shared" ref="L25:O26" si="8">90%*L10</f>
        <v>292.0558508142521</v>
      </c>
      <c r="M25" s="221">
        <f t="shared" si="8"/>
        <v>353.56058740048331</v>
      </c>
      <c r="N25" s="221">
        <f t="shared" si="8"/>
        <v>420.24070394917078</v>
      </c>
      <c r="O25" s="221">
        <f t="shared" si="8"/>
        <v>490.90868775525752</v>
      </c>
    </row>
    <row r="26" spans="2:15" x14ac:dyDescent="0.25">
      <c r="B26" s="12">
        <f t="shared" si="6"/>
        <v>3</v>
      </c>
      <c r="C26" s="69" t="s">
        <v>33</v>
      </c>
      <c r="D26" s="70"/>
      <c r="E26" s="135" t="e">
        <f ca="1">'F1'!F44*45/365</f>
        <v>#N/A</v>
      </c>
      <c r="F26" s="142" t="e">
        <f t="shared" ca="1" si="7"/>
        <v>#N/A</v>
      </c>
      <c r="G26" s="20"/>
      <c r="H26" s="135">
        <f ca="1">'F1'!I44*45/365</f>
        <v>0</v>
      </c>
      <c r="I26" s="135">
        <f ca="1">'F1'!J44*45/365</f>
        <v>0</v>
      </c>
      <c r="J26" s="142">
        <f ca="1">H26+I26</f>
        <v>0</v>
      </c>
      <c r="K26" s="221">
        <f ca="1">90%*K11</f>
        <v>628.4178172677772</v>
      </c>
      <c r="L26" s="221">
        <f t="shared" ca="1" si="8"/>
        <v>724.05392102084784</v>
      </c>
      <c r="M26" s="221">
        <f t="shared" ca="1" si="8"/>
        <v>933.88309078633824</v>
      </c>
      <c r="N26" s="221">
        <f t="shared" ca="1" si="8"/>
        <v>1082.0551996805186</v>
      </c>
      <c r="O26" s="221">
        <f t="shared" ca="1" si="8"/>
        <v>1239.3131100602895</v>
      </c>
    </row>
    <row r="27" spans="2:15" x14ac:dyDescent="0.25">
      <c r="B27" s="12"/>
      <c r="C27" s="69" t="s">
        <v>216</v>
      </c>
      <c r="D27" s="70"/>
      <c r="E27" s="135"/>
      <c r="F27" s="142">
        <f t="shared" si="7"/>
        <v>0</v>
      </c>
      <c r="G27" s="20"/>
      <c r="H27" s="135"/>
      <c r="I27" s="135"/>
      <c r="J27" s="142"/>
      <c r="K27" s="200"/>
      <c r="L27" s="200"/>
      <c r="M27" s="200"/>
      <c r="N27" s="200"/>
      <c r="O27" s="200"/>
    </row>
    <row r="28" spans="2:15" x14ac:dyDescent="0.25">
      <c r="B28" s="12">
        <f>B26+1</f>
        <v>4</v>
      </c>
      <c r="C28" s="18" t="s">
        <v>237</v>
      </c>
      <c r="D28" s="70"/>
      <c r="E28" s="135"/>
      <c r="F28" s="142">
        <f t="shared" si="7"/>
        <v>0</v>
      </c>
      <c r="G28" s="20"/>
      <c r="H28" s="135"/>
      <c r="I28" s="135"/>
      <c r="J28" s="142">
        <f>H28+I28</f>
        <v>0</v>
      </c>
      <c r="K28" s="200"/>
      <c r="L28" s="200"/>
      <c r="M28" s="200"/>
      <c r="N28" s="200"/>
      <c r="O28" s="200"/>
    </row>
    <row r="29" spans="2:15" ht="28" x14ac:dyDescent="0.25">
      <c r="B29" s="12">
        <f>B28+1</f>
        <v>5</v>
      </c>
      <c r="C29" s="69" t="s">
        <v>243</v>
      </c>
      <c r="D29" s="70"/>
      <c r="E29" s="135"/>
      <c r="F29" s="142">
        <f t="shared" si="7"/>
        <v>0</v>
      </c>
      <c r="G29" s="20"/>
      <c r="H29" s="135"/>
      <c r="I29" s="135"/>
      <c r="J29" s="142"/>
      <c r="K29" s="221"/>
      <c r="L29" s="221"/>
      <c r="M29" s="221"/>
      <c r="N29" s="221"/>
      <c r="O29" s="221"/>
    </row>
    <row r="30" spans="2:15" x14ac:dyDescent="0.25">
      <c r="B30" s="12">
        <f>B29+1</f>
        <v>6</v>
      </c>
      <c r="C30" s="18" t="s">
        <v>34</v>
      </c>
      <c r="D30" s="70"/>
      <c r="E30" s="135" t="e">
        <f ca="1">SUM(E24:E26)-E28-E29</f>
        <v>#N/A</v>
      </c>
      <c r="F30" s="142" t="e">
        <f t="shared" ca="1" si="7"/>
        <v>#N/A</v>
      </c>
      <c r="G30" s="20"/>
      <c r="H30" s="135">
        <f ca="1">SUM(H24:H26)-H28-H29</f>
        <v>0</v>
      </c>
      <c r="I30" s="135">
        <f ca="1">SUM(I24:I26)-I28-I29</f>
        <v>0</v>
      </c>
      <c r="J30" s="142">
        <f ca="1">H30+I30</f>
        <v>0</v>
      </c>
      <c r="K30" s="221">
        <f ca="1">SUM(K24:K26)-K28-K29</f>
        <v>1165.2940478968703</v>
      </c>
      <c r="L30" s="221">
        <f ca="1">SUM(L24:L26)-L28-L29</f>
        <v>1332.3250984161687</v>
      </c>
      <c r="M30" s="221">
        <f ca="1">SUM(M24:M26)-M28-M29</f>
        <v>1685.1845829214128</v>
      </c>
      <c r="N30" s="221">
        <f ca="1">SUM(N24:N26)-N28-N29</f>
        <v>1931.0169356908295</v>
      </c>
      <c r="O30" s="221">
        <f ca="1">SUM(O24:O26)-O28-O29</f>
        <v>2192.0879411034693</v>
      </c>
    </row>
    <row r="31" spans="2:15" x14ac:dyDescent="0.25">
      <c r="B31" s="12">
        <f t="shared" si="6"/>
        <v>7</v>
      </c>
      <c r="C31" s="18" t="s">
        <v>217</v>
      </c>
      <c r="D31" s="70"/>
      <c r="E31" s="135"/>
      <c r="F31" s="142">
        <f t="shared" si="7"/>
        <v>0</v>
      </c>
      <c r="G31" s="20"/>
      <c r="H31" s="135"/>
      <c r="I31" s="135"/>
      <c r="J31" s="142">
        <f>H31+I31</f>
        <v>0</v>
      </c>
      <c r="K31" s="222">
        <f>K16</f>
        <v>0.10150000000000001</v>
      </c>
      <c r="L31" s="222">
        <f t="shared" ref="L31:O31" si="9">L16</f>
        <v>0.10150000000000001</v>
      </c>
      <c r="M31" s="222">
        <f t="shared" si="9"/>
        <v>0.10150000000000001</v>
      </c>
      <c r="N31" s="222">
        <f t="shared" si="9"/>
        <v>0.10150000000000001</v>
      </c>
      <c r="O31" s="222">
        <f t="shared" si="9"/>
        <v>0.10150000000000001</v>
      </c>
    </row>
    <row r="32" spans="2:15" x14ac:dyDescent="0.25">
      <c r="B32" s="12">
        <f t="shared" si="6"/>
        <v>8</v>
      </c>
      <c r="C32" s="69" t="s">
        <v>218</v>
      </c>
      <c r="D32" s="70"/>
      <c r="E32" s="142" t="e">
        <f ca="1">E30*E31</f>
        <v>#N/A</v>
      </c>
      <c r="F32" s="142" t="e">
        <f t="shared" ca="1" si="7"/>
        <v>#N/A</v>
      </c>
      <c r="G32" s="20"/>
      <c r="H32" s="142">
        <f ca="1">H30*H31</f>
        <v>0</v>
      </c>
      <c r="I32" s="142">
        <f ca="1">I30*I31</f>
        <v>0</v>
      </c>
      <c r="J32" s="142">
        <f ca="1">H32+I32</f>
        <v>0</v>
      </c>
      <c r="K32" s="223">
        <f ca="1">K30*K31</f>
        <v>118.27734586153234</v>
      </c>
      <c r="L32" s="223">
        <f ca="1">L30*L31</f>
        <v>135.23099748924113</v>
      </c>
      <c r="M32" s="223">
        <f ca="1">M30*M31</f>
        <v>171.04623516652342</v>
      </c>
      <c r="N32" s="223">
        <f ca="1">N30*N31</f>
        <v>195.99821897261921</v>
      </c>
      <c r="O32" s="223">
        <f ca="1">O30*O31</f>
        <v>222.49692602200216</v>
      </c>
    </row>
    <row r="34" spans="2:15" x14ac:dyDescent="0.25">
      <c r="B34" s="157" t="s">
        <v>604</v>
      </c>
      <c r="C34" s="15"/>
      <c r="D34" s="16"/>
      <c r="E34" s="16"/>
      <c r="F34" s="16"/>
      <c r="G34" s="16"/>
      <c r="H34" s="16"/>
      <c r="I34" s="16"/>
      <c r="J34" s="16"/>
      <c r="K34" s="16"/>
      <c r="L34" s="16"/>
    </row>
    <row r="35" spans="2:15" x14ac:dyDescent="0.25">
      <c r="O35" s="17" t="s">
        <v>4</v>
      </c>
    </row>
    <row r="36" spans="2:15" ht="14" customHeight="1" x14ac:dyDescent="0.25">
      <c r="B36" s="309" t="s">
        <v>140</v>
      </c>
      <c r="C36" s="312" t="s">
        <v>18</v>
      </c>
      <c r="D36" s="314" t="s">
        <v>160</v>
      </c>
      <c r="E36" s="315"/>
      <c r="F36" s="316"/>
      <c r="G36" s="314" t="s">
        <v>642</v>
      </c>
      <c r="H36" s="315"/>
      <c r="I36" s="315"/>
      <c r="J36" s="315"/>
      <c r="K36" s="306" t="s">
        <v>153</v>
      </c>
      <c r="L36" s="306"/>
      <c r="M36" s="306"/>
      <c r="N36" s="306"/>
      <c r="O36" s="306"/>
    </row>
    <row r="37" spans="2:15" ht="28" x14ac:dyDescent="0.25">
      <c r="B37" s="310"/>
      <c r="C37" s="312"/>
      <c r="D37" s="7" t="s">
        <v>224</v>
      </c>
      <c r="E37" s="7" t="s">
        <v>169</v>
      </c>
      <c r="F37" s="7" t="s">
        <v>141</v>
      </c>
      <c r="G37" s="7" t="s">
        <v>224</v>
      </c>
      <c r="H37" s="7" t="s">
        <v>163</v>
      </c>
      <c r="I37" s="7" t="s">
        <v>164</v>
      </c>
      <c r="J37" s="7" t="s">
        <v>168</v>
      </c>
      <c r="K37" s="7" t="s">
        <v>154</v>
      </c>
      <c r="L37" s="7" t="s">
        <v>155</v>
      </c>
      <c r="M37" s="7" t="s">
        <v>156</v>
      </c>
      <c r="N37" s="7" t="s">
        <v>157</v>
      </c>
      <c r="O37" s="7" t="s">
        <v>158</v>
      </c>
    </row>
    <row r="38" spans="2:15" x14ac:dyDescent="0.25">
      <c r="B38" s="311"/>
      <c r="C38" s="313"/>
      <c r="D38" s="7" t="s">
        <v>10</v>
      </c>
      <c r="E38" s="7" t="s">
        <v>12</v>
      </c>
      <c r="F38" s="7" t="s">
        <v>162</v>
      </c>
      <c r="G38" s="7" t="s">
        <v>10</v>
      </c>
      <c r="H38" s="7" t="s">
        <v>3</v>
      </c>
      <c r="I38" s="7" t="s">
        <v>5</v>
      </c>
      <c r="J38" s="7" t="s">
        <v>5</v>
      </c>
      <c r="K38" s="7" t="s">
        <v>8</v>
      </c>
      <c r="L38" s="7" t="s">
        <v>8</v>
      </c>
      <c r="M38" s="7" t="s">
        <v>8</v>
      </c>
      <c r="N38" s="7" t="s">
        <v>8</v>
      </c>
      <c r="O38" s="7" t="s">
        <v>8</v>
      </c>
    </row>
    <row r="39" spans="2:15" x14ac:dyDescent="0.25">
      <c r="B39" s="12">
        <v>1</v>
      </c>
      <c r="C39" s="69" t="s">
        <v>214</v>
      </c>
      <c r="D39" s="70"/>
      <c r="E39" s="135">
        <f>'F15'!F33/12</f>
        <v>42.064877125833341</v>
      </c>
      <c r="F39" s="142">
        <f>E39</f>
        <v>42.064877125833341</v>
      </c>
      <c r="G39" s="20"/>
      <c r="H39" s="135">
        <f>'F15'!I33/12</f>
        <v>0</v>
      </c>
      <c r="I39" s="135">
        <f>'F15'!J33/12</f>
        <v>0</v>
      </c>
      <c r="J39" s="142">
        <f>H39+I39</f>
        <v>0</v>
      </c>
      <c r="K39" s="215">
        <f>10%*K9</f>
        <v>32.599163284459543</v>
      </c>
      <c r="L39" s="215">
        <f t="shared" ref="L39:O39" si="10">10%*L9</f>
        <v>35.135036286785407</v>
      </c>
      <c r="M39" s="215">
        <f t="shared" si="10"/>
        <v>44.193433859399022</v>
      </c>
      <c r="N39" s="215">
        <f t="shared" si="10"/>
        <v>47.635670229015581</v>
      </c>
      <c r="O39" s="215">
        <f t="shared" si="10"/>
        <v>51.318460365324725</v>
      </c>
    </row>
    <row r="40" spans="2:15" x14ac:dyDescent="0.25">
      <c r="B40" s="12">
        <f t="shared" ref="B40:B47" si="11">B39+1</f>
        <v>2</v>
      </c>
      <c r="C40" s="29" t="s">
        <v>215</v>
      </c>
      <c r="D40" s="70"/>
      <c r="E40" s="135">
        <f ca="1">'F17'!F683*1%</f>
        <v>0</v>
      </c>
      <c r="F40" s="142">
        <f t="shared" ref="F40:F47" ca="1" si="12">E40</f>
        <v>0</v>
      </c>
      <c r="G40" s="20"/>
      <c r="H40" s="135"/>
      <c r="I40" s="135"/>
      <c r="J40" s="142">
        <f ca="1">'F17'!F728*1%</f>
        <v>20.432889999999997</v>
      </c>
      <c r="K40" s="215">
        <f t="shared" ref="K40:O41" si="13">10%*K10</f>
        <v>27.053751229884121</v>
      </c>
      <c r="L40" s="215">
        <f t="shared" si="13"/>
        <v>32.450650090472458</v>
      </c>
      <c r="M40" s="215">
        <f t="shared" si="13"/>
        <v>39.284509711164816</v>
      </c>
      <c r="N40" s="215">
        <f t="shared" si="13"/>
        <v>46.693411549907864</v>
      </c>
      <c r="O40" s="215">
        <f t="shared" si="13"/>
        <v>54.54540975058417</v>
      </c>
    </row>
    <row r="41" spans="2:15" x14ac:dyDescent="0.25">
      <c r="B41" s="12">
        <f t="shared" si="11"/>
        <v>3</v>
      </c>
      <c r="C41" s="69" t="s">
        <v>33</v>
      </c>
      <c r="D41" s="70"/>
      <c r="E41" s="135" t="e">
        <f ca="1">'F1'!F67*45/365</f>
        <v>#N/A</v>
      </c>
      <c r="F41" s="142" t="e">
        <f t="shared" ca="1" si="12"/>
        <v>#N/A</v>
      </c>
      <c r="G41" s="20"/>
      <c r="H41" s="135">
        <f ca="1">'F1'!I67*45/365</f>
        <v>0</v>
      </c>
      <c r="I41" s="135">
        <f ca="1">'F1'!J67*45/365</f>
        <v>0</v>
      </c>
      <c r="J41" s="142">
        <f ca="1">H41+I41</f>
        <v>0</v>
      </c>
      <c r="K41" s="215">
        <f t="shared" ca="1" si="13"/>
        <v>69.824201918641904</v>
      </c>
      <c r="L41" s="215">
        <f t="shared" ca="1" si="13"/>
        <v>80.450435668983104</v>
      </c>
      <c r="M41" s="215">
        <f t="shared" ca="1" si="13"/>
        <v>103.7647878651487</v>
      </c>
      <c r="N41" s="215">
        <f t="shared" ca="1" si="13"/>
        <v>120.22835552005763</v>
      </c>
      <c r="O41" s="215">
        <f t="shared" ca="1" si="13"/>
        <v>137.70145667336553</v>
      </c>
    </row>
    <row r="42" spans="2:15" x14ac:dyDescent="0.25">
      <c r="B42" s="12"/>
      <c r="C42" s="69" t="s">
        <v>216</v>
      </c>
      <c r="D42" s="70"/>
      <c r="E42" s="135"/>
      <c r="F42" s="142">
        <f t="shared" si="12"/>
        <v>0</v>
      </c>
      <c r="G42" s="20"/>
      <c r="H42" s="135"/>
      <c r="I42" s="135"/>
      <c r="J42" s="142"/>
      <c r="K42" s="31"/>
      <c r="L42" s="31"/>
      <c r="M42" s="31"/>
      <c r="N42" s="31"/>
      <c r="O42" s="31"/>
    </row>
    <row r="43" spans="2:15" x14ac:dyDescent="0.25">
      <c r="B43" s="12">
        <f>B41+1</f>
        <v>4</v>
      </c>
      <c r="C43" s="18" t="s">
        <v>237</v>
      </c>
      <c r="D43" s="70"/>
      <c r="E43" s="135"/>
      <c r="F43" s="142">
        <f t="shared" si="12"/>
        <v>0</v>
      </c>
      <c r="G43" s="20"/>
      <c r="H43" s="135"/>
      <c r="I43" s="135"/>
      <c r="J43" s="142">
        <f>H43+I43</f>
        <v>0</v>
      </c>
      <c r="K43" s="31"/>
      <c r="L43" s="31"/>
      <c r="M43" s="31"/>
      <c r="N43" s="31"/>
      <c r="O43" s="31"/>
    </row>
    <row r="44" spans="2:15" ht="28" x14ac:dyDescent="0.25">
      <c r="B44" s="12">
        <f>B43+1</f>
        <v>5</v>
      </c>
      <c r="C44" s="69" t="s">
        <v>243</v>
      </c>
      <c r="D44" s="70"/>
      <c r="E44" s="135">
        <f>('F14'!G15+'F14'!G20+'F14'!G25+'F12'!F90)*45/365</f>
        <v>0</v>
      </c>
      <c r="F44" s="142">
        <f t="shared" si="12"/>
        <v>0</v>
      </c>
      <c r="G44" s="20"/>
      <c r="H44" s="135">
        <f>('F14'!J15+'F14'!J20+'F14'!J25+'F12'!I90)*45/365</f>
        <v>0</v>
      </c>
      <c r="I44" s="135">
        <f>('F14'!K15+'F14'!K20+'F14'!K25+'F12'!J90)*45/365</f>
        <v>0</v>
      </c>
      <c r="J44" s="142">
        <f>H44+I44</f>
        <v>0</v>
      </c>
      <c r="K44" s="161">
        <f>('F14'!M15+'F14'!M20+'F14'!M25+'F12'!L90)*45/365</f>
        <v>0</v>
      </c>
      <c r="L44" s="161">
        <f>('F14'!N15+'F14'!N20+'F14'!N25+'F12'!M90)*45/365</f>
        <v>0</v>
      </c>
      <c r="M44" s="161">
        <f>('F14'!O15+'F14'!O20+'F14'!O25+'F12'!N90)*45/365</f>
        <v>0</v>
      </c>
      <c r="N44" s="161">
        <f>('F14'!P15+'F14'!P20+'F14'!P25+'F12'!O90)*45/365</f>
        <v>0</v>
      </c>
      <c r="O44" s="161">
        <f>('F14'!Q15+'F14'!Q20+'F14'!Q25+'F12'!P90)*45/365</f>
        <v>0</v>
      </c>
    </row>
    <row r="45" spans="2:15" x14ac:dyDescent="0.25">
      <c r="B45" s="12">
        <f>B44+1</f>
        <v>6</v>
      </c>
      <c r="C45" s="18" t="s">
        <v>34</v>
      </c>
      <c r="D45" s="70"/>
      <c r="E45" s="135" t="e">
        <f ca="1">SUM(E39:E41)-E43-E44</f>
        <v>#N/A</v>
      </c>
      <c r="F45" s="142" t="e">
        <f t="shared" ca="1" si="12"/>
        <v>#N/A</v>
      </c>
      <c r="G45" s="20"/>
      <c r="H45" s="135">
        <f ca="1">SUM(H39:H41)-H43-H44</f>
        <v>0</v>
      </c>
      <c r="I45" s="135">
        <f ca="1">SUM(I39:I41)-I43-I44</f>
        <v>0</v>
      </c>
      <c r="J45" s="142">
        <f ca="1">H45+I45</f>
        <v>0</v>
      </c>
      <c r="K45" s="161">
        <f ca="1">SUM(K39:K41)-K43-K44</f>
        <v>129.47711643298555</v>
      </c>
      <c r="L45" s="161">
        <f ca="1">SUM(L39:L41)-L43-L44</f>
        <v>148.03612204624096</v>
      </c>
      <c r="M45" s="161">
        <f ca="1">SUM(M39:M41)-M43-M44</f>
        <v>187.24273143571253</v>
      </c>
      <c r="N45" s="161">
        <f ca="1">SUM(N39:N41)-N43-N44</f>
        <v>214.55743729898109</v>
      </c>
      <c r="O45" s="161">
        <f ca="1">SUM(O39:O41)-O43-O44</f>
        <v>243.56532678927442</v>
      </c>
    </row>
    <row r="46" spans="2:15" x14ac:dyDescent="0.25">
      <c r="B46" s="12">
        <f t="shared" si="11"/>
        <v>7</v>
      </c>
      <c r="C46" s="18" t="s">
        <v>217</v>
      </c>
      <c r="D46" s="70"/>
      <c r="E46" s="135"/>
      <c r="F46" s="142">
        <f t="shared" si="12"/>
        <v>0</v>
      </c>
      <c r="G46" s="20"/>
      <c r="H46" s="135"/>
      <c r="I46" s="135"/>
      <c r="J46" s="142">
        <f>H46+I46</f>
        <v>0</v>
      </c>
      <c r="K46" s="216">
        <f>K31</f>
        <v>0.10150000000000001</v>
      </c>
      <c r="L46" s="216">
        <f t="shared" ref="L46:O46" si="14">L31</f>
        <v>0.10150000000000001</v>
      </c>
      <c r="M46" s="216">
        <f t="shared" si="14"/>
        <v>0.10150000000000001</v>
      </c>
      <c r="N46" s="216">
        <f t="shared" si="14"/>
        <v>0.10150000000000001</v>
      </c>
      <c r="O46" s="216">
        <f t="shared" si="14"/>
        <v>0.10150000000000001</v>
      </c>
    </row>
    <row r="47" spans="2:15" x14ac:dyDescent="0.25">
      <c r="B47" s="12">
        <f t="shared" si="11"/>
        <v>8</v>
      </c>
      <c r="C47" s="69" t="s">
        <v>218</v>
      </c>
      <c r="D47" s="70"/>
      <c r="E47" s="142" t="e">
        <f ca="1">E45*E46</f>
        <v>#N/A</v>
      </c>
      <c r="F47" s="142" t="e">
        <f t="shared" ca="1" si="12"/>
        <v>#N/A</v>
      </c>
      <c r="G47" s="20"/>
      <c r="H47" s="142">
        <f ca="1">H45*H46</f>
        <v>0</v>
      </c>
      <c r="I47" s="142">
        <f ca="1">I45*I46</f>
        <v>0</v>
      </c>
      <c r="J47" s="142">
        <f ca="1">H47+I47</f>
        <v>0</v>
      </c>
      <c r="K47" s="217">
        <f ca="1">K45*K46</f>
        <v>13.141927317948035</v>
      </c>
      <c r="L47" s="217">
        <f ca="1">L45*L46</f>
        <v>15.025666387693459</v>
      </c>
      <c r="M47" s="217">
        <f ca="1">M45*M46</f>
        <v>19.005137240724824</v>
      </c>
      <c r="N47" s="217">
        <f ca="1">N45*N46</f>
        <v>21.777579885846581</v>
      </c>
      <c r="O47" s="217">
        <f ca="1">O45*O46</f>
        <v>24.721880669111357</v>
      </c>
    </row>
    <row r="50" spans="2:9" x14ac:dyDescent="0.25">
      <c r="B50" s="24" t="s">
        <v>781</v>
      </c>
    </row>
    <row r="52" spans="2:9" x14ac:dyDescent="0.25">
      <c r="B52" s="300"/>
      <c r="C52" s="300"/>
      <c r="D52" s="299" t="s">
        <v>791</v>
      </c>
      <c r="E52" s="299" t="s">
        <v>792</v>
      </c>
      <c r="F52" s="299" t="s">
        <v>793</v>
      </c>
      <c r="G52" s="299" t="s">
        <v>794</v>
      </c>
      <c r="H52" s="299" t="s">
        <v>796</v>
      </c>
      <c r="I52" s="299" t="s">
        <v>795</v>
      </c>
    </row>
    <row r="53" spans="2:9" x14ac:dyDescent="0.3">
      <c r="B53" s="301" t="s">
        <v>37</v>
      </c>
      <c r="C53" s="34" t="s">
        <v>782</v>
      </c>
      <c r="D53" s="303">
        <f>'[7]TSSPDCL_Int on CSD '!F8</f>
        <v>4581</v>
      </c>
      <c r="E53" s="303">
        <f>'[7]TSSPDCL_Int on CSD '!G8</f>
        <v>4663</v>
      </c>
      <c r="F53" s="303"/>
      <c r="G53" s="303"/>
      <c r="H53" s="303"/>
      <c r="I53" s="303"/>
    </row>
    <row r="54" spans="2:9" x14ac:dyDescent="0.3">
      <c r="B54" s="301" t="s">
        <v>40</v>
      </c>
      <c r="C54" s="34" t="s">
        <v>783</v>
      </c>
      <c r="D54" s="303">
        <f>'[7]TSSPDCL_Int on CSD '!F9</f>
        <v>82</v>
      </c>
      <c r="E54" s="303">
        <f>'[7]TSSPDCL_Int on CSD '!G9</f>
        <v>941.58833998078262</v>
      </c>
      <c r="F54" s="303"/>
      <c r="G54" s="303"/>
      <c r="H54" s="303"/>
      <c r="I54" s="303"/>
    </row>
    <row r="55" spans="2:9" x14ac:dyDescent="0.3">
      <c r="B55" s="301" t="s">
        <v>784</v>
      </c>
      <c r="C55" s="34" t="s">
        <v>785</v>
      </c>
      <c r="D55" s="303">
        <f>'[7]TSSPDCL_Int on CSD '!F10</f>
        <v>4663</v>
      </c>
      <c r="E55" s="303">
        <f>'[7]TSSPDCL_Int on CSD '!G10</f>
        <v>5604.5883399807826</v>
      </c>
      <c r="F55" s="303"/>
      <c r="G55" s="303"/>
      <c r="H55" s="303"/>
      <c r="I55" s="303"/>
    </row>
    <row r="56" spans="2:9" x14ac:dyDescent="0.3">
      <c r="B56" s="301" t="s">
        <v>786</v>
      </c>
      <c r="C56" s="34" t="s">
        <v>787</v>
      </c>
      <c r="D56" s="303">
        <f>'[7]TSSPDCL_Int on CSD '!F11</f>
        <v>4622</v>
      </c>
      <c r="E56" s="303">
        <f>'[7]TSSPDCL_Int on CSD '!G11</f>
        <v>5133.7941699903913</v>
      </c>
      <c r="F56" s="303"/>
      <c r="G56" s="303"/>
      <c r="H56" s="303"/>
      <c r="I56" s="303"/>
    </row>
    <row r="57" spans="2:9" ht="16.5" x14ac:dyDescent="0.3">
      <c r="B57" s="301" t="s">
        <v>788</v>
      </c>
      <c r="C57" s="34" t="s">
        <v>797</v>
      </c>
      <c r="D57" s="305">
        <f>'[7]TSSPDCL_Int on CSD '!F12</f>
        <v>6.7500000000000004E-2</v>
      </c>
      <c r="E57" s="305">
        <f>'[7]TSSPDCL_Int on CSD '!G12</f>
        <v>6.5000000000000002E-2</v>
      </c>
      <c r="F57" s="305"/>
      <c r="G57" s="305"/>
      <c r="H57" s="305"/>
      <c r="I57" s="305"/>
    </row>
    <row r="58" spans="2:9" x14ac:dyDescent="0.3">
      <c r="B58" s="302" t="s">
        <v>789</v>
      </c>
      <c r="C58" s="35" t="s">
        <v>790</v>
      </c>
      <c r="D58" s="304">
        <f>'[7]TSSPDCL_Int on CSD '!F13</f>
        <v>311.98500000000001</v>
      </c>
      <c r="E58" s="304">
        <f>'[7]TSSPDCL_Int on CSD '!G13</f>
        <v>333.69662104937544</v>
      </c>
      <c r="F58" s="304">
        <f>E58*1.03</f>
        <v>343.70751968085671</v>
      </c>
      <c r="G58" s="304">
        <f t="shared" ref="G58:I58" si="15">F58*1.03</f>
        <v>354.0187452712824</v>
      </c>
      <c r="H58" s="304">
        <f t="shared" si="15"/>
        <v>364.6393076294209</v>
      </c>
      <c r="I58" s="304">
        <f t="shared" si="15"/>
        <v>375.57848685830356</v>
      </c>
    </row>
  </sheetData>
  <mergeCells count="15">
    <mergeCell ref="B36:B38"/>
    <mergeCell ref="C36:C38"/>
    <mergeCell ref="D36:F36"/>
    <mergeCell ref="G36:J36"/>
    <mergeCell ref="K36:O36"/>
    <mergeCell ref="B21:B23"/>
    <mergeCell ref="C21:C23"/>
    <mergeCell ref="D21:F21"/>
    <mergeCell ref="G21:J21"/>
    <mergeCell ref="K21:O21"/>
    <mergeCell ref="B6:B8"/>
    <mergeCell ref="C6:C8"/>
    <mergeCell ref="D6:F6"/>
    <mergeCell ref="G6:J6"/>
    <mergeCell ref="K6:O6"/>
  </mergeCells>
  <pageMargins left="1.02" right="0.25" top="1" bottom="1" header="0.25" footer="0.25"/>
  <pageSetup paperSize="9" scale="61" orientation="landscape" r:id="rId1"/>
  <headerFooter alignWithMargins="0">
    <oddHeader>&amp;F</oddHead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B050"/>
    <pageSetUpPr fitToPage="1"/>
  </sheetPr>
  <dimension ref="B1:O59"/>
  <sheetViews>
    <sheetView showGridLines="0" zoomScale="75" zoomScaleNormal="40" zoomScaleSheetLayoutView="90" workbookViewId="0">
      <selection activeCell="O9" sqref="O9"/>
    </sheetView>
  </sheetViews>
  <sheetFormatPr defaultColWidth="9.1796875" defaultRowHeight="14" x14ac:dyDescent="0.25"/>
  <cols>
    <col min="1" max="1" width="4.1796875" style="4" customWidth="1"/>
    <col min="2" max="2" width="6.1796875" style="4" customWidth="1"/>
    <col min="3" max="3" width="51.1796875" style="4" customWidth="1"/>
    <col min="4" max="4" width="13.81640625" style="4" bestFit="1" customWidth="1"/>
    <col min="5" max="5" width="12.54296875" style="4" bestFit="1" customWidth="1"/>
    <col min="6" max="6" width="13.453125" style="4" bestFit="1" customWidth="1"/>
    <col min="7" max="7" width="13.81640625" style="4" bestFit="1" customWidth="1"/>
    <col min="8" max="8" width="12.54296875" style="4" bestFit="1" customWidth="1"/>
    <col min="9" max="9" width="13.1796875" style="4" bestFit="1" customWidth="1"/>
    <col min="10" max="10" width="12.54296875" style="4" customWidth="1"/>
    <col min="11" max="11" width="13.54296875" style="4" bestFit="1" customWidth="1"/>
    <col min="12" max="12" width="13.81640625" style="4" bestFit="1" customWidth="1"/>
    <col min="13" max="18" width="11.81640625" style="4" bestFit="1" customWidth="1"/>
    <col min="19" max="16384" width="9.1796875" style="4"/>
  </cols>
  <sheetData>
    <row r="1" spans="2:15" x14ac:dyDescent="0.25">
      <c r="B1" s="15"/>
    </row>
    <row r="2" spans="2:15" x14ac:dyDescent="0.25">
      <c r="H2" s="25" t="s">
        <v>754</v>
      </c>
    </row>
    <row r="3" spans="2:15" x14ac:dyDescent="0.25">
      <c r="H3" s="27" t="s">
        <v>451</v>
      </c>
    </row>
    <row r="4" spans="2:15" x14ac:dyDescent="0.25">
      <c r="B4" s="157" t="s">
        <v>602</v>
      </c>
      <c r="C4" s="15"/>
      <c r="D4" s="16"/>
      <c r="E4" s="16"/>
      <c r="F4" s="16"/>
      <c r="G4" s="16"/>
      <c r="H4" s="16"/>
      <c r="I4" s="16"/>
      <c r="J4" s="16"/>
      <c r="K4" s="16"/>
      <c r="L4" s="16"/>
    </row>
    <row r="5" spans="2:15" x14ac:dyDescent="0.25">
      <c r="O5" s="17" t="s">
        <v>4</v>
      </c>
    </row>
    <row r="6" spans="2:15" s="5" customFormat="1" ht="15" customHeight="1" x14ac:dyDescent="0.25">
      <c r="B6" s="309" t="s">
        <v>140</v>
      </c>
      <c r="C6" s="312" t="s">
        <v>18</v>
      </c>
      <c r="D6" s="314" t="s">
        <v>160</v>
      </c>
      <c r="E6" s="315"/>
      <c r="F6" s="316"/>
      <c r="G6" s="314" t="s">
        <v>642</v>
      </c>
      <c r="H6" s="315"/>
      <c r="I6" s="315"/>
      <c r="J6" s="315"/>
      <c r="K6" s="306" t="s">
        <v>153</v>
      </c>
      <c r="L6" s="306"/>
      <c r="M6" s="306"/>
      <c r="N6" s="306"/>
      <c r="O6" s="306"/>
    </row>
    <row r="7" spans="2:15" s="5" customFormat="1" ht="28" x14ac:dyDescent="0.25">
      <c r="B7" s="310"/>
      <c r="C7" s="312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5" s="5" customFormat="1" x14ac:dyDescent="0.25">
      <c r="B8" s="311"/>
      <c r="C8" s="313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5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5" x14ac:dyDescent="0.25">
      <c r="B9" s="51">
        <v>1</v>
      </c>
      <c r="C9" s="18" t="s">
        <v>149</v>
      </c>
      <c r="D9" s="1"/>
      <c r="E9" s="83">
        <f>E28+E47</f>
        <v>0</v>
      </c>
      <c r="F9" s="83">
        <f>E9-D9</f>
        <v>0</v>
      </c>
      <c r="G9" s="13"/>
      <c r="H9" s="83">
        <f t="shared" ref="H9:I9" si="0">H28+H47</f>
        <v>0</v>
      </c>
      <c r="I9" s="83">
        <f t="shared" si="0"/>
        <v>0</v>
      </c>
      <c r="J9" s="164">
        <f>H9+I9</f>
        <v>0</v>
      </c>
      <c r="K9" s="83">
        <f>[4]RoE!E4</f>
        <v>1479.4688445454262</v>
      </c>
      <c r="L9" s="83">
        <f>[4]RoE!F4</f>
        <v>2299.7936971437284</v>
      </c>
      <c r="M9" s="83">
        <f>[4]RoE!G4</f>
        <v>3441.2304643216457</v>
      </c>
      <c r="N9" s="83">
        <f>[4]RoE!H4</f>
        <v>4942.6422455468664</v>
      </c>
      <c r="O9" s="83">
        <f>[4]RoE!I4</f>
        <v>6584.9016098269412</v>
      </c>
    </row>
    <row r="10" spans="2:15" x14ac:dyDescent="0.25">
      <c r="B10" s="12">
        <f>B9+1</f>
        <v>2</v>
      </c>
      <c r="C10" s="18" t="s">
        <v>150</v>
      </c>
      <c r="D10" s="1"/>
      <c r="E10" s="83">
        <f>E29+E48</f>
        <v>0</v>
      </c>
      <c r="F10" s="83">
        <f t="shared" ref="F10:F21" si="1">E10-D10</f>
        <v>0</v>
      </c>
      <c r="G10" s="13"/>
      <c r="H10" s="83">
        <f t="shared" ref="H10:I10" si="2">H29+H48</f>
        <v>0</v>
      </c>
      <c r="I10" s="83">
        <f t="shared" si="2"/>
        <v>0</v>
      </c>
      <c r="J10" s="164">
        <f>'F16.1'!H17</f>
        <v>0</v>
      </c>
      <c r="K10" s="83">
        <f>[4]RoE!E5</f>
        <v>3301.7896972196095</v>
      </c>
      <c r="L10" s="83">
        <f>[4]RoE!F5</f>
        <v>4598.5571644486708</v>
      </c>
      <c r="M10" s="83">
        <f>[4]RoE!G5</f>
        <v>6030.2650625470251</v>
      </c>
      <c r="N10" s="83">
        <f>[4]RoE!H5</f>
        <v>6599.35544001976</v>
      </c>
      <c r="O10" s="83">
        <f>[4]RoE!I5</f>
        <v>7033.5881251610344</v>
      </c>
    </row>
    <row r="11" spans="2:15" x14ac:dyDescent="0.25">
      <c r="B11" s="12">
        <f t="shared" ref="B11:B21" si="3">B10+1</f>
        <v>3</v>
      </c>
      <c r="C11" s="20" t="s">
        <v>19</v>
      </c>
      <c r="D11" s="1"/>
      <c r="E11" s="144">
        <f>E30+E49</f>
        <v>0</v>
      </c>
      <c r="F11" s="83">
        <f t="shared" si="1"/>
        <v>0</v>
      </c>
      <c r="G11" s="13"/>
      <c r="H11" s="144">
        <f t="shared" ref="H11:I11" si="4">H30+H49</f>
        <v>0</v>
      </c>
      <c r="I11" s="144">
        <f t="shared" si="4"/>
        <v>0</v>
      </c>
      <c r="J11" s="164">
        <f>J10*30%</f>
        <v>0</v>
      </c>
      <c r="K11" s="224">
        <f>[4]RoE!E6</f>
        <v>825.44742430490237</v>
      </c>
      <c r="L11" s="224">
        <f>[4]RoE!F6</f>
        <v>1149.6392911121677</v>
      </c>
      <c r="M11" s="224">
        <f>[4]RoE!G6</f>
        <v>1507.5662656367563</v>
      </c>
      <c r="N11" s="224">
        <f>[4]RoE!H6</f>
        <v>1649.83886000494</v>
      </c>
      <c r="O11" s="224">
        <f>[4]RoE!I6</f>
        <v>1758.3970312902586</v>
      </c>
    </row>
    <row r="12" spans="2:15" ht="28" x14ac:dyDescent="0.25">
      <c r="B12" s="12">
        <f t="shared" si="3"/>
        <v>4</v>
      </c>
      <c r="C12" s="69" t="s">
        <v>20</v>
      </c>
      <c r="D12" s="70"/>
      <c r="E12" s="144">
        <f t="shared" ref="E12:E13" si="5">E31+E50</f>
        <v>0</v>
      </c>
      <c r="F12" s="83">
        <f t="shared" si="1"/>
        <v>0</v>
      </c>
      <c r="G12" s="20"/>
      <c r="H12" s="144">
        <f t="shared" ref="H12:I12" si="6">H31+H50</f>
        <v>0</v>
      </c>
      <c r="I12" s="144">
        <f t="shared" si="6"/>
        <v>0</v>
      </c>
      <c r="J12" s="164">
        <f>H12+I12</f>
        <v>0</v>
      </c>
      <c r="K12" s="224">
        <f>[4]RoE!E8</f>
        <v>0</v>
      </c>
      <c r="L12" s="224">
        <f>[4]RoE!F8</f>
        <v>0</v>
      </c>
      <c r="M12" s="224">
        <f>[4]RoE!G8</f>
        <v>0</v>
      </c>
      <c r="N12" s="224">
        <f>[4]RoE!H8</f>
        <v>0</v>
      </c>
      <c r="O12" s="224">
        <f>[4]RoE!I8</f>
        <v>0</v>
      </c>
    </row>
    <row r="13" spans="2:15" s="24" customFormat="1" x14ac:dyDescent="0.25">
      <c r="B13" s="12">
        <f t="shared" si="3"/>
        <v>5</v>
      </c>
      <c r="C13" s="29" t="s">
        <v>21</v>
      </c>
      <c r="D13" s="70"/>
      <c r="E13" s="144">
        <f t="shared" si="5"/>
        <v>0</v>
      </c>
      <c r="F13" s="83">
        <f t="shared" si="1"/>
        <v>0</v>
      </c>
      <c r="G13" s="20"/>
      <c r="H13" s="144">
        <f t="shared" ref="H13:I13" si="7">H32+H51</f>
        <v>0</v>
      </c>
      <c r="I13" s="144">
        <f t="shared" si="7"/>
        <v>0</v>
      </c>
      <c r="J13" s="164">
        <f>H13+I13</f>
        <v>0</v>
      </c>
      <c r="K13" s="224">
        <f>[4]RoE!E9</f>
        <v>2299.7936971437284</v>
      </c>
      <c r="L13" s="224">
        <f>[4]RoE!F9</f>
        <v>3441.2304643216457</v>
      </c>
      <c r="M13" s="224">
        <f>[4]RoE!G9</f>
        <v>4942.6422455468664</v>
      </c>
      <c r="N13" s="224">
        <f>[4]RoE!H9</f>
        <v>6584.9016098269412</v>
      </c>
      <c r="O13" s="224">
        <f>[4]RoE!I9</f>
        <v>8336.0197376884098</v>
      </c>
    </row>
    <row r="14" spans="2:15" s="24" customFormat="1" x14ac:dyDescent="0.25">
      <c r="B14" s="12"/>
      <c r="C14" s="71" t="s">
        <v>219</v>
      </c>
      <c r="D14" s="70"/>
      <c r="E14" s="20"/>
      <c r="F14" s="18"/>
      <c r="G14" s="20"/>
      <c r="H14" s="20"/>
      <c r="I14" s="20"/>
      <c r="J14" s="31"/>
      <c r="K14" s="200"/>
      <c r="L14" s="200"/>
      <c r="M14" s="200"/>
      <c r="N14" s="200"/>
      <c r="O14" s="200"/>
    </row>
    <row r="15" spans="2:15" s="24" customFormat="1" x14ac:dyDescent="0.25">
      <c r="B15" s="12">
        <f>B13+1</f>
        <v>6</v>
      </c>
      <c r="C15" s="29" t="s">
        <v>220</v>
      </c>
      <c r="D15" s="70"/>
      <c r="E15" s="20"/>
      <c r="F15" s="83">
        <f t="shared" si="1"/>
        <v>0</v>
      </c>
      <c r="G15" s="20"/>
      <c r="H15" s="20"/>
      <c r="I15" s="20"/>
      <c r="J15" s="164"/>
      <c r="K15" s="228">
        <f>[4]RoE!E11</f>
        <v>0.14000000000000001</v>
      </c>
      <c r="L15" s="228">
        <f>[4]RoE!F11</f>
        <v>0.14000000000000001</v>
      </c>
      <c r="M15" s="228">
        <f>[4]RoE!G11</f>
        <v>0.14000000000000001</v>
      </c>
      <c r="N15" s="228">
        <f>[4]RoE!H11</f>
        <v>0.14000000000000001</v>
      </c>
      <c r="O15" s="228">
        <f>[4]RoE!I11</f>
        <v>0.14000000000000001</v>
      </c>
    </row>
    <row r="16" spans="2:15" s="24" customFormat="1" x14ac:dyDescent="0.25">
      <c r="B16" s="12">
        <f>B15+1</f>
        <v>7</v>
      </c>
      <c r="C16" s="29" t="s">
        <v>221</v>
      </c>
      <c r="D16" s="70"/>
      <c r="E16" s="20"/>
      <c r="F16" s="83">
        <f t="shared" si="1"/>
        <v>0</v>
      </c>
      <c r="G16" s="20"/>
      <c r="H16" s="20"/>
      <c r="I16" s="20"/>
      <c r="J16" s="164"/>
      <c r="K16" s="228">
        <f>[4]RoE!E12</f>
        <v>1</v>
      </c>
      <c r="L16" s="228">
        <f>[4]RoE!F12</f>
        <v>1</v>
      </c>
      <c r="M16" s="228">
        <f>[4]RoE!G12</f>
        <v>1</v>
      </c>
      <c r="N16" s="228">
        <f>[4]RoE!H12</f>
        <v>1</v>
      </c>
      <c r="O16" s="228">
        <f>[4]RoE!I12</f>
        <v>1</v>
      </c>
    </row>
    <row r="17" spans="2:15" s="24" customFormat="1" x14ac:dyDescent="0.25">
      <c r="B17" s="12">
        <f>B16+1</f>
        <v>8</v>
      </c>
      <c r="C17" s="21" t="s">
        <v>219</v>
      </c>
      <c r="D17" s="70"/>
      <c r="E17" s="144">
        <f>E15/(1-E16)</f>
        <v>0</v>
      </c>
      <c r="F17" s="83">
        <f t="shared" si="1"/>
        <v>0</v>
      </c>
      <c r="G17" s="20"/>
      <c r="H17" s="144">
        <f>H15/(1-H16)</f>
        <v>0</v>
      </c>
      <c r="I17" s="144">
        <f>I15/(1-I16)</f>
        <v>0</v>
      </c>
      <c r="J17" s="137">
        <f t="shared" ref="J17" si="8">J15/(1-J16)</f>
        <v>0</v>
      </c>
      <c r="K17" s="229">
        <f>[4]RoE!E13</f>
        <v>0.14000000000000001</v>
      </c>
      <c r="L17" s="229">
        <f>[4]RoE!F13</f>
        <v>0.14000000000000001</v>
      </c>
      <c r="M17" s="229">
        <f>[4]RoE!G13</f>
        <v>0.14000000000000001</v>
      </c>
      <c r="N17" s="229">
        <f>[4]RoE!H13</f>
        <v>0.14000000000000001</v>
      </c>
      <c r="O17" s="229">
        <f>[4]RoE!I13</f>
        <v>0.14000000000000001</v>
      </c>
    </row>
    <row r="18" spans="2:15" x14ac:dyDescent="0.25">
      <c r="B18" s="12"/>
      <c r="C18" s="71" t="s">
        <v>131</v>
      </c>
      <c r="D18" s="70"/>
      <c r="E18" s="20"/>
      <c r="F18" s="18"/>
      <c r="G18" s="20"/>
      <c r="H18" s="20"/>
      <c r="I18" s="20"/>
      <c r="J18" s="31"/>
      <c r="K18" s="200"/>
      <c r="L18" s="200"/>
      <c r="M18" s="200"/>
      <c r="N18" s="200"/>
      <c r="O18" s="200"/>
    </row>
    <row r="19" spans="2:15" x14ac:dyDescent="0.25">
      <c r="B19" s="12">
        <f>B17+1</f>
        <v>9</v>
      </c>
      <c r="C19" s="69" t="s">
        <v>151</v>
      </c>
      <c r="D19" s="70"/>
      <c r="E19" s="144">
        <f>E38+E57</f>
        <v>0</v>
      </c>
      <c r="F19" s="83">
        <f t="shared" si="1"/>
        <v>0</v>
      </c>
      <c r="G19" s="20"/>
      <c r="H19" s="144">
        <f t="shared" ref="H19:J19" si="9">H38+H57</f>
        <v>0</v>
      </c>
      <c r="I19" s="144">
        <f t="shared" si="9"/>
        <v>0</v>
      </c>
      <c r="J19" s="137">
        <f t="shared" si="9"/>
        <v>0</v>
      </c>
      <c r="K19" s="224">
        <f>[4]RoE!E15</f>
        <v>207.12563823635969</v>
      </c>
      <c r="L19" s="224">
        <f>[4]RoE!F15</f>
        <v>321.971117600122</v>
      </c>
      <c r="M19" s="224">
        <f>[4]RoE!G15</f>
        <v>481.77226500503048</v>
      </c>
      <c r="N19" s="224">
        <f>[4]RoE!H15</f>
        <v>691.96991437656141</v>
      </c>
      <c r="O19" s="224">
        <f>[4]RoE!I15</f>
        <v>921.88622537577191</v>
      </c>
    </row>
    <row r="20" spans="2:15" x14ac:dyDescent="0.25">
      <c r="B20" s="12">
        <f t="shared" si="3"/>
        <v>10</v>
      </c>
      <c r="C20" s="69" t="s">
        <v>152</v>
      </c>
      <c r="D20" s="70"/>
      <c r="E20" s="144">
        <f>E39+E58</f>
        <v>0</v>
      </c>
      <c r="F20" s="83">
        <f t="shared" si="1"/>
        <v>0</v>
      </c>
      <c r="G20" s="20"/>
      <c r="H20" s="144">
        <f t="shared" ref="H20:J20" si="10">H39+H58</f>
        <v>0</v>
      </c>
      <c r="I20" s="144">
        <f t="shared" si="10"/>
        <v>0</v>
      </c>
      <c r="J20" s="137">
        <f t="shared" si="10"/>
        <v>0</v>
      </c>
      <c r="K20" s="224">
        <f>[4]RoE!E16</f>
        <v>57.781319701343172</v>
      </c>
      <c r="L20" s="224">
        <f>[4]RoE!F16</f>
        <v>80.474750377851748</v>
      </c>
      <c r="M20" s="224">
        <f>[4]RoE!G16</f>
        <v>105.52963859457294</v>
      </c>
      <c r="N20" s="224">
        <f>[4]RoE!H16</f>
        <v>115.48872020034581</v>
      </c>
      <c r="O20" s="224">
        <f>[4]RoE!I16</f>
        <v>123.08779219031811</v>
      </c>
    </row>
    <row r="21" spans="2:15" x14ac:dyDescent="0.25">
      <c r="B21" s="12">
        <f t="shared" si="3"/>
        <v>11</v>
      </c>
      <c r="C21" s="30" t="s">
        <v>132</v>
      </c>
      <c r="D21" s="70"/>
      <c r="E21" s="83">
        <f>E19+E20</f>
        <v>0</v>
      </c>
      <c r="F21" s="83">
        <f t="shared" si="1"/>
        <v>0</v>
      </c>
      <c r="G21" s="20"/>
      <c r="H21" s="83">
        <f>H19+H20</f>
        <v>0</v>
      </c>
      <c r="I21" s="83">
        <f>I19+I20</f>
        <v>0</v>
      </c>
      <c r="J21" s="164">
        <f>H21+I21</f>
        <v>0</v>
      </c>
      <c r="K21" s="83">
        <f>K19+K20</f>
        <v>264.90695793770288</v>
      </c>
      <c r="L21" s="83">
        <f>L19+L20</f>
        <v>402.44586797797376</v>
      </c>
      <c r="M21" s="83">
        <f>M19+M20</f>
        <v>587.30190359960341</v>
      </c>
      <c r="N21" s="83">
        <f>N19+N20</f>
        <v>807.45863457690723</v>
      </c>
      <c r="O21" s="83">
        <f>O19+O20</f>
        <v>1044.97401756609</v>
      </c>
    </row>
    <row r="23" spans="2:15" x14ac:dyDescent="0.25">
      <c r="B23" s="157" t="s">
        <v>603</v>
      </c>
      <c r="C23" s="15"/>
      <c r="D23" s="16"/>
      <c r="E23" s="16"/>
      <c r="F23" s="16"/>
      <c r="G23" s="16"/>
      <c r="H23" s="16"/>
      <c r="I23" s="16"/>
      <c r="J23" s="16"/>
      <c r="K23" s="16"/>
      <c r="L23" s="16"/>
    </row>
    <row r="24" spans="2:15" x14ac:dyDescent="0.25">
      <c r="O24" s="17" t="s">
        <v>4</v>
      </c>
    </row>
    <row r="25" spans="2:15" ht="14" customHeight="1" x14ac:dyDescent="0.25">
      <c r="B25" s="309" t="s">
        <v>140</v>
      </c>
      <c r="C25" s="312" t="s">
        <v>18</v>
      </c>
      <c r="D25" s="314" t="s">
        <v>160</v>
      </c>
      <c r="E25" s="315"/>
      <c r="F25" s="316"/>
      <c r="G25" s="314" t="s">
        <v>642</v>
      </c>
      <c r="H25" s="315"/>
      <c r="I25" s="315"/>
      <c r="J25" s="315"/>
      <c r="K25" s="306" t="s">
        <v>153</v>
      </c>
      <c r="L25" s="306"/>
      <c r="M25" s="306"/>
      <c r="N25" s="306"/>
      <c r="O25" s="306"/>
    </row>
    <row r="26" spans="2:15" ht="28" x14ac:dyDescent="0.25">
      <c r="B26" s="310"/>
      <c r="C26" s="312"/>
      <c r="D26" s="7" t="s">
        <v>224</v>
      </c>
      <c r="E26" s="7" t="s">
        <v>169</v>
      </c>
      <c r="F26" s="7" t="s">
        <v>141</v>
      </c>
      <c r="G26" s="7" t="s">
        <v>224</v>
      </c>
      <c r="H26" s="7" t="s">
        <v>163</v>
      </c>
      <c r="I26" s="7" t="s">
        <v>164</v>
      </c>
      <c r="J26" s="7" t="s">
        <v>168</v>
      </c>
      <c r="K26" s="7" t="s">
        <v>154</v>
      </c>
      <c r="L26" s="7" t="s">
        <v>155</v>
      </c>
      <c r="M26" s="7" t="s">
        <v>156</v>
      </c>
      <c r="N26" s="7" t="s">
        <v>157</v>
      </c>
      <c r="O26" s="7" t="s">
        <v>158</v>
      </c>
    </row>
    <row r="27" spans="2:15" x14ac:dyDescent="0.25">
      <c r="B27" s="311"/>
      <c r="C27" s="313"/>
      <c r="D27" s="7" t="s">
        <v>10</v>
      </c>
      <c r="E27" s="7" t="s">
        <v>12</v>
      </c>
      <c r="F27" s="7" t="s">
        <v>162</v>
      </c>
      <c r="G27" s="7" t="s">
        <v>10</v>
      </c>
      <c r="H27" s="7" t="s">
        <v>3</v>
      </c>
      <c r="I27" s="7" t="s">
        <v>5</v>
      </c>
      <c r="J27" s="7" t="s">
        <v>5</v>
      </c>
      <c r="K27" s="7" t="s">
        <v>8</v>
      </c>
      <c r="L27" s="7" t="s">
        <v>8</v>
      </c>
      <c r="M27" s="7" t="s">
        <v>8</v>
      </c>
      <c r="N27" s="7" t="s">
        <v>8</v>
      </c>
      <c r="O27" s="7" t="s">
        <v>8</v>
      </c>
    </row>
    <row r="28" spans="2:15" x14ac:dyDescent="0.25">
      <c r="B28" s="51">
        <v>1</v>
      </c>
      <c r="C28" s="18" t="s">
        <v>149</v>
      </c>
      <c r="D28" s="1"/>
      <c r="E28" s="18"/>
      <c r="F28" s="83">
        <f>E28</f>
        <v>0</v>
      </c>
      <c r="G28" s="13"/>
      <c r="H28" s="13"/>
      <c r="I28" s="13"/>
      <c r="J28" s="164">
        <f>H28+I28</f>
        <v>0</v>
      </c>
      <c r="K28" s="227">
        <f>90%*K9</f>
        <v>1331.5219600908836</v>
      </c>
      <c r="L28" s="227">
        <f t="shared" ref="L28:O28" si="11">90%*L9</f>
        <v>2069.8143274293557</v>
      </c>
      <c r="M28" s="227">
        <f t="shared" si="11"/>
        <v>3097.1074178894814</v>
      </c>
      <c r="N28" s="227">
        <f t="shared" si="11"/>
        <v>4448.3780209921797</v>
      </c>
      <c r="O28" s="227">
        <f t="shared" si="11"/>
        <v>5926.4114488442474</v>
      </c>
    </row>
    <row r="29" spans="2:15" x14ac:dyDescent="0.25">
      <c r="B29" s="12">
        <f>B28+1</f>
        <v>2</v>
      </c>
      <c r="C29" s="18" t="s">
        <v>150</v>
      </c>
      <c r="D29" s="1"/>
      <c r="E29" s="83">
        <f>'F16.1'!H11</f>
        <v>0</v>
      </c>
      <c r="F29" s="83">
        <f t="shared" ref="F29:F39" si="12">E29</f>
        <v>0</v>
      </c>
      <c r="G29" s="13"/>
      <c r="H29" s="83"/>
      <c r="I29" s="83"/>
      <c r="J29" s="164">
        <f>'F16.1'!H17</f>
        <v>0</v>
      </c>
      <c r="K29" s="227">
        <f t="shared" ref="K29:O32" si="13">90%*K10</f>
        <v>2971.6107274976484</v>
      </c>
      <c r="L29" s="227">
        <f t="shared" si="13"/>
        <v>4138.7014480038042</v>
      </c>
      <c r="M29" s="227">
        <f t="shared" si="13"/>
        <v>5427.2385562923228</v>
      </c>
      <c r="N29" s="227">
        <f t="shared" si="13"/>
        <v>5939.4198960177837</v>
      </c>
      <c r="O29" s="227">
        <f t="shared" si="13"/>
        <v>6330.2293126449313</v>
      </c>
    </row>
    <row r="30" spans="2:15" x14ac:dyDescent="0.25">
      <c r="B30" s="12">
        <f t="shared" ref="B30:B40" si="14">B29+1</f>
        <v>3</v>
      </c>
      <c r="C30" s="20" t="s">
        <v>19</v>
      </c>
      <c r="D30" s="1"/>
      <c r="E30" s="144">
        <f>E29*25%</f>
        <v>0</v>
      </c>
      <c r="F30" s="83">
        <f t="shared" si="12"/>
        <v>0</v>
      </c>
      <c r="G30" s="13"/>
      <c r="H30" s="144">
        <f>H29*25%</f>
        <v>0</v>
      </c>
      <c r="I30" s="144">
        <f>I29*25%</f>
        <v>0</v>
      </c>
      <c r="J30" s="164">
        <f>H30+I30</f>
        <v>0</v>
      </c>
      <c r="K30" s="227">
        <f t="shared" si="13"/>
        <v>742.90268187441211</v>
      </c>
      <c r="L30" s="227">
        <f t="shared" si="13"/>
        <v>1034.6753620009511</v>
      </c>
      <c r="M30" s="227">
        <f t="shared" si="13"/>
        <v>1356.8096390730807</v>
      </c>
      <c r="N30" s="227">
        <f t="shared" si="13"/>
        <v>1484.8549740044459</v>
      </c>
      <c r="O30" s="227">
        <f t="shared" si="13"/>
        <v>1582.5573281612328</v>
      </c>
    </row>
    <row r="31" spans="2:15" ht="28" x14ac:dyDescent="0.25">
      <c r="B31" s="12">
        <f t="shared" si="14"/>
        <v>4</v>
      </c>
      <c r="C31" s="69" t="s">
        <v>20</v>
      </c>
      <c r="D31" s="70"/>
      <c r="E31" s="144"/>
      <c r="F31" s="83">
        <f t="shared" si="12"/>
        <v>0</v>
      </c>
      <c r="G31" s="20"/>
      <c r="H31" s="144"/>
      <c r="I31" s="144"/>
      <c r="J31" s="164"/>
      <c r="K31" s="227">
        <f t="shared" si="13"/>
        <v>0</v>
      </c>
      <c r="L31" s="227">
        <f t="shared" si="13"/>
        <v>0</v>
      </c>
      <c r="M31" s="227">
        <f t="shared" si="13"/>
        <v>0</v>
      </c>
      <c r="N31" s="227">
        <f t="shared" si="13"/>
        <v>0</v>
      </c>
      <c r="O31" s="227">
        <f t="shared" si="13"/>
        <v>0</v>
      </c>
    </row>
    <row r="32" spans="2:15" x14ac:dyDescent="0.25">
      <c r="B32" s="12">
        <f t="shared" si="14"/>
        <v>5</v>
      </c>
      <c r="C32" s="29" t="s">
        <v>21</v>
      </c>
      <c r="D32" s="70"/>
      <c r="E32" s="144">
        <f>E28+E30-E31</f>
        <v>0</v>
      </c>
      <c r="F32" s="83">
        <f t="shared" si="12"/>
        <v>0</v>
      </c>
      <c r="G32" s="20"/>
      <c r="H32" s="144">
        <f>H28+H30-H31</f>
        <v>0</v>
      </c>
      <c r="I32" s="144">
        <f>I28+I30-I31</f>
        <v>0</v>
      </c>
      <c r="J32" s="164">
        <f>H32+I32</f>
        <v>0</v>
      </c>
      <c r="K32" s="227">
        <f t="shared" si="13"/>
        <v>2069.8143274293557</v>
      </c>
      <c r="L32" s="227">
        <f t="shared" si="13"/>
        <v>3097.1074178894814</v>
      </c>
      <c r="M32" s="227">
        <f t="shared" si="13"/>
        <v>4448.3780209921797</v>
      </c>
      <c r="N32" s="227">
        <f t="shared" si="13"/>
        <v>5926.4114488442474</v>
      </c>
      <c r="O32" s="227">
        <f t="shared" si="13"/>
        <v>7502.4177639195686</v>
      </c>
    </row>
    <row r="33" spans="2:15" x14ac:dyDescent="0.25">
      <c r="B33" s="12"/>
      <c r="C33" s="71" t="s">
        <v>219</v>
      </c>
      <c r="D33" s="70"/>
      <c r="E33" s="20"/>
      <c r="F33" s="83">
        <f t="shared" si="12"/>
        <v>0</v>
      </c>
      <c r="G33" s="20"/>
      <c r="H33" s="20"/>
      <c r="I33" s="20"/>
      <c r="J33" s="31"/>
      <c r="K33" s="31"/>
      <c r="L33" s="31"/>
      <c r="M33" s="31"/>
      <c r="N33" s="31"/>
      <c r="O33" s="31"/>
    </row>
    <row r="34" spans="2:15" x14ac:dyDescent="0.25">
      <c r="B34" s="12">
        <f>B32+1</f>
        <v>6</v>
      </c>
      <c r="C34" s="29" t="s">
        <v>220</v>
      </c>
      <c r="D34" s="70"/>
      <c r="E34" s="20"/>
      <c r="F34" s="83">
        <f t="shared" si="12"/>
        <v>0</v>
      </c>
      <c r="G34" s="20"/>
      <c r="H34" s="20"/>
      <c r="I34" s="20"/>
      <c r="J34" s="164"/>
      <c r="K34" s="220">
        <f>K15</f>
        <v>0.14000000000000001</v>
      </c>
      <c r="L34" s="220">
        <f t="shared" ref="L34:O34" si="15">L15</f>
        <v>0.14000000000000001</v>
      </c>
      <c r="M34" s="220">
        <f t="shared" si="15"/>
        <v>0.14000000000000001</v>
      </c>
      <c r="N34" s="220">
        <f t="shared" si="15"/>
        <v>0.14000000000000001</v>
      </c>
      <c r="O34" s="220">
        <f t="shared" si="15"/>
        <v>0.14000000000000001</v>
      </c>
    </row>
    <row r="35" spans="2:15" x14ac:dyDescent="0.25">
      <c r="B35" s="12">
        <f>B34+1</f>
        <v>7</v>
      </c>
      <c r="C35" s="29" t="s">
        <v>221</v>
      </c>
      <c r="D35" s="70"/>
      <c r="E35" s="20"/>
      <c r="F35" s="83">
        <f t="shared" si="12"/>
        <v>0</v>
      </c>
      <c r="G35" s="20"/>
      <c r="H35" s="20"/>
      <c r="I35" s="20"/>
      <c r="J35" s="164"/>
      <c r="K35" s="220">
        <f t="shared" ref="K35:O36" si="16">K16</f>
        <v>1</v>
      </c>
      <c r="L35" s="220">
        <f t="shared" si="16"/>
        <v>1</v>
      </c>
      <c r="M35" s="220">
        <f t="shared" si="16"/>
        <v>1</v>
      </c>
      <c r="N35" s="220">
        <f t="shared" si="16"/>
        <v>1</v>
      </c>
      <c r="O35" s="220">
        <f t="shared" si="16"/>
        <v>1</v>
      </c>
    </row>
    <row r="36" spans="2:15" x14ac:dyDescent="0.25">
      <c r="B36" s="12">
        <f>B35+1</f>
        <v>8</v>
      </c>
      <c r="C36" s="21" t="s">
        <v>219</v>
      </c>
      <c r="D36" s="70"/>
      <c r="E36" s="144">
        <f>E34/(1-E35)</f>
        <v>0</v>
      </c>
      <c r="F36" s="83">
        <f t="shared" si="12"/>
        <v>0</v>
      </c>
      <c r="G36" s="20"/>
      <c r="H36" s="144">
        <f>H34/(1-H35)</f>
        <v>0</v>
      </c>
      <c r="I36" s="144">
        <f>I34/(1-I35)</f>
        <v>0</v>
      </c>
      <c r="J36" s="137">
        <f t="shared" ref="J36" si="17">J34/(1-J35)</f>
        <v>0</v>
      </c>
      <c r="K36" s="220">
        <f t="shared" si="16"/>
        <v>0.14000000000000001</v>
      </c>
      <c r="L36" s="220">
        <f t="shared" si="16"/>
        <v>0.14000000000000001</v>
      </c>
      <c r="M36" s="220">
        <f t="shared" si="16"/>
        <v>0.14000000000000001</v>
      </c>
      <c r="N36" s="220">
        <f t="shared" si="16"/>
        <v>0.14000000000000001</v>
      </c>
      <c r="O36" s="220">
        <f t="shared" si="16"/>
        <v>0.14000000000000001</v>
      </c>
    </row>
    <row r="37" spans="2:15" x14ac:dyDescent="0.25">
      <c r="B37" s="12"/>
      <c r="C37" s="71" t="s">
        <v>131</v>
      </c>
      <c r="D37" s="70"/>
      <c r="E37" s="20"/>
      <c r="F37" s="83">
        <f t="shared" si="12"/>
        <v>0</v>
      </c>
      <c r="G37" s="20"/>
      <c r="H37" s="20"/>
      <c r="I37" s="20"/>
      <c r="J37" s="31"/>
      <c r="K37" s="31"/>
      <c r="L37" s="31"/>
      <c r="M37" s="31"/>
      <c r="N37" s="31"/>
      <c r="O37" s="31"/>
    </row>
    <row r="38" spans="2:15" x14ac:dyDescent="0.25">
      <c r="B38" s="12">
        <f>B36+1</f>
        <v>9</v>
      </c>
      <c r="C38" s="69" t="s">
        <v>151</v>
      </c>
      <c r="D38" s="70"/>
      <c r="E38" s="144">
        <f>E28*E36</f>
        <v>0</v>
      </c>
      <c r="F38" s="83">
        <f t="shared" si="12"/>
        <v>0</v>
      </c>
      <c r="G38" s="20"/>
      <c r="H38" s="144">
        <f>H28*H36</f>
        <v>0</v>
      </c>
      <c r="I38" s="144">
        <f>I28*I36</f>
        <v>0</v>
      </c>
      <c r="J38" s="164">
        <f>H38+I38</f>
        <v>0</v>
      </c>
      <c r="K38" s="225">
        <f>K19*90%</f>
        <v>186.41307441272372</v>
      </c>
      <c r="L38" s="225">
        <f t="shared" ref="L38:O38" si="18">L19*90%</f>
        <v>289.77400584010979</v>
      </c>
      <c r="M38" s="225">
        <f t="shared" si="18"/>
        <v>433.59503850452745</v>
      </c>
      <c r="N38" s="225">
        <f t="shared" si="18"/>
        <v>622.77292293890525</v>
      </c>
      <c r="O38" s="225">
        <f t="shared" si="18"/>
        <v>829.69760283819471</v>
      </c>
    </row>
    <row r="39" spans="2:15" x14ac:dyDescent="0.25">
      <c r="B39" s="12">
        <f t="shared" si="14"/>
        <v>10</v>
      </c>
      <c r="C39" s="69" t="s">
        <v>152</v>
      </c>
      <c r="D39" s="70"/>
      <c r="E39" s="144">
        <f>(E30+E31)*E36/2</f>
        <v>0</v>
      </c>
      <c r="F39" s="83">
        <f t="shared" si="12"/>
        <v>0</v>
      </c>
      <c r="G39" s="20"/>
      <c r="H39" s="144">
        <f>(H30+H31)*H36/2</f>
        <v>0</v>
      </c>
      <c r="I39" s="144">
        <f>(I30+I31)*I36/2</f>
        <v>0</v>
      </c>
      <c r="J39" s="144">
        <f>(J30+J31)*J36/2</f>
        <v>0</v>
      </c>
      <c r="K39" s="225">
        <f>K20*90%</f>
        <v>52.003187731208854</v>
      </c>
      <c r="L39" s="225">
        <f t="shared" ref="L39:O39" si="19">L20*90%</f>
        <v>72.427275340066572</v>
      </c>
      <c r="M39" s="225">
        <f t="shared" si="19"/>
        <v>94.976674735115651</v>
      </c>
      <c r="N39" s="225">
        <f t="shared" si="19"/>
        <v>103.93984818031123</v>
      </c>
      <c r="O39" s="225">
        <f t="shared" si="19"/>
        <v>110.77901297128631</v>
      </c>
    </row>
    <row r="40" spans="2:15" x14ac:dyDescent="0.25">
      <c r="B40" s="12">
        <f t="shared" si="14"/>
        <v>11</v>
      </c>
      <c r="C40" s="30" t="s">
        <v>132</v>
      </c>
      <c r="D40" s="70"/>
      <c r="E40" s="83">
        <f>E38+E39</f>
        <v>0</v>
      </c>
      <c r="F40" s="83">
        <f>E40</f>
        <v>0</v>
      </c>
      <c r="G40" s="20"/>
      <c r="H40" s="83">
        <f>H38+H39</f>
        <v>0</v>
      </c>
      <c r="I40" s="83">
        <f>I38+I39</f>
        <v>0</v>
      </c>
      <c r="J40" s="164">
        <f>H40+I40</f>
        <v>0</v>
      </c>
      <c r="K40" s="225">
        <f>K38+K39</f>
        <v>238.41626214393256</v>
      </c>
      <c r="L40" s="225">
        <f>L38+L39</f>
        <v>362.20128118017635</v>
      </c>
      <c r="M40" s="225">
        <f>M38+M39</f>
        <v>528.57171323964315</v>
      </c>
      <c r="N40" s="225">
        <f>N38+N39</f>
        <v>726.71277111921654</v>
      </c>
      <c r="O40" s="225">
        <f>O38+O39</f>
        <v>940.47661580948102</v>
      </c>
    </row>
    <row r="42" spans="2:15" x14ac:dyDescent="0.25">
      <c r="B42" s="157" t="s">
        <v>604</v>
      </c>
      <c r="C42" s="15"/>
      <c r="D42" s="16"/>
      <c r="E42" s="16"/>
      <c r="F42" s="16"/>
      <c r="G42" s="16"/>
      <c r="H42" s="16"/>
      <c r="I42" s="16"/>
      <c r="J42" s="16"/>
      <c r="K42" s="16"/>
      <c r="L42" s="16"/>
    </row>
    <row r="43" spans="2:15" x14ac:dyDescent="0.25">
      <c r="O43" s="17" t="s">
        <v>4</v>
      </c>
    </row>
    <row r="44" spans="2:15" ht="14" customHeight="1" x14ac:dyDescent="0.25">
      <c r="B44" s="309" t="s">
        <v>140</v>
      </c>
      <c r="C44" s="312" t="s">
        <v>18</v>
      </c>
      <c r="D44" s="314" t="s">
        <v>160</v>
      </c>
      <c r="E44" s="315"/>
      <c r="F44" s="316"/>
      <c r="G44" s="314" t="s">
        <v>642</v>
      </c>
      <c r="H44" s="315"/>
      <c r="I44" s="315"/>
      <c r="J44" s="315"/>
      <c r="K44" s="306" t="s">
        <v>153</v>
      </c>
      <c r="L44" s="306"/>
      <c r="M44" s="306"/>
      <c r="N44" s="306"/>
      <c r="O44" s="306"/>
    </row>
    <row r="45" spans="2:15" ht="28" x14ac:dyDescent="0.25">
      <c r="B45" s="310"/>
      <c r="C45" s="312"/>
      <c r="D45" s="7" t="s">
        <v>224</v>
      </c>
      <c r="E45" s="7" t="s">
        <v>169</v>
      </c>
      <c r="F45" s="7" t="s">
        <v>141</v>
      </c>
      <c r="G45" s="7" t="s">
        <v>224</v>
      </c>
      <c r="H45" s="7" t="s">
        <v>163</v>
      </c>
      <c r="I45" s="7" t="s">
        <v>164</v>
      </c>
      <c r="J45" s="7" t="s">
        <v>168</v>
      </c>
      <c r="K45" s="7" t="s">
        <v>154</v>
      </c>
      <c r="L45" s="7" t="s">
        <v>155</v>
      </c>
      <c r="M45" s="7" t="s">
        <v>156</v>
      </c>
      <c r="N45" s="7" t="s">
        <v>157</v>
      </c>
      <c r="O45" s="7" t="s">
        <v>158</v>
      </c>
    </row>
    <row r="46" spans="2:15" x14ac:dyDescent="0.25">
      <c r="B46" s="311"/>
      <c r="C46" s="313"/>
      <c r="D46" s="7" t="s">
        <v>10</v>
      </c>
      <c r="E46" s="7" t="s">
        <v>12</v>
      </c>
      <c r="F46" s="7" t="s">
        <v>162</v>
      </c>
      <c r="G46" s="7" t="s">
        <v>10</v>
      </c>
      <c r="H46" s="7" t="s">
        <v>3</v>
      </c>
      <c r="I46" s="7" t="s">
        <v>5</v>
      </c>
      <c r="J46" s="7" t="s">
        <v>5</v>
      </c>
      <c r="K46" s="7" t="s">
        <v>8</v>
      </c>
      <c r="L46" s="7" t="s">
        <v>8</v>
      </c>
      <c r="M46" s="7" t="s">
        <v>8</v>
      </c>
      <c r="N46" s="7" t="s">
        <v>8</v>
      </c>
      <c r="O46" s="7" t="s">
        <v>8</v>
      </c>
    </row>
    <row r="47" spans="2:15" x14ac:dyDescent="0.25">
      <c r="B47" s="51">
        <v>1</v>
      </c>
      <c r="C47" s="18" t="s">
        <v>149</v>
      </c>
      <c r="D47" s="1"/>
      <c r="E47" s="18"/>
      <c r="F47" s="83">
        <f>E47</f>
        <v>0</v>
      </c>
      <c r="G47" s="13"/>
      <c r="H47" s="13"/>
      <c r="I47" s="13"/>
      <c r="J47" s="164">
        <f>H47+I47</f>
        <v>0</v>
      </c>
      <c r="K47" s="230">
        <f t="shared" ref="K47:O51" si="20">10%*K9</f>
        <v>147.94688445454264</v>
      </c>
      <c r="L47" s="230">
        <f t="shared" si="20"/>
        <v>229.97936971437287</v>
      </c>
      <c r="M47" s="230">
        <f t="shared" si="20"/>
        <v>344.12304643216459</v>
      </c>
      <c r="N47" s="230">
        <f t="shared" si="20"/>
        <v>494.26422455468668</v>
      </c>
      <c r="O47" s="230">
        <f t="shared" si="20"/>
        <v>658.49016098269419</v>
      </c>
    </row>
    <row r="48" spans="2:15" x14ac:dyDescent="0.25">
      <c r="B48" s="12">
        <f>B47+1</f>
        <v>2</v>
      </c>
      <c r="C48" s="18" t="s">
        <v>150</v>
      </c>
      <c r="D48" s="1"/>
      <c r="E48" s="83">
        <f>'F16.1'!H11</f>
        <v>0</v>
      </c>
      <c r="F48" s="83">
        <f t="shared" ref="F48:F58" si="21">E48</f>
        <v>0</v>
      </c>
      <c r="G48" s="13"/>
      <c r="H48" s="83"/>
      <c r="I48" s="83"/>
      <c r="J48" s="164">
        <f>'F16.1'!H55</f>
        <v>0</v>
      </c>
      <c r="K48" s="230">
        <f t="shared" si="20"/>
        <v>330.17896972196098</v>
      </c>
      <c r="L48" s="230">
        <f t="shared" si="20"/>
        <v>459.85571644486708</v>
      </c>
      <c r="M48" s="230">
        <f t="shared" si="20"/>
        <v>603.02650625470255</v>
      </c>
      <c r="N48" s="230">
        <f t="shared" si="20"/>
        <v>659.93554400197604</v>
      </c>
      <c r="O48" s="230">
        <f t="shared" si="20"/>
        <v>703.35881251610351</v>
      </c>
    </row>
    <row r="49" spans="2:15" x14ac:dyDescent="0.25">
      <c r="B49" s="12">
        <f t="shared" ref="B49:B59" si="22">B48+1</f>
        <v>3</v>
      </c>
      <c r="C49" s="20" t="s">
        <v>19</v>
      </c>
      <c r="D49" s="1"/>
      <c r="E49" s="144">
        <f>E48*25%</f>
        <v>0</v>
      </c>
      <c r="F49" s="83">
        <f t="shared" si="21"/>
        <v>0</v>
      </c>
      <c r="G49" s="13"/>
      <c r="H49" s="144">
        <f>H48*25%</f>
        <v>0</v>
      </c>
      <c r="I49" s="144">
        <f>I48*25%</f>
        <v>0</v>
      </c>
      <c r="J49" s="164">
        <f>H49+I49</f>
        <v>0</v>
      </c>
      <c r="K49" s="230">
        <f t="shared" si="20"/>
        <v>82.544742430490246</v>
      </c>
      <c r="L49" s="230">
        <f t="shared" si="20"/>
        <v>114.96392911121677</v>
      </c>
      <c r="M49" s="230">
        <f t="shared" si="20"/>
        <v>150.75662656367564</v>
      </c>
      <c r="N49" s="230">
        <f t="shared" si="20"/>
        <v>164.98388600049401</v>
      </c>
      <c r="O49" s="230">
        <f t="shared" si="20"/>
        <v>175.83970312902588</v>
      </c>
    </row>
    <row r="50" spans="2:15" ht="28" x14ac:dyDescent="0.25">
      <c r="B50" s="12">
        <f t="shared" si="22"/>
        <v>4</v>
      </c>
      <c r="C50" s="69" t="s">
        <v>20</v>
      </c>
      <c r="D50" s="70"/>
      <c r="E50" s="144"/>
      <c r="F50" s="83"/>
      <c r="G50" s="20"/>
      <c r="H50" s="144"/>
      <c r="I50" s="144"/>
      <c r="J50" s="164"/>
      <c r="K50" s="230">
        <f t="shared" si="20"/>
        <v>0</v>
      </c>
      <c r="L50" s="230">
        <f t="shared" si="20"/>
        <v>0</v>
      </c>
      <c r="M50" s="230">
        <f t="shared" si="20"/>
        <v>0</v>
      </c>
      <c r="N50" s="230">
        <f t="shared" si="20"/>
        <v>0</v>
      </c>
      <c r="O50" s="230">
        <f t="shared" si="20"/>
        <v>0</v>
      </c>
    </row>
    <row r="51" spans="2:15" x14ac:dyDescent="0.25">
      <c r="B51" s="12">
        <f t="shared" si="22"/>
        <v>5</v>
      </c>
      <c r="C51" s="29" t="s">
        <v>21</v>
      </c>
      <c r="D51" s="70"/>
      <c r="E51" s="144">
        <f>E47+E49-E50</f>
        <v>0</v>
      </c>
      <c r="F51" s="83">
        <f t="shared" si="21"/>
        <v>0</v>
      </c>
      <c r="G51" s="20"/>
      <c r="H51" s="144">
        <f>H47+H49-H50</f>
        <v>0</v>
      </c>
      <c r="I51" s="144">
        <f>I47+I49-I50</f>
        <v>0</v>
      </c>
      <c r="J51" s="164">
        <f>H51+I51</f>
        <v>0</v>
      </c>
      <c r="K51" s="230">
        <f t="shared" si="20"/>
        <v>229.97936971437287</v>
      </c>
      <c r="L51" s="230">
        <f t="shared" si="20"/>
        <v>344.12304643216459</v>
      </c>
      <c r="M51" s="230">
        <f t="shared" si="20"/>
        <v>494.26422455468668</v>
      </c>
      <c r="N51" s="230">
        <f t="shared" si="20"/>
        <v>658.49016098269419</v>
      </c>
      <c r="O51" s="230">
        <f t="shared" si="20"/>
        <v>833.60197376884105</v>
      </c>
    </row>
    <row r="52" spans="2:15" x14ac:dyDescent="0.25">
      <c r="B52" s="12"/>
      <c r="C52" s="71" t="s">
        <v>219</v>
      </c>
      <c r="D52" s="70"/>
      <c r="E52" s="20"/>
      <c r="F52" s="83">
        <f t="shared" si="21"/>
        <v>0</v>
      </c>
      <c r="G52" s="20"/>
      <c r="H52" s="20"/>
      <c r="I52" s="20"/>
      <c r="J52" s="31"/>
      <c r="K52" s="231"/>
      <c r="L52" s="231"/>
      <c r="M52" s="231"/>
      <c r="N52" s="231"/>
      <c r="O52" s="231"/>
    </row>
    <row r="53" spans="2:15" x14ac:dyDescent="0.25">
      <c r="B53" s="12">
        <f>B51+1</f>
        <v>6</v>
      </c>
      <c r="C53" s="29" t="s">
        <v>220</v>
      </c>
      <c r="D53" s="70"/>
      <c r="E53" s="20"/>
      <c r="F53" s="83">
        <f t="shared" si="21"/>
        <v>0</v>
      </c>
      <c r="G53" s="20"/>
      <c r="H53" s="20"/>
      <c r="I53" s="20"/>
      <c r="J53" s="164"/>
      <c r="K53" s="226">
        <f t="shared" ref="K53:O54" si="23">K34</f>
        <v>0.14000000000000001</v>
      </c>
      <c r="L53" s="226">
        <f t="shared" si="23"/>
        <v>0.14000000000000001</v>
      </c>
      <c r="M53" s="226">
        <f t="shared" si="23"/>
        <v>0.14000000000000001</v>
      </c>
      <c r="N53" s="226">
        <f t="shared" si="23"/>
        <v>0.14000000000000001</v>
      </c>
      <c r="O53" s="226">
        <f t="shared" si="23"/>
        <v>0.14000000000000001</v>
      </c>
    </row>
    <row r="54" spans="2:15" x14ac:dyDescent="0.25">
      <c r="B54" s="12">
        <f>B53+1</f>
        <v>7</v>
      </c>
      <c r="C54" s="29" t="s">
        <v>221</v>
      </c>
      <c r="D54" s="70"/>
      <c r="E54" s="20"/>
      <c r="F54" s="83">
        <f t="shared" si="21"/>
        <v>0</v>
      </c>
      <c r="G54" s="20"/>
      <c r="H54" s="20"/>
      <c r="I54" s="20"/>
      <c r="J54" s="164"/>
      <c r="K54" s="226">
        <f t="shared" si="23"/>
        <v>1</v>
      </c>
      <c r="L54" s="226">
        <f t="shared" si="23"/>
        <v>1</v>
      </c>
      <c r="M54" s="226">
        <f t="shared" si="23"/>
        <v>1</v>
      </c>
      <c r="N54" s="226">
        <f t="shared" si="23"/>
        <v>1</v>
      </c>
      <c r="O54" s="226">
        <f t="shared" si="23"/>
        <v>1</v>
      </c>
    </row>
    <row r="55" spans="2:15" x14ac:dyDescent="0.25">
      <c r="B55" s="12">
        <f>B54+1</f>
        <v>8</v>
      </c>
      <c r="C55" s="21" t="s">
        <v>219</v>
      </c>
      <c r="D55" s="70"/>
      <c r="E55" s="144">
        <f>E53/(1-E54)</f>
        <v>0</v>
      </c>
      <c r="F55" s="83">
        <f t="shared" si="21"/>
        <v>0</v>
      </c>
      <c r="G55" s="20"/>
      <c r="H55" s="144">
        <f>H53/(1-H54)</f>
        <v>0</v>
      </c>
      <c r="I55" s="144">
        <f>I53/(1-I54)</f>
        <v>0</v>
      </c>
      <c r="J55" s="137">
        <f t="shared" ref="J55" si="24">J53/(1-J54)</f>
        <v>0</v>
      </c>
      <c r="K55" s="226">
        <f>K36</f>
        <v>0.14000000000000001</v>
      </c>
      <c r="L55" s="226">
        <f>L36</f>
        <v>0.14000000000000001</v>
      </c>
      <c r="M55" s="226">
        <f t="shared" ref="M55" si="25">M36</f>
        <v>0.14000000000000001</v>
      </c>
      <c r="N55" s="226">
        <f>N36</f>
        <v>0.14000000000000001</v>
      </c>
      <c r="O55" s="226">
        <f>O36</f>
        <v>0.14000000000000001</v>
      </c>
    </row>
    <row r="56" spans="2:15" x14ac:dyDescent="0.25">
      <c r="B56" s="12"/>
      <c r="C56" s="71" t="s">
        <v>131</v>
      </c>
      <c r="D56" s="70"/>
      <c r="E56" s="20"/>
      <c r="F56" s="83">
        <f t="shared" si="21"/>
        <v>0</v>
      </c>
      <c r="G56" s="20"/>
      <c r="H56" s="20"/>
      <c r="I56" s="20"/>
      <c r="J56" s="31"/>
      <c r="K56" s="231"/>
      <c r="L56" s="231"/>
      <c r="M56" s="231"/>
      <c r="N56" s="231"/>
      <c r="O56" s="231"/>
    </row>
    <row r="57" spans="2:15" x14ac:dyDescent="0.25">
      <c r="B57" s="12">
        <f>B55+1</f>
        <v>9</v>
      </c>
      <c r="C57" s="69" t="s">
        <v>151</v>
      </c>
      <c r="D57" s="70"/>
      <c r="E57" s="144">
        <f>E47*E55</f>
        <v>0</v>
      </c>
      <c r="F57" s="83">
        <f t="shared" si="21"/>
        <v>0</v>
      </c>
      <c r="G57" s="20"/>
      <c r="H57" s="144">
        <f>H47*H55</f>
        <v>0</v>
      </c>
      <c r="I57" s="144">
        <f>I47*I55</f>
        <v>0</v>
      </c>
      <c r="J57" s="164">
        <f>H57+I57</f>
        <v>0</v>
      </c>
      <c r="K57" s="225">
        <f t="shared" ref="K57:O58" si="26">K19*10%</f>
        <v>20.712563823635971</v>
      </c>
      <c r="L57" s="225">
        <f t="shared" si="26"/>
        <v>32.197111760012199</v>
      </c>
      <c r="M57" s="225">
        <f t="shared" si="26"/>
        <v>48.177226500503053</v>
      </c>
      <c r="N57" s="225">
        <f t="shared" si="26"/>
        <v>69.196991437656138</v>
      </c>
      <c r="O57" s="225">
        <f t="shared" si="26"/>
        <v>92.188622537577203</v>
      </c>
    </row>
    <row r="58" spans="2:15" x14ac:dyDescent="0.25">
      <c r="B58" s="12">
        <f t="shared" si="22"/>
        <v>10</v>
      </c>
      <c r="C58" s="69" t="s">
        <v>152</v>
      </c>
      <c r="D58" s="70"/>
      <c r="E58" s="144">
        <f>(E49+E50)*E55/2</f>
        <v>0</v>
      </c>
      <c r="F58" s="83">
        <f t="shared" si="21"/>
        <v>0</v>
      </c>
      <c r="G58" s="20"/>
      <c r="H58" s="144">
        <f>(H49+H50)*H55/2</f>
        <v>0</v>
      </c>
      <c r="I58" s="144">
        <f>(I49+I50)*I55/2</f>
        <v>0</v>
      </c>
      <c r="J58" s="144">
        <f>(J49+J50)*J55/2</f>
        <v>0</v>
      </c>
      <c r="K58" s="225">
        <f t="shared" si="26"/>
        <v>5.7781319701343179</v>
      </c>
      <c r="L58" s="225">
        <f t="shared" si="26"/>
        <v>8.0474750377851745</v>
      </c>
      <c r="M58" s="225">
        <f t="shared" si="26"/>
        <v>10.552963859457295</v>
      </c>
      <c r="N58" s="225">
        <f t="shared" si="26"/>
        <v>11.548872020034581</v>
      </c>
      <c r="O58" s="225">
        <f t="shared" si="26"/>
        <v>12.308779219031813</v>
      </c>
    </row>
    <row r="59" spans="2:15" x14ac:dyDescent="0.25">
      <c r="B59" s="12">
        <f t="shared" si="22"/>
        <v>11</v>
      </c>
      <c r="C59" s="30" t="s">
        <v>132</v>
      </c>
      <c r="D59" s="70"/>
      <c r="E59" s="83">
        <f>E57+E58</f>
        <v>0</v>
      </c>
      <c r="F59" s="83">
        <f>F57+F58</f>
        <v>0</v>
      </c>
      <c r="G59" s="20"/>
      <c r="H59" s="83">
        <f>H57+H58</f>
        <v>0</v>
      </c>
      <c r="I59" s="83">
        <f>I57+I58</f>
        <v>0</v>
      </c>
      <c r="J59" s="164">
        <f>H59+I59</f>
        <v>0</v>
      </c>
      <c r="K59" s="83">
        <f>K57+K58</f>
        <v>26.490695793770289</v>
      </c>
      <c r="L59" s="83">
        <f>L57+L58</f>
        <v>40.244586797797375</v>
      </c>
      <c r="M59" s="83">
        <f>M57+M58</f>
        <v>58.730190359960346</v>
      </c>
      <c r="N59" s="83">
        <f>N57+N58</f>
        <v>80.745863457690717</v>
      </c>
      <c r="O59" s="83">
        <f>O57+O58</f>
        <v>104.49740175660901</v>
      </c>
    </row>
  </sheetData>
  <mergeCells count="15">
    <mergeCell ref="B6:B8"/>
    <mergeCell ref="C6:C8"/>
    <mergeCell ref="D6:F6"/>
    <mergeCell ref="G6:J6"/>
    <mergeCell ref="K6:O6"/>
    <mergeCell ref="B25:B27"/>
    <mergeCell ref="C25:C27"/>
    <mergeCell ref="D25:F25"/>
    <mergeCell ref="G25:J25"/>
    <mergeCell ref="K25:O25"/>
    <mergeCell ref="B44:B46"/>
    <mergeCell ref="C44:C46"/>
    <mergeCell ref="D44:F44"/>
    <mergeCell ref="G44:J44"/>
    <mergeCell ref="K44:O44"/>
  </mergeCells>
  <pageMargins left="1.02" right="0.25" top="1" bottom="1" header="0.25" footer="0.25"/>
  <pageSetup paperSize="9" scale="45" orientation="landscape" r:id="rId1"/>
  <headerFooter alignWithMargins="0">
    <oddHeader>&amp;F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B050"/>
    <pageSetUpPr fitToPage="1"/>
  </sheetPr>
  <dimension ref="B1:O48"/>
  <sheetViews>
    <sheetView showGridLines="0" zoomScale="64" zoomScaleNormal="70" zoomScaleSheetLayoutView="90" workbookViewId="0">
      <selection activeCell="D14" sqref="D14"/>
    </sheetView>
  </sheetViews>
  <sheetFormatPr defaultColWidth="9.1796875" defaultRowHeight="14" x14ac:dyDescent="0.25"/>
  <cols>
    <col min="1" max="1" width="4.1796875" style="4" customWidth="1"/>
    <col min="2" max="2" width="6.1796875" style="4" customWidth="1"/>
    <col min="3" max="3" width="43.54296875" style="4" customWidth="1"/>
    <col min="4" max="4" width="13.81640625" style="4" bestFit="1" customWidth="1"/>
    <col min="5" max="5" width="12.54296875" style="4" bestFit="1" customWidth="1"/>
    <col min="6" max="6" width="13.453125" style="4" bestFit="1" customWidth="1"/>
    <col min="7" max="7" width="13.81640625" style="4" bestFit="1" customWidth="1"/>
    <col min="8" max="8" width="12.54296875" style="4" bestFit="1" customWidth="1"/>
    <col min="9" max="9" width="13.1796875" style="4" bestFit="1" customWidth="1"/>
    <col min="10" max="10" width="12.54296875" style="4" customWidth="1"/>
    <col min="11" max="11" width="11.81640625" style="4" bestFit="1" customWidth="1"/>
    <col min="12" max="12" width="13.81640625" style="4" bestFit="1" customWidth="1"/>
    <col min="13" max="18" width="11.81640625" style="4" bestFit="1" customWidth="1"/>
    <col min="19" max="16384" width="9.1796875" style="4"/>
  </cols>
  <sheetData>
    <row r="1" spans="2:15" x14ac:dyDescent="0.25">
      <c r="B1" s="15"/>
    </row>
    <row r="2" spans="2:15" x14ac:dyDescent="0.25">
      <c r="H2" s="25" t="s">
        <v>754</v>
      </c>
    </row>
    <row r="3" spans="2:15" x14ac:dyDescent="0.25">
      <c r="H3" s="27" t="s">
        <v>452</v>
      </c>
    </row>
    <row r="4" spans="2:15" x14ac:dyDescent="0.25">
      <c r="B4" s="157" t="s">
        <v>602</v>
      </c>
      <c r="C4" s="15"/>
      <c r="D4" s="16"/>
      <c r="E4" s="16"/>
      <c r="F4" s="16"/>
      <c r="G4" s="16"/>
      <c r="H4" s="16"/>
      <c r="I4" s="16"/>
      <c r="J4" s="16"/>
      <c r="K4" s="16"/>
      <c r="L4" s="16"/>
    </row>
    <row r="5" spans="2:15" x14ac:dyDescent="0.25">
      <c r="O5" s="17" t="s">
        <v>4</v>
      </c>
    </row>
    <row r="6" spans="2:15" s="5" customFormat="1" ht="15" customHeight="1" x14ac:dyDescent="0.25">
      <c r="B6" s="309" t="s">
        <v>140</v>
      </c>
      <c r="C6" s="312" t="s">
        <v>18</v>
      </c>
      <c r="D6" s="314" t="s">
        <v>160</v>
      </c>
      <c r="E6" s="315"/>
      <c r="F6" s="316"/>
      <c r="G6" s="314" t="s">
        <v>642</v>
      </c>
      <c r="H6" s="315"/>
      <c r="I6" s="315"/>
      <c r="J6" s="315"/>
      <c r="K6" s="306" t="s">
        <v>153</v>
      </c>
      <c r="L6" s="306"/>
      <c r="M6" s="306"/>
      <c r="N6" s="306"/>
      <c r="O6" s="306"/>
    </row>
    <row r="7" spans="2:15" s="5" customFormat="1" ht="28" x14ac:dyDescent="0.25">
      <c r="B7" s="310"/>
      <c r="C7" s="312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5" s="5" customFormat="1" x14ac:dyDescent="0.25">
      <c r="B8" s="311"/>
      <c r="C8" s="313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5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5" x14ac:dyDescent="0.25">
      <c r="B9" s="51">
        <v>1</v>
      </c>
      <c r="C9" s="233" t="s">
        <v>755</v>
      </c>
      <c r="D9" s="161">
        <f t="shared" ref="D9:I9" si="0">D28+D47</f>
        <v>66.2</v>
      </c>
      <c r="E9" s="161">
        <f t="shared" si="0"/>
        <v>0</v>
      </c>
      <c r="F9" s="161">
        <f t="shared" si="0"/>
        <v>0</v>
      </c>
      <c r="G9" s="161">
        <f t="shared" si="0"/>
        <v>28.18</v>
      </c>
      <c r="H9" s="161">
        <f t="shared" si="0"/>
        <v>0</v>
      </c>
      <c r="I9" s="161">
        <f t="shared" si="0"/>
        <v>0</v>
      </c>
      <c r="J9" s="161">
        <f>'[4]NTI proj'!J6</f>
        <v>116.21</v>
      </c>
      <c r="K9" s="161">
        <f>'[4]NTI proj'!K6</f>
        <v>118.5342</v>
      </c>
      <c r="L9" s="161">
        <f>'[4]NTI proj'!L6</f>
        <v>120.904884</v>
      </c>
      <c r="M9" s="161">
        <f>'[4]NTI proj'!M6</f>
        <v>123.32298168</v>
      </c>
      <c r="N9" s="161">
        <f>'[4]NTI proj'!N6</f>
        <v>125.78944131359999</v>
      </c>
      <c r="O9" s="161">
        <f>'[4]NTI proj'!O6</f>
        <v>128.30523013987201</v>
      </c>
    </row>
    <row r="10" spans="2:15" x14ac:dyDescent="0.25">
      <c r="B10" s="51">
        <f>B9+1</f>
        <v>2</v>
      </c>
      <c r="C10" s="233" t="s">
        <v>756</v>
      </c>
      <c r="D10" s="161"/>
      <c r="E10" s="161"/>
      <c r="F10" s="161"/>
      <c r="G10" s="161"/>
      <c r="H10" s="161"/>
      <c r="I10" s="161"/>
      <c r="J10" s="161">
        <f>'[4]NTI proj'!J7</f>
        <v>0.02</v>
      </c>
      <c r="K10" s="161">
        <f>'[4]NTI proj'!K7</f>
        <v>2.0400000000000001E-2</v>
      </c>
      <c r="L10" s="161">
        <f>'[4]NTI proj'!L7</f>
        <v>2.0808000000000004E-2</v>
      </c>
      <c r="M10" s="161">
        <f>'[4]NTI proj'!M7</f>
        <v>2.1224160000000002E-2</v>
      </c>
      <c r="N10" s="161">
        <f>'[4]NTI proj'!N7</f>
        <v>2.1648643200000001E-2</v>
      </c>
      <c r="O10" s="161">
        <f>'[4]NTI proj'!O7</f>
        <v>2.2081616064000002E-2</v>
      </c>
    </row>
    <row r="11" spans="2:15" x14ac:dyDescent="0.25">
      <c r="B11" s="51">
        <f>B10+1</f>
        <v>3</v>
      </c>
      <c r="C11" s="233" t="s">
        <v>757</v>
      </c>
      <c r="D11" s="161"/>
      <c r="E11" s="161"/>
      <c r="F11" s="161"/>
      <c r="G11" s="161"/>
      <c r="H11" s="161"/>
      <c r="I11" s="161"/>
      <c r="J11" s="161">
        <f>'[4]NTI proj'!J8</f>
        <v>6.89</v>
      </c>
      <c r="K11" s="161">
        <f>'[4]NTI proj'!K8</f>
        <v>7.0278</v>
      </c>
      <c r="L11" s="161">
        <f>'[4]NTI proj'!L8</f>
        <v>7.1683560000000002</v>
      </c>
      <c r="M11" s="161">
        <f>'[4]NTI proj'!M8</f>
        <v>7.3117231199999999</v>
      </c>
      <c r="N11" s="161">
        <f>'[4]NTI proj'!N8</f>
        <v>7.4579575823999997</v>
      </c>
      <c r="O11" s="161">
        <f>'[4]NTI proj'!O8</f>
        <v>7.6071167340479997</v>
      </c>
    </row>
    <row r="12" spans="2:15" x14ac:dyDescent="0.25">
      <c r="B12" s="12">
        <f t="shared" ref="B12:B20" si="1">B11+1</f>
        <v>4</v>
      </c>
      <c r="C12" s="233" t="s">
        <v>758</v>
      </c>
      <c r="D12" s="161"/>
      <c r="E12" s="161"/>
      <c r="F12" s="161"/>
      <c r="G12" s="161"/>
      <c r="H12" s="161"/>
      <c r="I12" s="161"/>
      <c r="J12" s="161">
        <f>'[4]NTI proj'!J9</f>
        <v>11.46</v>
      </c>
      <c r="K12" s="161">
        <f>'[4]NTI proj'!K9</f>
        <v>11.689200000000001</v>
      </c>
      <c r="L12" s="161">
        <f>'[4]NTI proj'!L9</f>
        <v>11.922984000000001</v>
      </c>
      <c r="M12" s="161">
        <f>'[4]NTI proj'!M9</f>
        <v>12.161443680000001</v>
      </c>
      <c r="N12" s="161">
        <f>'[4]NTI proj'!N9</f>
        <v>12.404672553600001</v>
      </c>
      <c r="O12" s="161">
        <f>'[4]NTI proj'!O9</f>
        <v>12.652766004672001</v>
      </c>
    </row>
    <row r="13" spans="2:15" x14ac:dyDescent="0.25">
      <c r="B13" s="12">
        <f t="shared" si="1"/>
        <v>5</v>
      </c>
      <c r="C13" s="233" t="s">
        <v>759</v>
      </c>
      <c r="D13" s="161"/>
      <c r="E13" s="161"/>
      <c r="F13" s="161"/>
      <c r="G13" s="161"/>
      <c r="H13" s="161"/>
      <c r="I13" s="161"/>
      <c r="J13" s="161">
        <f>'[4]NTI proj'!J10</f>
        <v>9.41</v>
      </c>
      <c r="K13" s="161">
        <f>'[4]NTI proj'!K10</f>
        <v>9.5982000000000003</v>
      </c>
      <c r="L13" s="161">
        <f>'[4]NTI proj'!L10</f>
        <v>9.7901640000000008</v>
      </c>
      <c r="M13" s="161">
        <f>'[4]NTI proj'!M10</f>
        <v>9.9859672800000006</v>
      </c>
      <c r="N13" s="161">
        <f>'[4]NTI proj'!N10</f>
        <v>10.185686625600001</v>
      </c>
      <c r="O13" s="161">
        <f>'[4]NTI proj'!O10</f>
        <v>10.389400358112001</v>
      </c>
    </row>
    <row r="14" spans="2:15" s="24" customFormat="1" x14ac:dyDescent="0.25">
      <c r="B14" s="12">
        <f t="shared" si="1"/>
        <v>6</v>
      </c>
      <c r="C14" s="233" t="s">
        <v>760</v>
      </c>
      <c r="D14" s="161"/>
      <c r="E14" s="161"/>
      <c r="F14" s="161"/>
      <c r="G14" s="161"/>
      <c r="H14" s="161"/>
      <c r="I14" s="161"/>
      <c r="J14" s="161">
        <f>'[4]NTI proj'!J11</f>
        <v>0.28999999999999998</v>
      </c>
      <c r="K14" s="161">
        <f>'[4]NTI proj'!K11</f>
        <v>0.29580000000000001</v>
      </c>
      <c r="L14" s="161">
        <f>'[4]NTI proj'!L11</f>
        <v>0.30171600000000004</v>
      </c>
      <c r="M14" s="161">
        <f>'[4]NTI proj'!M11</f>
        <v>0.30775032000000002</v>
      </c>
      <c r="N14" s="161">
        <f>'[4]NTI proj'!N11</f>
        <v>0.31390532640000002</v>
      </c>
      <c r="O14" s="161">
        <f>'[4]NTI proj'!O11</f>
        <v>0.320183432928</v>
      </c>
    </row>
    <row r="15" spans="2:15" s="24" customFormat="1" x14ac:dyDescent="0.25">
      <c r="B15" s="12">
        <f t="shared" si="1"/>
        <v>7</v>
      </c>
      <c r="C15" s="233" t="s">
        <v>761</v>
      </c>
      <c r="D15" s="161"/>
      <c r="E15" s="161"/>
      <c r="F15" s="161"/>
      <c r="G15" s="161"/>
      <c r="H15" s="161"/>
      <c r="I15" s="161"/>
      <c r="J15" s="161">
        <f>'[4]NTI proj'!J12</f>
        <v>0.4</v>
      </c>
      <c r="K15" s="161">
        <f>'[4]NTI proj'!K12</f>
        <v>0.40800000000000003</v>
      </c>
      <c r="L15" s="161">
        <f>'[4]NTI proj'!L12</f>
        <v>0.41616000000000003</v>
      </c>
      <c r="M15" s="161">
        <f>'[4]NTI proj'!M12</f>
        <v>0.42448320000000006</v>
      </c>
      <c r="N15" s="161">
        <f>'[4]NTI proj'!N12</f>
        <v>0.43297286400000007</v>
      </c>
      <c r="O15" s="161">
        <f>'[4]NTI proj'!O12</f>
        <v>0.44163232128000007</v>
      </c>
    </row>
    <row r="16" spans="2:15" s="24" customFormat="1" x14ac:dyDescent="0.25">
      <c r="B16" s="12">
        <f t="shared" si="1"/>
        <v>8</v>
      </c>
      <c r="C16" s="233" t="s">
        <v>762</v>
      </c>
      <c r="D16" s="161"/>
      <c r="E16" s="161"/>
      <c r="F16" s="161"/>
      <c r="G16" s="161"/>
      <c r="H16" s="161"/>
      <c r="I16" s="161"/>
      <c r="J16" s="161">
        <f>'[4]NTI proj'!J13</f>
        <v>0.5</v>
      </c>
      <c r="K16" s="161">
        <f>'[4]NTI proj'!K13</f>
        <v>0.51</v>
      </c>
      <c r="L16" s="161">
        <f>'[4]NTI proj'!L13</f>
        <v>0.5202</v>
      </c>
      <c r="M16" s="161">
        <f>'[4]NTI proj'!M13</f>
        <v>0.53060399999999996</v>
      </c>
      <c r="N16" s="161">
        <f>'[4]NTI proj'!N13</f>
        <v>0.54121607999999999</v>
      </c>
      <c r="O16" s="161">
        <f>'[4]NTI proj'!O13</f>
        <v>0.55204040160000001</v>
      </c>
    </row>
    <row r="17" spans="2:15" s="24" customFormat="1" x14ac:dyDescent="0.25">
      <c r="B17" s="12">
        <f t="shared" si="1"/>
        <v>9</v>
      </c>
      <c r="C17" s="233" t="s">
        <v>763</v>
      </c>
      <c r="D17" s="161"/>
      <c r="E17" s="161"/>
      <c r="F17" s="161"/>
      <c r="G17" s="161"/>
      <c r="H17" s="161"/>
      <c r="I17" s="161"/>
      <c r="J17" s="161">
        <f>'[4]NTI proj'!J14</f>
        <v>5.19</v>
      </c>
      <c r="K17" s="161">
        <f>'[4]NTI proj'!K14</f>
        <v>5.2938000000000001</v>
      </c>
      <c r="L17" s="161">
        <f>'[4]NTI proj'!L14</f>
        <v>5.3996760000000004</v>
      </c>
      <c r="M17" s="161">
        <f>'[4]NTI proj'!M14</f>
        <v>5.5076695200000003</v>
      </c>
      <c r="N17" s="161">
        <f>'[4]NTI proj'!N14</f>
        <v>5.6178229104000001</v>
      </c>
      <c r="O17" s="161">
        <f>'[4]NTI proj'!O14</f>
        <v>5.7301793686079998</v>
      </c>
    </row>
    <row r="18" spans="2:15" s="24" customFormat="1" x14ac:dyDescent="0.25">
      <c r="B18" s="12">
        <f t="shared" si="1"/>
        <v>10</v>
      </c>
      <c r="C18" s="233" t="s">
        <v>764</v>
      </c>
      <c r="D18" s="161"/>
      <c r="E18" s="161"/>
      <c r="F18" s="161"/>
      <c r="G18" s="161"/>
      <c r="H18" s="161"/>
      <c r="I18" s="161"/>
      <c r="J18" s="161">
        <f>'[4]NTI proj'!J15</f>
        <v>0.12</v>
      </c>
      <c r="K18" s="161">
        <f>'[4]NTI proj'!K15</f>
        <v>0.12239999999999999</v>
      </c>
      <c r="L18" s="161">
        <f>'[4]NTI proj'!L15</f>
        <v>0.124848</v>
      </c>
      <c r="M18" s="161">
        <f>'[4]NTI proj'!M15</f>
        <v>0.12734496000000001</v>
      </c>
      <c r="N18" s="161">
        <f>'[4]NTI proj'!N15</f>
        <v>0.12989185920000001</v>
      </c>
      <c r="O18" s="161">
        <f>'[4]NTI proj'!O15</f>
        <v>0.13248969638400002</v>
      </c>
    </row>
    <row r="19" spans="2:15" s="24" customFormat="1" x14ac:dyDescent="0.25">
      <c r="B19" s="12">
        <f t="shared" si="1"/>
        <v>11</v>
      </c>
      <c r="C19" s="233" t="s">
        <v>765</v>
      </c>
      <c r="D19" s="161"/>
      <c r="E19" s="161"/>
      <c r="F19" s="161"/>
      <c r="G19" s="161"/>
      <c r="H19" s="161"/>
      <c r="I19" s="161"/>
      <c r="J19" s="161">
        <f>'[4]NTI proj'!J16</f>
        <v>0.05</v>
      </c>
      <c r="K19" s="161">
        <f>'[4]NTI proj'!K16</f>
        <v>5.1000000000000004E-2</v>
      </c>
      <c r="L19" s="161">
        <f>'[4]NTI proj'!L16</f>
        <v>5.2020000000000004E-2</v>
      </c>
      <c r="M19" s="161">
        <f>'[4]NTI proj'!M16</f>
        <v>5.3060400000000008E-2</v>
      </c>
      <c r="N19" s="161">
        <f>'[4]NTI proj'!N16</f>
        <v>5.4121608000000009E-2</v>
      </c>
      <c r="O19" s="161">
        <f>'[4]NTI proj'!O16</f>
        <v>5.5204040160000009E-2</v>
      </c>
    </row>
    <row r="20" spans="2:15" s="24" customFormat="1" x14ac:dyDescent="0.25">
      <c r="B20" s="12">
        <f t="shared" si="1"/>
        <v>12</v>
      </c>
      <c r="C20" s="234" t="s">
        <v>64</v>
      </c>
      <c r="D20" s="161">
        <f t="shared" ref="D20:O20" si="2">D39+D47</f>
        <v>66.2</v>
      </c>
      <c r="E20" s="161">
        <f t="shared" si="2"/>
        <v>0</v>
      </c>
      <c r="F20" s="161">
        <f t="shared" si="2"/>
        <v>0</v>
      </c>
      <c r="G20" s="161">
        <f t="shared" si="2"/>
        <v>28.18</v>
      </c>
      <c r="H20" s="161">
        <f t="shared" si="2"/>
        <v>0</v>
      </c>
      <c r="I20" s="161">
        <f t="shared" si="2"/>
        <v>0</v>
      </c>
      <c r="J20" s="161">
        <f t="shared" si="2"/>
        <v>78.239999999999995</v>
      </c>
      <c r="K20" s="161">
        <f t="shared" si="2"/>
        <v>79.8048</v>
      </c>
      <c r="L20" s="161">
        <f t="shared" si="2"/>
        <v>0</v>
      </c>
      <c r="M20" s="161">
        <f t="shared" si="2"/>
        <v>0</v>
      </c>
      <c r="N20" s="161">
        <f t="shared" si="2"/>
        <v>0</v>
      </c>
      <c r="O20" s="161">
        <f t="shared" si="2"/>
        <v>0</v>
      </c>
    </row>
    <row r="21" spans="2:15" x14ac:dyDescent="0.25">
      <c r="B21" s="12"/>
      <c r="C21" s="22" t="s">
        <v>108</v>
      </c>
      <c r="D21" s="148">
        <f>SUM(D9:D20)</f>
        <v>132.4</v>
      </c>
      <c r="E21" s="148">
        <f>SUM(E9:E20)</f>
        <v>0</v>
      </c>
      <c r="F21" s="148">
        <f>E21-D21</f>
        <v>-132.4</v>
      </c>
      <c r="G21" s="148">
        <f t="shared" ref="G21:O21" si="3">SUM(G9:G20)</f>
        <v>56.36</v>
      </c>
      <c r="H21" s="148">
        <f t="shared" si="3"/>
        <v>0</v>
      </c>
      <c r="I21" s="148">
        <f t="shared" si="3"/>
        <v>0</v>
      </c>
      <c r="J21" s="148">
        <f t="shared" si="3"/>
        <v>228.77999999999997</v>
      </c>
      <c r="K21" s="148">
        <f t="shared" si="3"/>
        <v>233.35559999999998</v>
      </c>
      <c r="L21" s="148">
        <f t="shared" si="3"/>
        <v>156.62181599999997</v>
      </c>
      <c r="M21" s="148">
        <f t="shared" si="3"/>
        <v>159.75425232000001</v>
      </c>
      <c r="N21" s="148">
        <f t="shared" si="3"/>
        <v>162.94933736639999</v>
      </c>
      <c r="O21" s="148">
        <f t="shared" si="3"/>
        <v>166.208324113728</v>
      </c>
    </row>
    <row r="23" spans="2:15" x14ac:dyDescent="0.25">
      <c r="B23" s="157" t="s">
        <v>603</v>
      </c>
      <c r="C23" s="15"/>
      <c r="D23" s="16"/>
      <c r="E23" s="16"/>
      <c r="F23" s="16"/>
      <c r="G23" s="16"/>
      <c r="H23" s="16"/>
      <c r="I23" s="16"/>
      <c r="J23" s="16"/>
      <c r="K23" s="16"/>
      <c r="L23" s="16"/>
    </row>
    <row r="24" spans="2:15" x14ac:dyDescent="0.25">
      <c r="O24" s="17" t="s">
        <v>4</v>
      </c>
    </row>
    <row r="25" spans="2:15" ht="14" customHeight="1" x14ac:dyDescent="0.25">
      <c r="B25" s="309" t="s">
        <v>140</v>
      </c>
      <c r="C25" s="312" t="s">
        <v>18</v>
      </c>
      <c r="D25" s="314" t="s">
        <v>160</v>
      </c>
      <c r="E25" s="315"/>
      <c r="F25" s="316"/>
      <c r="G25" s="314" t="s">
        <v>642</v>
      </c>
      <c r="H25" s="315"/>
      <c r="I25" s="315"/>
      <c r="J25" s="315"/>
      <c r="K25" s="306" t="s">
        <v>153</v>
      </c>
      <c r="L25" s="306"/>
      <c r="M25" s="306"/>
      <c r="N25" s="306"/>
      <c r="O25" s="306"/>
    </row>
    <row r="26" spans="2:15" ht="28" x14ac:dyDescent="0.25">
      <c r="B26" s="310"/>
      <c r="C26" s="312"/>
      <c r="D26" s="7" t="s">
        <v>224</v>
      </c>
      <c r="E26" s="7" t="s">
        <v>169</v>
      </c>
      <c r="F26" s="7" t="s">
        <v>141</v>
      </c>
      <c r="G26" s="7" t="s">
        <v>224</v>
      </c>
      <c r="H26" s="7" t="s">
        <v>163</v>
      </c>
      <c r="I26" s="7" t="s">
        <v>164</v>
      </c>
      <c r="J26" s="7" t="s">
        <v>168</v>
      </c>
      <c r="K26" s="7" t="s">
        <v>154</v>
      </c>
      <c r="L26" s="7" t="s">
        <v>155</v>
      </c>
      <c r="M26" s="7" t="s">
        <v>156</v>
      </c>
      <c r="N26" s="7" t="s">
        <v>157</v>
      </c>
      <c r="O26" s="7" t="s">
        <v>158</v>
      </c>
    </row>
    <row r="27" spans="2:15" x14ac:dyDescent="0.25">
      <c r="B27" s="311"/>
      <c r="C27" s="313"/>
      <c r="D27" s="7" t="s">
        <v>10</v>
      </c>
      <c r="E27" s="7" t="s">
        <v>12</v>
      </c>
      <c r="F27" s="7" t="s">
        <v>162</v>
      </c>
      <c r="G27" s="7" t="s">
        <v>10</v>
      </c>
      <c r="H27" s="7" t="s">
        <v>3</v>
      </c>
      <c r="I27" s="7" t="s">
        <v>5</v>
      </c>
      <c r="J27" s="7" t="s">
        <v>5</v>
      </c>
      <c r="K27" s="7" t="s">
        <v>8</v>
      </c>
      <c r="L27" s="7" t="s">
        <v>8</v>
      </c>
      <c r="M27" s="7" t="s">
        <v>8</v>
      </c>
      <c r="N27" s="7" t="s">
        <v>8</v>
      </c>
      <c r="O27" s="7" t="s">
        <v>8</v>
      </c>
    </row>
    <row r="28" spans="2:15" x14ac:dyDescent="0.25">
      <c r="B28" s="51">
        <v>1</v>
      </c>
      <c r="C28" s="233" t="s">
        <v>755</v>
      </c>
      <c r="D28" s="1"/>
      <c r="E28" s="18"/>
      <c r="F28" s="18"/>
      <c r="G28" s="13"/>
      <c r="H28" s="13"/>
      <c r="I28" s="13"/>
      <c r="J28" s="145">
        <f t="shared" ref="J28:J38" si="4">J9</f>
        <v>116.21</v>
      </c>
      <c r="K28" s="145">
        <f t="shared" ref="K28:O28" si="5">K9</f>
        <v>118.5342</v>
      </c>
      <c r="L28" s="145">
        <f t="shared" si="5"/>
        <v>120.904884</v>
      </c>
      <c r="M28" s="145">
        <f t="shared" si="5"/>
        <v>123.32298168</v>
      </c>
      <c r="N28" s="145">
        <f t="shared" si="5"/>
        <v>125.78944131359999</v>
      </c>
      <c r="O28" s="145">
        <f t="shared" si="5"/>
        <v>128.30523013987201</v>
      </c>
    </row>
    <row r="29" spans="2:15" x14ac:dyDescent="0.25">
      <c r="B29" s="51">
        <f>B28+1</f>
        <v>2</v>
      </c>
      <c r="C29" s="233" t="s">
        <v>756</v>
      </c>
      <c r="D29" s="1"/>
      <c r="E29" s="18"/>
      <c r="F29" s="18"/>
      <c r="G29" s="13"/>
      <c r="H29" s="13"/>
      <c r="I29" s="13"/>
      <c r="J29" s="145">
        <f t="shared" si="4"/>
        <v>0.02</v>
      </c>
      <c r="K29" s="145">
        <f t="shared" ref="K29:O38" si="6">K10</f>
        <v>2.0400000000000001E-2</v>
      </c>
      <c r="L29" s="145">
        <f t="shared" si="6"/>
        <v>2.0808000000000004E-2</v>
      </c>
      <c r="M29" s="145">
        <f t="shared" si="6"/>
        <v>2.1224160000000002E-2</v>
      </c>
      <c r="N29" s="145">
        <f t="shared" si="6"/>
        <v>2.1648643200000001E-2</v>
      </c>
      <c r="O29" s="145">
        <f t="shared" si="6"/>
        <v>2.2081616064000002E-2</v>
      </c>
    </row>
    <row r="30" spans="2:15" x14ac:dyDescent="0.25">
      <c r="B30" s="51">
        <f>B29+1</f>
        <v>3</v>
      </c>
      <c r="C30" s="233" t="s">
        <v>757</v>
      </c>
      <c r="D30" s="1"/>
      <c r="E30" s="18"/>
      <c r="F30" s="18"/>
      <c r="G30" s="13"/>
      <c r="H30" s="13"/>
      <c r="I30" s="13"/>
      <c r="J30" s="145">
        <f t="shared" si="4"/>
        <v>6.89</v>
      </c>
      <c r="K30" s="145">
        <f t="shared" si="6"/>
        <v>7.0278</v>
      </c>
      <c r="L30" s="145">
        <f t="shared" si="6"/>
        <v>7.1683560000000002</v>
      </c>
      <c r="M30" s="145">
        <f t="shared" si="6"/>
        <v>7.3117231199999999</v>
      </c>
      <c r="N30" s="145">
        <f t="shared" si="6"/>
        <v>7.4579575823999997</v>
      </c>
      <c r="O30" s="145">
        <f t="shared" si="6"/>
        <v>7.6071167340479997</v>
      </c>
    </row>
    <row r="31" spans="2:15" x14ac:dyDescent="0.25">
      <c r="B31" s="12">
        <f t="shared" ref="B31:B39" si="7">B30+1</f>
        <v>4</v>
      </c>
      <c r="C31" s="233" t="s">
        <v>758</v>
      </c>
      <c r="D31" s="1"/>
      <c r="E31" s="18"/>
      <c r="F31" s="18"/>
      <c r="G31" s="13"/>
      <c r="H31" s="13"/>
      <c r="I31" s="13"/>
      <c r="J31" s="145">
        <f t="shared" si="4"/>
        <v>11.46</v>
      </c>
      <c r="K31" s="145">
        <f t="shared" si="6"/>
        <v>11.689200000000001</v>
      </c>
      <c r="L31" s="145">
        <f t="shared" si="6"/>
        <v>11.922984000000001</v>
      </c>
      <c r="M31" s="145">
        <f t="shared" si="6"/>
        <v>12.161443680000001</v>
      </c>
      <c r="N31" s="145">
        <f t="shared" si="6"/>
        <v>12.404672553600001</v>
      </c>
      <c r="O31" s="145">
        <f t="shared" si="6"/>
        <v>12.652766004672001</v>
      </c>
    </row>
    <row r="32" spans="2:15" x14ac:dyDescent="0.25">
      <c r="B32" s="12">
        <f t="shared" si="7"/>
        <v>5</v>
      </c>
      <c r="C32" s="233" t="s">
        <v>759</v>
      </c>
      <c r="D32" s="70"/>
      <c r="E32" s="20"/>
      <c r="F32" s="2"/>
      <c r="G32" s="20"/>
      <c r="H32" s="20"/>
      <c r="I32" s="20"/>
      <c r="J32" s="145">
        <f t="shared" si="4"/>
        <v>9.41</v>
      </c>
      <c r="K32" s="145">
        <f t="shared" si="6"/>
        <v>9.5982000000000003</v>
      </c>
      <c r="L32" s="145">
        <f t="shared" si="6"/>
        <v>9.7901640000000008</v>
      </c>
      <c r="M32" s="145">
        <f t="shared" si="6"/>
        <v>9.9859672800000006</v>
      </c>
      <c r="N32" s="145">
        <f t="shared" si="6"/>
        <v>10.185686625600001</v>
      </c>
      <c r="O32" s="145">
        <f t="shared" si="6"/>
        <v>10.389400358112001</v>
      </c>
    </row>
    <row r="33" spans="2:15" x14ac:dyDescent="0.25">
      <c r="B33" s="12">
        <f t="shared" si="7"/>
        <v>6</v>
      </c>
      <c r="C33" s="233" t="s">
        <v>760</v>
      </c>
      <c r="D33" s="70"/>
      <c r="E33" s="20"/>
      <c r="F33" s="2"/>
      <c r="G33" s="20"/>
      <c r="H33" s="20"/>
      <c r="I33" s="20"/>
      <c r="J33" s="145">
        <f t="shared" si="4"/>
        <v>0.28999999999999998</v>
      </c>
      <c r="K33" s="145">
        <f t="shared" si="6"/>
        <v>0.29580000000000001</v>
      </c>
      <c r="L33" s="145">
        <f t="shared" si="6"/>
        <v>0.30171600000000004</v>
      </c>
      <c r="M33" s="145">
        <f t="shared" si="6"/>
        <v>0.30775032000000002</v>
      </c>
      <c r="N33" s="145">
        <f t="shared" si="6"/>
        <v>0.31390532640000002</v>
      </c>
      <c r="O33" s="145">
        <f t="shared" si="6"/>
        <v>0.320183432928</v>
      </c>
    </row>
    <row r="34" spans="2:15" x14ac:dyDescent="0.25">
      <c r="B34" s="12">
        <f t="shared" si="7"/>
        <v>7</v>
      </c>
      <c r="C34" s="233" t="s">
        <v>761</v>
      </c>
      <c r="D34" s="70"/>
      <c r="E34" s="20"/>
      <c r="F34" s="2"/>
      <c r="G34" s="20"/>
      <c r="H34" s="20"/>
      <c r="I34" s="20"/>
      <c r="J34" s="145">
        <f t="shared" si="4"/>
        <v>0.4</v>
      </c>
      <c r="K34" s="145">
        <f t="shared" si="6"/>
        <v>0.40800000000000003</v>
      </c>
      <c r="L34" s="145">
        <f t="shared" si="6"/>
        <v>0.41616000000000003</v>
      </c>
      <c r="M34" s="145">
        <f t="shared" si="6"/>
        <v>0.42448320000000006</v>
      </c>
      <c r="N34" s="145">
        <f t="shared" si="6"/>
        <v>0.43297286400000007</v>
      </c>
      <c r="O34" s="145">
        <f t="shared" si="6"/>
        <v>0.44163232128000007</v>
      </c>
    </row>
    <row r="35" spans="2:15" x14ac:dyDescent="0.25">
      <c r="B35" s="12">
        <f t="shared" si="7"/>
        <v>8</v>
      </c>
      <c r="C35" s="233" t="s">
        <v>762</v>
      </c>
      <c r="D35" s="70"/>
      <c r="E35" s="20"/>
      <c r="F35" s="2"/>
      <c r="G35" s="20"/>
      <c r="H35" s="20"/>
      <c r="I35" s="20"/>
      <c r="J35" s="145">
        <f t="shared" si="4"/>
        <v>0.5</v>
      </c>
      <c r="K35" s="145">
        <f t="shared" si="6"/>
        <v>0.51</v>
      </c>
      <c r="L35" s="145">
        <f t="shared" si="6"/>
        <v>0.5202</v>
      </c>
      <c r="M35" s="145">
        <f t="shared" si="6"/>
        <v>0.53060399999999996</v>
      </c>
      <c r="N35" s="145">
        <f t="shared" si="6"/>
        <v>0.54121607999999999</v>
      </c>
      <c r="O35" s="145">
        <f t="shared" si="6"/>
        <v>0.55204040160000001</v>
      </c>
    </row>
    <row r="36" spans="2:15" x14ac:dyDescent="0.25">
      <c r="B36" s="12">
        <f t="shared" si="7"/>
        <v>9</v>
      </c>
      <c r="C36" s="233" t="s">
        <v>763</v>
      </c>
      <c r="D36" s="70"/>
      <c r="E36" s="20"/>
      <c r="F36" s="2"/>
      <c r="G36" s="20"/>
      <c r="H36" s="20"/>
      <c r="I36" s="20"/>
      <c r="J36" s="145">
        <f t="shared" si="4"/>
        <v>5.19</v>
      </c>
      <c r="K36" s="145">
        <f t="shared" si="6"/>
        <v>5.2938000000000001</v>
      </c>
      <c r="L36" s="145">
        <f t="shared" si="6"/>
        <v>5.3996760000000004</v>
      </c>
      <c r="M36" s="145">
        <f t="shared" si="6"/>
        <v>5.5076695200000003</v>
      </c>
      <c r="N36" s="145">
        <f t="shared" si="6"/>
        <v>5.6178229104000001</v>
      </c>
      <c r="O36" s="145">
        <f t="shared" si="6"/>
        <v>5.7301793686079998</v>
      </c>
    </row>
    <row r="37" spans="2:15" x14ac:dyDescent="0.25">
      <c r="B37" s="12">
        <f t="shared" si="7"/>
        <v>10</v>
      </c>
      <c r="C37" s="233" t="s">
        <v>764</v>
      </c>
      <c r="D37" s="70"/>
      <c r="E37" s="20"/>
      <c r="F37" s="2"/>
      <c r="G37" s="20"/>
      <c r="H37" s="20"/>
      <c r="I37" s="20"/>
      <c r="J37" s="145">
        <f t="shared" si="4"/>
        <v>0.12</v>
      </c>
      <c r="K37" s="145">
        <f t="shared" si="6"/>
        <v>0.12239999999999999</v>
      </c>
      <c r="L37" s="145">
        <f t="shared" si="6"/>
        <v>0.124848</v>
      </c>
      <c r="M37" s="145">
        <f t="shared" si="6"/>
        <v>0.12734496000000001</v>
      </c>
      <c r="N37" s="145">
        <f t="shared" si="6"/>
        <v>0.12989185920000001</v>
      </c>
      <c r="O37" s="145">
        <f t="shared" si="6"/>
        <v>0.13248969638400002</v>
      </c>
    </row>
    <row r="38" spans="2:15" x14ac:dyDescent="0.25">
      <c r="B38" s="12">
        <f t="shared" si="7"/>
        <v>11</v>
      </c>
      <c r="C38" s="233" t="s">
        <v>765</v>
      </c>
      <c r="D38" s="70"/>
      <c r="E38" s="20"/>
      <c r="F38" s="2"/>
      <c r="G38" s="20"/>
      <c r="H38" s="20"/>
      <c r="I38" s="20"/>
      <c r="J38" s="145">
        <f t="shared" si="4"/>
        <v>0.05</v>
      </c>
      <c r="K38" s="145">
        <f t="shared" si="6"/>
        <v>5.1000000000000004E-2</v>
      </c>
      <c r="L38" s="145">
        <f t="shared" si="6"/>
        <v>5.2020000000000004E-2</v>
      </c>
      <c r="M38" s="145">
        <f t="shared" si="6"/>
        <v>5.3060400000000008E-2</v>
      </c>
      <c r="N38" s="145">
        <f t="shared" si="6"/>
        <v>5.4121608000000009E-2</v>
      </c>
      <c r="O38" s="145">
        <f t="shared" si="6"/>
        <v>5.5204040160000009E-2</v>
      </c>
    </row>
    <row r="39" spans="2:15" x14ac:dyDescent="0.25">
      <c r="B39" s="12">
        <f t="shared" si="7"/>
        <v>12</v>
      </c>
      <c r="C39" s="234" t="s">
        <v>64</v>
      </c>
      <c r="D39" s="70"/>
      <c r="E39" s="20"/>
      <c r="F39" s="2"/>
      <c r="G39" s="20"/>
      <c r="H39" s="20"/>
      <c r="I39" s="20"/>
      <c r="J39" s="211">
        <v>0</v>
      </c>
      <c r="K39" s="211">
        <v>0</v>
      </c>
      <c r="L39" s="211">
        <v>0</v>
      </c>
      <c r="M39" s="211">
        <v>0</v>
      </c>
      <c r="N39" s="211">
        <v>0</v>
      </c>
      <c r="O39" s="211">
        <v>0</v>
      </c>
    </row>
    <row r="40" spans="2:15" x14ac:dyDescent="0.25">
      <c r="B40" s="12"/>
      <c r="C40" s="22" t="s">
        <v>108</v>
      </c>
      <c r="D40" s="148">
        <f>SUM(D28:D39)</f>
        <v>0</v>
      </c>
      <c r="E40" s="148">
        <f>SUM(E28:E39)</f>
        <v>0</v>
      </c>
      <c r="F40" s="148">
        <f>E40</f>
        <v>0</v>
      </c>
      <c r="G40" s="148">
        <f t="shared" ref="G40:O40" si="8">SUM(G28:G39)</f>
        <v>0</v>
      </c>
      <c r="H40" s="148">
        <f t="shared" si="8"/>
        <v>0</v>
      </c>
      <c r="I40" s="148">
        <f t="shared" si="8"/>
        <v>0</v>
      </c>
      <c r="J40" s="235">
        <f t="shared" si="8"/>
        <v>150.54</v>
      </c>
      <c r="K40" s="235">
        <f t="shared" si="8"/>
        <v>153.55079999999998</v>
      </c>
      <c r="L40" s="235">
        <f t="shared" si="8"/>
        <v>156.62181599999997</v>
      </c>
      <c r="M40" s="235">
        <f t="shared" si="8"/>
        <v>159.75425232000001</v>
      </c>
      <c r="N40" s="235">
        <f t="shared" si="8"/>
        <v>162.94933736639999</v>
      </c>
      <c r="O40" s="235">
        <f t="shared" si="8"/>
        <v>166.208324113728</v>
      </c>
    </row>
    <row r="42" spans="2:15" x14ac:dyDescent="0.25">
      <c r="B42" s="157" t="s">
        <v>604</v>
      </c>
      <c r="C42" s="15"/>
      <c r="D42" s="16"/>
      <c r="E42" s="16"/>
      <c r="F42" s="16"/>
      <c r="G42" s="16"/>
      <c r="H42" s="16"/>
      <c r="I42" s="16"/>
      <c r="J42" s="16"/>
      <c r="K42" s="16"/>
      <c r="L42" s="16"/>
    </row>
    <row r="43" spans="2:15" x14ac:dyDescent="0.25">
      <c r="O43" s="17" t="s">
        <v>4</v>
      </c>
    </row>
    <row r="44" spans="2:15" ht="14" customHeight="1" x14ac:dyDescent="0.25">
      <c r="B44" s="309" t="s">
        <v>140</v>
      </c>
      <c r="C44" s="312" t="s">
        <v>18</v>
      </c>
      <c r="D44" s="314" t="s">
        <v>779</v>
      </c>
      <c r="E44" s="315"/>
      <c r="F44" s="316"/>
      <c r="G44" s="314" t="s">
        <v>780</v>
      </c>
      <c r="H44" s="315"/>
      <c r="I44" s="315"/>
      <c r="J44" s="315"/>
      <c r="K44" s="306" t="s">
        <v>153</v>
      </c>
      <c r="L44" s="306"/>
      <c r="M44" s="306"/>
      <c r="N44" s="306"/>
      <c r="O44" s="306"/>
    </row>
    <row r="45" spans="2:15" ht="28" x14ac:dyDescent="0.25">
      <c r="B45" s="310"/>
      <c r="C45" s="312"/>
      <c r="D45" s="7" t="s">
        <v>224</v>
      </c>
      <c r="E45" s="7" t="s">
        <v>169</v>
      </c>
      <c r="F45" s="7" t="s">
        <v>141</v>
      </c>
      <c r="G45" s="7" t="s">
        <v>224</v>
      </c>
      <c r="H45" s="7" t="s">
        <v>163</v>
      </c>
      <c r="I45" s="7" t="s">
        <v>164</v>
      </c>
      <c r="J45" s="7" t="s">
        <v>168</v>
      </c>
      <c r="K45" s="7" t="s">
        <v>154</v>
      </c>
      <c r="L45" s="7" t="s">
        <v>155</v>
      </c>
      <c r="M45" s="7" t="s">
        <v>156</v>
      </c>
      <c r="N45" s="7" t="s">
        <v>157</v>
      </c>
      <c r="O45" s="7" t="s">
        <v>158</v>
      </c>
    </row>
    <row r="46" spans="2:15" x14ac:dyDescent="0.25">
      <c r="B46" s="311"/>
      <c r="C46" s="313"/>
      <c r="D46" s="7" t="s">
        <v>10</v>
      </c>
      <c r="E46" s="7" t="s">
        <v>12</v>
      </c>
      <c r="F46" s="7" t="s">
        <v>162</v>
      </c>
      <c r="G46" s="7" t="s">
        <v>10</v>
      </c>
      <c r="H46" s="7" t="s">
        <v>3</v>
      </c>
      <c r="I46" s="7" t="s">
        <v>3</v>
      </c>
      <c r="J46" s="7" t="s">
        <v>3</v>
      </c>
      <c r="K46" s="7" t="s">
        <v>8</v>
      </c>
      <c r="L46" s="7" t="s">
        <v>8</v>
      </c>
      <c r="M46" s="7" t="s">
        <v>8</v>
      </c>
      <c r="N46" s="7" t="s">
        <v>8</v>
      </c>
      <c r="O46" s="7" t="s">
        <v>8</v>
      </c>
    </row>
    <row r="47" spans="2:15" x14ac:dyDescent="0.25">
      <c r="B47" s="51">
        <v>1</v>
      </c>
      <c r="C47" t="s">
        <v>778</v>
      </c>
      <c r="D47" s="1">
        <v>66.2</v>
      </c>
      <c r="E47" s="18"/>
      <c r="F47" s="18"/>
      <c r="G47" s="13">
        <v>28.18</v>
      </c>
      <c r="H47" s="13"/>
      <c r="I47" s="13"/>
      <c r="J47" s="13">
        <f>'[8]Rev_SP-12me'!$BG$2</f>
        <v>78.239999999999995</v>
      </c>
      <c r="K47" s="145">
        <f>'[8]Rev_SP-12me'!$BG$3</f>
        <v>79.8048</v>
      </c>
      <c r="L47" s="198"/>
      <c r="M47" s="198"/>
      <c r="N47" s="198"/>
      <c r="O47" s="198"/>
    </row>
    <row r="48" spans="2:15" x14ac:dyDescent="0.25">
      <c r="B48" s="12"/>
      <c r="C48" s="22" t="s">
        <v>108</v>
      </c>
      <c r="D48" s="148">
        <f>SUM(D47:D47)</f>
        <v>66.2</v>
      </c>
      <c r="E48" s="148">
        <f>SUM(E47:E47)</f>
        <v>0</v>
      </c>
      <c r="F48" s="148">
        <f>E48</f>
        <v>0</v>
      </c>
      <c r="G48" s="148">
        <f t="shared" ref="G48:O48" si="9">SUM(G47:G47)</f>
        <v>28.18</v>
      </c>
      <c r="H48" s="148">
        <f t="shared" si="9"/>
        <v>0</v>
      </c>
      <c r="I48" s="148">
        <f t="shared" si="9"/>
        <v>0</v>
      </c>
      <c r="J48" s="148">
        <f t="shared" si="9"/>
        <v>78.239999999999995</v>
      </c>
      <c r="K48" s="148">
        <f t="shared" si="9"/>
        <v>79.8048</v>
      </c>
      <c r="L48" s="148">
        <f t="shared" si="9"/>
        <v>0</v>
      </c>
      <c r="M48" s="148">
        <f t="shared" si="9"/>
        <v>0</v>
      </c>
      <c r="N48" s="148">
        <f t="shared" si="9"/>
        <v>0</v>
      </c>
      <c r="O48" s="148">
        <f t="shared" si="9"/>
        <v>0</v>
      </c>
    </row>
  </sheetData>
  <mergeCells count="15">
    <mergeCell ref="B6:B8"/>
    <mergeCell ref="C6:C8"/>
    <mergeCell ref="D6:F6"/>
    <mergeCell ref="G6:J6"/>
    <mergeCell ref="K6:O6"/>
    <mergeCell ref="B25:B27"/>
    <mergeCell ref="C25:C27"/>
    <mergeCell ref="D25:F25"/>
    <mergeCell ref="G25:J25"/>
    <mergeCell ref="K25:O25"/>
    <mergeCell ref="B44:B46"/>
    <mergeCell ref="C44:C46"/>
    <mergeCell ref="D44:F44"/>
    <mergeCell ref="G44:J44"/>
    <mergeCell ref="K44:O44"/>
  </mergeCells>
  <pageMargins left="1.02" right="0.25" top="1" bottom="1" header="0.25" footer="0.25"/>
  <pageSetup paperSize="9" scale="42" orientation="landscape" r:id="rId1"/>
  <headerFooter alignWithMargins="0">
    <oddHeader>&amp;F</oddHead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B050"/>
    <pageSetUpPr fitToPage="1"/>
  </sheetPr>
  <dimension ref="B1:O26"/>
  <sheetViews>
    <sheetView showGridLines="0" zoomScale="70" zoomScaleNormal="70" zoomScaleSheetLayoutView="90" workbookViewId="0">
      <selection activeCell="Q13" sqref="Q13"/>
    </sheetView>
  </sheetViews>
  <sheetFormatPr defaultColWidth="9.1796875" defaultRowHeight="14" x14ac:dyDescent="0.25"/>
  <cols>
    <col min="1" max="1" width="4.1796875" style="4" customWidth="1"/>
    <col min="2" max="2" width="6.1796875" style="4" customWidth="1"/>
    <col min="3" max="3" width="43.54296875" style="4" customWidth="1"/>
    <col min="4" max="4" width="13.81640625" style="4" bestFit="1" customWidth="1"/>
    <col min="5" max="5" width="12.54296875" style="4" bestFit="1" customWidth="1"/>
    <col min="6" max="6" width="13.453125" style="4" bestFit="1" customWidth="1"/>
    <col min="7" max="7" width="13.81640625" style="4" bestFit="1" customWidth="1"/>
    <col min="8" max="8" width="12.54296875" style="4" bestFit="1" customWidth="1"/>
    <col min="9" max="9" width="13.1796875" style="4" bestFit="1" customWidth="1"/>
    <col min="10" max="10" width="12.54296875" style="4" customWidth="1"/>
    <col min="11" max="11" width="11.81640625" style="4" bestFit="1" customWidth="1"/>
    <col min="12" max="12" width="13.81640625" style="4" bestFit="1" customWidth="1"/>
    <col min="13" max="18" width="11.81640625" style="4" bestFit="1" customWidth="1"/>
    <col min="19" max="16384" width="9.1796875" style="4"/>
  </cols>
  <sheetData>
    <row r="1" spans="2:15" x14ac:dyDescent="0.25">
      <c r="B1" s="15"/>
    </row>
    <row r="2" spans="2:15" x14ac:dyDescent="0.25">
      <c r="H2" s="25" t="s">
        <v>754</v>
      </c>
    </row>
    <row r="3" spans="2:15" x14ac:dyDescent="0.25">
      <c r="H3" s="27" t="s">
        <v>455</v>
      </c>
    </row>
    <row r="4" spans="2:15" x14ac:dyDescent="0.25">
      <c r="B4" s="157" t="s">
        <v>602</v>
      </c>
      <c r="C4" s="15"/>
      <c r="D4" s="16"/>
      <c r="E4" s="16"/>
      <c r="F4" s="16"/>
      <c r="G4" s="16"/>
      <c r="H4" s="16"/>
      <c r="I4" s="16"/>
      <c r="J4" s="16"/>
      <c r="K4" s="16"/>
      <c r="L4" s="16"/>
    </row>
    <row r="5" spans="2:15" x14ac:dyDescent="0.25">
      <c r="O5" s="17" t="s">
        <v>4</v>
      </c>
    </row>
    <row r="6" spans="2:15" s="5" customFormat="1" ht="15" customHeight="1" x14ac:dyDescent="0.25">
      <c r="B6" s="309" t="s">
        <v>140</v>
      </c>
      <c r="C6" s="312" t="s">
        <v>18</v>
      </c>
      <c r="D6" s="314" t="s">
        <v>160</v>
      </c>
      <c r="E6" s="315"/>
      <c r="F6" s="316"/>
      <c r="G6" s="314" t="s">
        <v>642</v>
      </c>
      <c r="H6" s="315"/>
      <c r="I6" s="315"/>
      <c r="J6" s="315"/>
      <c r="K6" s="306" t="s">
        <v>153</v>
      </c>
      <c r="L6" s="306"/>
      <c r="M6" s="306"/>
      <c r="N6" s="306"/>
      <c r="O6" s="306"/>
    </row>
    <row r="7" spans="2:15" s="5" customFormat="1" ht="28" x14ac:dyDescent="0.25">
      <c r="B7" s="310"/>
      <c r="C7" s="312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5" s="5" customFormat="1" x14ac:dyDescent="0.25">
      <c r="B8" s="311"/>
      <c r="C8" s="313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5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5" x14ac:dyDescent="0.25">
      <c r="B9" s="51">
        <v>1</v>
      </c>
      <c r="C9" s="18" t="s">
        <v>766</v>
      </c>
      <c r="D9" s="1"/>
      <c r="E9" s="18"/>
      <c r="F9" s="18"/>
      <c r="G9" s="13"/>
      <c r="H9" s="13"/>
      <c r="I9" s="13"/>
      <c r="J9" s="212">
        <v>0</v>
      </c>
      <c r="K9" s="212">
        <v>0</v>
      </c>
      <c r="L9" s="212">
        <v>0</v>
      </c>
      <c r="M9" s="212">
        <v>0</v>
      </c>
      <c r="N9" s="212">
        <v>0</v>
      </c>
      <c r="O9" s="212">
        <v>0</v>
      </c>
    </row>
    <row r="10" spans="2:15" x14ac:dyDescent="0.25">
      <c r="B10" s="12"/>
      <c r="C10" s="22" t="s">
        <v>108</v>
      </c>
      <c r="D10" s="235">
        <f>SUM(D9:D9)</f>
        <v>0</v>
      </c>
      <c r="E10" s="235">
        <f>SUM(E9:E9)</f>
        <v>0</v>
      </c>
      <c r="F10" s="235">
        <f>E10</f>
        <v>0</v>
      </c>
      <c r="G10" s="235">
        <f t="shared" ref="G10:O10" si="0">SUM(G9:G9)</f>
        <v>0</v>
      </c>
      <c r="H10" s="235">
        <f t="shared" si="0"/>
        <v>0</v>
      </c>
      <c r="I10" s="235">
        <f t="shared" si="0"/>
        <v>0</v>
      </c>
      <c r="J10" s="235">
        <f t="shared" si="0"/>
        <v>0</v>
      </c>
      <c r="K10" s="235">
        <f t="shared" si="0"/>
        <v>0</v>
      </c>
      <c r="L10" s="235">
        <f t="shared" si="0"/>
        <v>0</v>
      </c>
      <c r="M10" s="235">
        <f t="shared" si="0"/>
        <v>0</v>
      </c>
      <c r="N10" s="235">
        <f t="shared" si="0"/>
        <v>0</v>
      </c>
      <c r="O10" s="235">
        <f t="shared" si="0"/>
        <v>0</v>
      </c>
    </row>
    <row r="12" spans="2:15" x14ac:dyDescent="0.25">
      <c r="B12" s="157" t="s">
        <v>603</v>
      </c>
      <c r="C12" s="15"/>
      <c r="D12" s="16"/>
      <c r="E12" s="16"/>
      <c r="F12" s="16"/>
      <c r="G12" s="16"/>
      <c r="H12" s="16"/>
      <c r="I12" s="16"/>
      <c r="J12" s="16"/>
      <c r="K12" s="16"/>
      <c r="L12" s="16"/>
    </row>
    <row r="13" spans="2:15" x14ac:dyDescent="0.25">
      <c r="O13" s="17" t="s">
        <v>4</v>
      </c>
    </row>
    <row r="14" spans="2:15" ht="14" customHeight="1" x14ac:dyDescent="0.25">
      <c r="B14" s="309" t="s">
        <v>140</v>
      </c>
      <c r="C14" s="312" t="s">
        <v>18</v>
      </c>
      <c r="D14" s="314" t="s">
        <v>160</v>
      </c>
      <c r="E14" s="315"/>
      <c r="F14" s="316"/>
      <c r="G14" s="314" t="s">
        <v>642</v>
      </c>
      <c r="H14" s="315"/>
      <c r="I14" s="315"/>
      <c r="J14" s="315"/>
      <c r="K14" s="306" t="s">
        <v>153</v>
      </c>
      <c r="L14" s="306"/>
      <c r="M14" s="306"/>
      <c r="N14" s="306"/>
      <c r="O14" s="306"/>
    </row>
    <row r="15" spans="2:15" ht="28" x14ac:dyDescent="0.25">
      <c r="B15" s="310"/>
      <c r="C15" s="312"/>
      <c r="D15" s="7" t="s">
        <v>224</v>
      </c>
      <c r="E15" s="7" t="s">
        <v>169</v>
      </c>
      <c r="F15" s="7" t="s">
        <v>141</v>
      </c>
      <c r="G15" s="7" t="s">
        <v>224</v>
      </c>
      <c r="H15" s="7" t="s">
        <v>163</v>
      </c>
      <c r="I15" s="7" t="s">
        <v>164</v>
      </c>
      <c r="J15" s="7" t="s">
        <v>168</v>
      </c>
      <c r="K15" s="7" t="s">
        <v>154</v>
      </c>
      <c r="L15" s="7" t="s">
        <v>155</v>
      </c>
      <c r="M15" s="7" t="s">
        <v>156</v>
      </c>
      <c r="N15" s="7" t="s">
        <v>157</v>
      </c>
      <c r="O15" s="7" t="s">
        <v>158</v>
      </c>
    </row>
    <row r="16" spans="2:15" x14ac:dyDescent="0.25">
      <c r="B16" s="311"/>
      <c r="C16" s="313"/>
      <c r="D16" s="7" t="s">
        <v>10</v>
      </c>
      <c r="E16" s="7" t="s">
        <v>12</v>
      </c>
      <c r="F16" s="7" t="s">
        <v>162</v>
      </c>
      <c r="G16" s="7" t="s">
        <v>10</v>
      </c>
      <c r="H16" s="7" t="s">
        <v>3</v>
      </c>
      <c r="I16" s="7" t="s">
        <v>5</v>
      </c>
      <c r="J16" s="7" t="s">
        <v>5</v>
      </c>
      <c r="K16" s="7" t="s">
        <v>8</v>
      </c>
      <c r="L16" s="7" t="s">
        <v>8</v>
      </c>
      <c r="M16" s="7" t="s">
        <v>8</v>
      </c>
      <c r="N16" s="7" t="s">
        <v>8</v>
      </c>
      <c r="O16" s="7" t="s">
        <v>8</v>
      </c>
    </row>
    <row r="17" spans="2:15" x14ac:dyDescent="0.25">
      <c r="B17" s="51">
        <v>1</v>
      </c>
      <c r="C17" s="18" t="s">
        <v>766</v>
      </c>
      <c r="D17" s="1"/>
      <c r="E17" s="18"/>
      <c r="F17" s="18"/>
      <c r="G17" s="13"/>
      <c r="H17" s="13"/>
      <c r="I17" s="13"/>
      <c r="J17" s="212">
        <v>0</v>
      </c>
      <c r="K17" s="212">
        <v>0</v>
      </c>
      <c r="L17" s="212">
        <v>0</v>
      </c>
      <c r="M17" s="212">
        <v>0</v>
      </c>
      <c r="N17" s="212">
        <v>0</v>
      </c>
      <c r="O17" s="212">
        <v>0</v>
      </c>
    </row>
    <row r="18" spans="2:15" x14ac:dyDescent="0.25">
      <c r="B18" s="12"/>
      <c r="C18" s="22" t="s">
        <v>108</v>
      </c>
      <c r="D18" s="148">
        <f>SUM(D17:D17)</f>
        <v>0</v>
      </c>
      <c r="E18" s="148">
        <f>SUM(E17:E17)</f>
        <v>0</v>
      </c>
      <c r="F18" s="148">
        <f>E18</f>
        <v>0</v>
      </c>
      <c r="G18" s="148">
        <f t="shared" ref="G18:O18" si="1">SUM(G17:G17)</f>
        <v>0</v>
      </c>
      <c r="H18" s="148">
        <f t="shared" si="1"/>
        <v>0</v>
      </c>
      <c r="I18" s="148">
        <f t="shared" si="1"/>
        <v>0</v>
      </c>
      <c r="J18" s="236">
        <f t="shared" si="1"/>
        <v>0</v>
      </c>
      <c r="K18" s="236">
        <f t="shared" si="1"/>
        <v>0</v>
      </c>
      <c r="L18" s="236">
        <f t="shared" si="1"/>
        <v>0</v>
      </c>
      <c r="M18" s="236">
        <f t="shared" si="1"/>
        <v>0</v>
      </c>
      <c r="N18" s="236">
        <f t="shared" si="1"/>
        <v>0</v>
      </c>
      <c r="O18" s="236">
        <f t="shared" si="1"/>
        <v>0</v>
      </c>
    </row>
    <row r="20" spans="2:15" x14ac:dyDescent="0.25">
      <c r="B20" s="157" t="s">
        <v>604</v>
      </c>
      <c r="C20" s="15"/>
      <c r="D20" s="16"/>
      <c r="E20" s="16"/>
      <c r="F20" s="16"/>
      <c r="G20" s="16"/>
      <c r="H20" s="16"/>
      <c r="I20" s="16"/>
      <c r="J20" s="16"/>
      <c r="K20" s="16"/>
      <c r="L20" s="16"/>
    </row>
    <row r="21" spans="2:15" x14ac:dyDescent="0.25">
      <c r="O21" s="17" t="s">
        <v>4</v>
      </c>
    </row>
    <row r="22" spans="2:15" ht="14" customHeight="1" x14ac:dyDescent="0.25">
      <c r="B22" s="309" t="s">
        <v>140</v>
      </c>
      <c r="C22" s="312" t="s">
        <v>18</v>
      </c>
      <c r="D22" s="314" t="s">
        <v>160</v>
      </c>
      <c r="E22" s="315"/>
      <c r="F22" s="316"/>
      <c r="G22" s="314" t="s">
        <v>642</v>
      </c>
      <c r="H22" s="315"/>
      <c r="I22" s="315"/>
      <c r="J22" s="315"/>
      <c r="K22" s="306" t="s">
        <v>153</v>
      </c>
      <c r="L22" s="306"/>
      <c r="M22" s="306"/>
      <c r="N22" s="306"/>
      <c r="O22" s="306"/>
    </row>
    <row r="23" spans="2:15" ht="28" x14ac:dyDescent="0.25">
      <c r="B23" s="310"/>
      <c r="C23" s="312"/>
      <c r="D23" s="7" t="s">
        <v>224</v>
      </c>
      <c r="E23" s="7" t="s">
        <v>169</v>
      </c>
      <c r="F23" s="7" t="s">
        <v>141</v>
      </c>
      <c r="G23" s="7" t="s">
        <v>224</v>
      </c>
      <c r="H23" s="7" t="s">
        <v>163</v>
      </c>
      <c r="I23" s="7" t="s">
        <v>164</v>
      </c>
      <c r="J23" s="7" t="s">
        <v>168</v>
      </c>
      <c r="K23" s="7" t="s">
        <v>154</v>
      </c>
      <c r="L23" s="7" t="s">
        <v>155</v>
      </c>
      <c r="M23" s="7" t="s">
        <v>156</v>
      </c>
      <c r="N23" s="7" t="s">
        <v>157</v>
      </c>
      <c r="O23" s="7" t="s">
        <v>158</v>
      </c>
    </row>
    <row r="24" spans="2:15" x14ac:dyDescent="0.25">
      <c r="B24" s="311"/>
      <c r="C24" s="313"/>
      <c r="D24" s="7" t="s">
        <v>10</v>
      </c>
      <c r="E24" s="7" t="s">
        <v>12</v>
      </c>
      <c r="F24" s="7" t="s">
        <v>162</v>
      </c>
      <c r="G24" s="7" t="s">
        <v>10</v>
      </c>
      <c r="H24" s="7" t="s">
        <v>3</v>
      </c>
      <c r="I24" s="7" t="s">
        <v>5</v>
      </c>
      <c r="J24" s="7" t="s">
        <v>5</v>
      </c>
      <c r="K24" s="7" t="s">
        <v>8</v>
      </c>
      <c r="L24" s="7" t="s">
        <v>8</v>
      </c>
      <c r="M24" s="7" t="s">
        <v>8</v>
      </c>
      <c r="N24" s="7" t="s">
        <v>8</v>
      </c>
      <c r="O24" s="7" t="s">
        <v>8</v>
      </c>
    </row>
    <row r="25" spans="2:15" x14ac:dyDescent="0.25">
      <c r="B25" s="51">
        <v>1</v>
      </c>
      <c r="C25" s="18" t="s">
        <v>766</v>
      </c>
      <c r="D25" s="1"/>
      <c r="E25" s="18"/>
      <c r="F25" s="18"/>
      <c r="G25" s="13"/>
      <c r="H25" s="13"/>
      <c r="I25" s="13"/>
      <c r="J25" s="198">
        <v>0</v>
      </c>
      <c r="K25" s="198">
        <v>0</v>
      </c>
      <c r="L25" s="198">
        <v>0</v>
      </c>
      <c r="M25" s="198">
        <v>0</v>
      </c>
      <c r="N25" s="198">
        <v>0</v>
      </c>
      <c r="O25" s="198">
        <v>0</v>
      </c>
    </row>
    <row r="26" spans="2:15" x14ac:dyDescent="0.25">
      <c r="B26" s="12"/>
      <c r="C26" s="22" t="s">
        <v>108</v>
      </c>
      <c r="D26" s="148">
        <f>SUM(D25:D25)</f>
        <v>0</v>
      </c>
      <c r="E26" s="148">
        <f>SUM(E25:E25)</f>
        <v>0</v>
      </c>
      <c r="F26" s="148">
        <f>E26</f>
        <v>0</v>
      </c>
      <c r="G26" s="148">
        <f t="shared" ref="G26:O26" si="2">SUM(G25:G25)</f>
        <v>0</v>
      </c>
      <c r="H26" s="148">
        <f t="shared" si="2"/>
        <v>0</v>
      </c>
      <c r="I26" s="148">
        <f t="shared" si="2"/>
        <v>0</v>
      </c>
      <c r="J26" s="235">
        <f t="shared" si="2"/>
        <v>0</v>
      </c>
      <c r="K26" s="235">
        <f t="shared" si="2"/>
        <v>0</v>
      </c>
      <c r="L26" s="235">
        <f t="shared" si="2"/>
        <v>0</v>
      </c>
      <c r="M26" s="235">
        <f t="shared" si="2"/>
        <v>0</v>
      </c>
      <c r="N26" s="235">
        <f t="shared" si="2"/>
        <v>0</v>
      </c>
      <c r="O26" s="235">
        <f t="shared" si="2"/>
        <v>0</v>
      </c>
    </row>
  </sheetData>
  <mergeCells count="15">
    <mergeCell ref="B6:B8"/>
    <mergeCell ref="C6:C8"/>
    <mergeCell ref="D6:F6"/>
    <mergeCell ref="G6:J6"/>
    <mergeCell ref="K6:O6"/>
    <mergeCell ref="B14:B16"/>
    <mergeCell ref="C14:C16"/>
    <mergeCell ref="D14:F14"/>
    <mergeCell ref="G14:J14"/>
    <mergeCell ref="K14:O14"/>
    <mergeCell ref="B22:B24"/>
    <mergeCell ref="C22:C24"/>
    <mergeCell ref="D22:F22"/>
    <mergeCell ref="G22:J22"/>
    <mergeCell ref="K22:O22"/>
  </mergeCells>
  <pageMargins left="1.02" right="0.25" top="1" bottom="1" header="0.25" footer="0.25"/>
  <pageSetup paperSize="9" scale="58" orientation="landscape" r:id="rId1"/>
  <headerFooter alignWithMargins="0">
    <oddHeader>&amp;F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N63"/>
  <sheetViews>
    <sheetView showGridLines="0" zoomScale="80" zoomScaleNormal="80" zoomScaleSheetLayoutView="70" workbookViewId="0">
      <pane xSplit="4" ySplit="7" topLeftCell="E8" activePane="bottomRight" state="frozen"/>
      <selection activeCell="E8" sqref="E8"/>
      <selection pane="topRight" activeCell="E8" sqref="E8"/>
      <selection pane="bottomLeft" activeCell="E8" sqref="E8"/>
      <selection pane="bottomRight" activeCell="E8" sqref="E8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1.81640625" style="4" bestFit="1" customWidth="1"/>
    <col min="4" max="4" width="28.81640625" style="4" bestFit="1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453125" style="4" customWidth="1"/>
    <col min="9" max="9" width="12.54296875" style="4" customWidth="1"/>
    <col min="10" max="11" width="11.81640625" style="4" bestFit="1" customWidth="1"/>
    <col min="12" max="12" width="11.453125" style="4" bestFit="1" customWidth="1"/>
    <col min="13" max="13" width="12.453125" style="4" customWidth="1"/>
    <col min="14" max="14" width="12.81640625" style="4" customWidth="1"/>
    <col min="15" max="16384" width="9.1796875" style="4"/>
  </cols>
  <sheetData>
    <row r="2" spans="2:14" x14ac:dyDescent="0.25">
      <c r="I2" s="25" t="s">
        <v>240</v>
      </c>
    </row>
    <row r="3" spans="2:14" x14ac:dyDescent="0.25">
      <c r="I3" s="27" t="s">
        <v>303</v>
      </c>
    </row>
    <row r="4" spans="2:14" x14ac:dyDescent="0.25">
      <c r="B4" s="15"/>
      <c r="C4" s="15"/>
      <c r="D4" s="72"/>
      <c r="E4" s="72"/>
      <c r="F4" s="72"/>
      <c r="G4" s="72"/>
      <c r="H4" s="72"/>
      <c r="N4" s="24" t="s">
        <v>648</v>
      </c>
    </row>
    <row r="5" spans="2:14" ht="15" customHeight="1" x14ac:dyDescent="0.25">
      <c r="B5" s="75"/>
      <c r="C5" s="323" t="s">
        <v>244</v>
      </c>
      <c r="D5" s="324"/>
      <c r="E5" s="329" t="s">
        <v>174</v>
      </c>
      <c r="F5" s="329" t="s">
        <v>173</v>
      </c>
      <c r="G5" s="329" t="s">
        <v>172</v>
      </c>
      <c r="H5" s="329" t="s">
        <v>160</v>
      </c>
      <c r="I5" s="309" t="s">
        <v>642</v>
      </c>
      <c r="J5" s="317" t="s">
        <v>153</v>
      </c>
      <c r="K5" s="321"/>
      <c r="L5" s="321"/>
      <c r="M5" s="321"/>
      <c r="N5" s="318"/>
    </row>
    <row r="6" spans="2:14" x14ac:dyDescent="0.25">
      <c r="B6" s="75"/>
      <c r="C6" s="325"/>
      <c r="D6" s="326"/>
      <c r="E6" s="330"/>
      <c r="F6" s="330"/>
      <c r="G6" s="330"/>
      <c r="H6" s="330"/>
      <c r="I6" s="322"/>
      <c r="J6" s="7" t="s">
        <v>154</v>
      </c>
      <c r="K6" s="7" t="s">
        <v>155</v>
      </c>
      <c r="L6" s="7" t="s">
        <v>156</v>
      </c>
      <c r="M6" s="7" t="s">
        <v>157</v>
      </c>
      <c r="N6" s="7" t="s">
        <v>158</v>
      </c>
    </row>
    <row r="7" spans="2:14" x14ac:dyDescent="0.25">
      <c r="B7" s="75"/>
      <c r="C7" s="327"/>
      <c r="D7" s="328"/>
      <c r="E7" s="7" t="s">
        <v>12</v>
      </c>
      <c r="F7" s="7" t="s">
        <v>12</v>
      </c>
      <c r="G7" s="7" t="s">
        <v>12</v>
      </c>
      <c r="H7" s="7" t="s">
        <v>12</v>
      </c>
      <c r="I7" s="7" t="s">
        <v>5</v>
      </c>
      <c r="J7" s="7" t="s">
        <v>8</v>
      </c>
      <c r="K7" s="7" t="s">
        <v>8</v>
      </c>
      <c r="L7" s="7" t="s">
        <v>8</v>
      </c>
      <c r="M7" s="7" t="s">
        <v>8</v>
      </c>
      <c r="N7" s="7" t="s">
        <v>8</v>
      </c>
    </row>
    <row r="8" spans="2:14" x14ac:dyDescent="0.25">
      <c r="B8" s="75"/>
      <c r="C8" s="319" t="s">
        <v>246</v>
      </c>
      <c r="D8" s="320"/>
      <c r="E8" s="82"/>
      <c r="F8" s="82"/>
      <c r="G8" s="82"/>
      <c r="H8" s="82"/>
      <c r="I8" s="18"/>
      <c r="J8" s="18"/>
      <c r="K8" s="18"/>
      <c r="L8" s="18"/>
      <c r="M8" s="18"/>
      <c r="N8" s="18"/>
    </row>
    <row r="9" spans="2:14" x14ac:dyDescent="0.25">
      <c r="B9" s="75"/>
      <c r="C9" s="74" t="s">
        <v>247</v>
      </c>
      <c r="D9" s="74" t="s">
        <v>248</v>
      </c>
      <c r="E9" s="74"/>
      <c r="F9" s="74"/>
      <c r="G9" s="74"/>
      <c r="H9" s="74"/>
      <c r="I9" s="18"/>
      <c r="J9" s="18"/>
      <c r="K9" s="18"/>
      <c r="L9" s="18"/>
      <c r="M9" s="18"/>
      <c r="N9" s="18"/>
    </row>
    <row r="10" spans="2:14" x14ac:dyDescent="0.25">
      <c r="C10" s="18" t="s">
        <v>249</v>
      </c>
      <c r="D10" s="18" t="s">
        <v>250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2:14" x14ac:dyDescent="0.25">
      <c r="C11" s="18" t="s">
        <v>616</v>
      </c>
      <c r="D11" s="18" t="s">
        <v>617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</row>
    <row r="12" spans="2:14" x14ac:dyDescent="0.25">
      <c r="C12" s="18" t="s">
        <v>618</v>
      </c>
      <c r="D12" s="18" t="s">
        <v>619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</row>
    <row r="13" spans="2:14" x14ac:dyDescent="0.25">
      <c r="C13" s="18" t="s">
        <v>620</v>
      </c>
      <c r="D13" s="18" t="s">
        <v>621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</row>
    <row r="14" spans="2:14" x14ac:dyDescent="0.25">
      <c r="C14" s="18" t="s">
        <v>622</v>
      </c>
      <c r="D14" s="18" t="s">
        <v>623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</row>
    <row r="15" spans="2:14" x14ac:dyDescent="0.25">
      <c r="C15" s="18" t="s">
        <v>624</v>
      </c>
      <c r="D15" s="18" t="s">
        <v>625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</row>
    <row r="16" spans="2:14" x14ac:dyDescent="0.25">
      <c r="C16" s="18" t="s">
        <v>626</v>
      </c>
      <c r="D16" s="18" t="s">
        <v>627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</row>
    <row r="17" spans="3:14" x14ac:dyDescent="0.25">
      <c r="C17" s="18" t="s">
        <v>628</v>
      </c>
      <c r="D17" s="18" t="s">
        <v>629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</row>
    <row r="18" spans="3:14" x14ac:dyDescent="0.25">
      <c r="C18" s="18" t="s">
        <v>259</v>
      </c>
      <c r="D18" s="18" t="s">
        <v>259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3:14" x14ac:dyDescent="0.25">
      <c r="C19" s="317" t="s">
        <v>251</v>
      </c>
      <c r="D19" s="318"/>
      <c r="E19" s="123">
        <f t="shared" ref="E19:N19" si="0">SUM(E9:E18)</f>
        <v>0</v>
      </c>
      <c r="F19" s="123">
        <f t="shared" si="0"/>
        <v>0</v>
      </c>
      <c r="G19" s="123">
        <f t="shared" si="0"/>
        <v>0</v>
      </c>
      <c r="H19" s="123">
        <f t="shared" si="0"/>
        <v>0</v>
      </c>
      <c r="I19" s="123">
        <f t="shared" si="0"/>
        <v>0</v>
      </c>
      <c r="J19" s="123">
        <f t="shared" si="0"/>
        <v>0</v>
      </c>
      <c r="K19" s="123">
        <f t="shared" si="0"/>
        <v>0</v>
      </c>
      <c r="L19" s="123">
        <f t="shared" si="0"/>
        <v>0</v>
      </c>
      <c r="M19" s="123">
        <f t="shared" si="0"/>
        <v>0</v>
      </c>
      <c r="N19" s="123">
        <f t="shared" si="0"/>
        <v>0</v>
      </c>
    </row>
    <row r="20" spans="3:14" x14ac:dyDescent="0.25">
      <c r="C20" s="319" t="s">
        <v>257</v>
      </c>
      <c r="D20" s="320"/>
      <c r="E20" s="82"/>
      <c r="F20" s="82"/>
      <c r="G20" s="82"/>
      <c r="H20" s="82"/>
      <c r="I20" s="18"/>
      <c r="J20" s="18"/>
      <c r="K20" s="18"/>
      <c r="L20" s="18"/>
      <c r="M20" s="18"/>
      <c r="N20" s="18"/>
    </row>
    <row r="21" spans="3:14" x14ac:dyDescent="0.25">
      <c r="C21" s="18" t="s">
        <v>252</v>
      </c>
      <c r="D21" s="18" t="s">
        <v>253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3:14" x14ac:dyDescent="0.25">
      <c r="C22" s="18" t="s">
        <v>254</v>
      </c>
      <c r="D22" s="18" t="s">
        <v>255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3:14" x14ac:dyDescent="0.25">
      <c r="C23" s="18" t="s">
        <v>630</v>
      </c>
      <c r="D23" s="18" t="s">
        <v>64</v>
      </c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3:14" x14ac:dyDescent="0.25">
      <c r="C24" s="18" t="s">
        <v>631</v>
      </c>
      <c r="D24" s="18" t="s">
        <v>632</v>
      </c>
      <c r="E24" s="18"/>
      <c r="F24" s="18"/>
      <c r="G24" s="18"/>
      <c r="H24" s="18"/>
      <c r="I24" s="18"/>
      <c r="J24" s="18"/>
      <c r="K24" s="18"/>
      <c r="L24" s="18"/>
      <c r="M24" s="18"/>
      <c r="N24" s="18"/>
    </row>
    <row r="25" spans="3:14" x14ac:dyDescent="0.25">
      <c r="C25" s="18" t="s">
        <v>633</v>
      </c>
      <c r="D25" s="18" t="s">
        <v>634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</row>
    <row r="26" spans="3:14" x14ac:dyDescent="0.25">
      <c r="C26" s="18" t="s">
        <v>635</v>
      </c>
      <c r="D26" s="18" t="s">
        <v>636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</row>
    <row r="27" spans="3:14" x14ac:dyDescent="0.25">
      <c r="C27" s="18" t="s">
        <v>473</v>
      </c>
      <c r="D27" s="18" t="s">
        <v>627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3:14" x14ac:dyDescent="0.25">
      <c r="C28" s="18" t="s">
        <v>473</v>
      </c>
      <c r="D28" s="18" t="s">
        <v>637</v>
      </c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29" spans="3:14" x14ac:dyDescent="0.25">
      <c r="C29" s="18" t="s">
        <v>638</v>
      </c>
      <c r="D29" s="18" t="s">
        <v>629</v>
      </c>
      <c r="E29" s="18"/>
      <c r="F29" s="18"/>
      <c r="G29" s="18"/>
      <c r="H29" s="18"/>
      <c r="I29" s="18"/>
      <c r="J29" s="18"/>
      <c r="K29" s="18"/>
      <c r="L29" s="18"/>
      <c r="M29" s="18"/>
      <c r="N29" s="18"/>
    </row>
    <row r="30" spans="3:14" x14ac:dyDescent="0.25">
      <c r="C30" s="18" t="s">
        <v>259</v>
      </c>
      <c r="D30" s="18" t="s">
        <v>259</v>
      </c>
      <c r="E30" s="18"/>
      <c r="F30" s="18"/>
      <c r="G30" s="18"/>
      <c r="H30" s="18"/>
      <c r="I30" s="18"/>
      <c r="J30" s="18"/>
      <c r="K30" s="18"/>
      <c r="L30" s="18"/>
      <c r="M30" s="18"/>
      <c r="N30" s="18"/>
    </row>
    <row r="31" spans="3:14" x14ac:dyDescent="0.25">
      <c r="C31" s="317" t="s">
        <v>225</v>
      </c>
      <c r="D31" s="318"/>
      <c r="E31" s="123">
        <f t="shared" ref="E31:N31" si="1">SUM(E21:E30)</f>
        <v>0</v>
      </c>
      <c r="F31" s="123">
        <f t="shared" si="1"/>
        <v>0</v>
      </c>
      <c r="G31" s="123">
        <f t="shared" si="1"/>
        <v>0</v>
      </c>
      <c r="H31" s="123">
        <f t="shared" si="1"/>
        <v>0</v>
      </c>
      <c r="I31" s="123">
        <f t="shared" si="1"/>
        <v>0</v>
      </c>
      <c r="J31" s="123">
        <f t="shared" si="1"/>
        <v>0</v>
      </c>
      <c r="K31" s="123">
        <f t="shared" si="1"/>
        <v>0</v>
      </c>
      <c r="L31" s="123">
        <f t="shared" si="1"/>
        <v>0</v>
      </c>
      <c r="M31" s="123">
        <f t="shared" si="1"/>
        <v>0</v>
      </c>
      <c r="N31" s="123">
        <f t="shared" si="1"/>
        <v>0</v>
      </c>
    </row>
    <row r="32" spans="3:14" x14ac:dyDescent="0.25">
      <c r="C32" s="319" t="s">
        <v>258</v>
      </c>
      <c r="D32" s="320"/>
      <c r="E32" s="82"/>
      <c r="F32" s="82"/>
      <c r="G32" s="82"/>
      <c r="H32" s="82"/>
      <c r="I32" s="18"/>
      <c r="J32" s="18"/>
      <c r="K32" s="18"/>
      <c r="L32" s="18"/>
      <c r="M32" s="18"/>
      <c r="N32" s="18"/>
    </row>
    <row r="33" spans="3:14" x14ac:dyDescent="0.25">
      <c r="C33" s="18" t="s">
        <v>252</v>
      </c>
      <c r="D33" s="18" t="s">
        <v>253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</row>
    <row r="34" spans="3:14" x14ac:dyDescent="0.25">
      <c r="C34" s="18" t="s">
        <v>254</v>
      </c>
      <c r="D34" s="18" t="s">
        <v>255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</row>
    <row r="35" spans="3:14" x14ac:dyDescent="0.25">
      <c r="C35" s="167" t="s">
        <v>641</v>
      </c>
      <c r="D35" s="19" t="s">
        <v>64</v>
      </c>
      <c r="E35" s="18"/>
      <c r="F35" s="18"/>
      <c r="G35" s="18"/>
      <c r="H35" s="18"/>
      <c r="I35" s="18"/>
      <c r="J35" s="18"/>
      <c r="K35" s="18"/>
      <c r="L35" s="18"/>
      <c r="M35" s="18"/>
      <c r="N35" s="18"/>
    </row>
    <row r="36" spans="3:14" x14ac:dyDescent="0.25">
      <c r="C36" s="167" t="s">
        <v>631</v>
      </c>
      <c r="D36" s="19" t="s">
        <v>632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</row>
    <row r="37" spans="3:14" x14ac:dyDescent="0.25">
      <c r="C37" s="167" t="s">
        <v>633</v>
      </c>
      <c r="D37" s="19" t="s">
        <v>634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</row>
    <row r="38" spans="3:14" x14ac:dyDescent="0.25">
      <c r="C38" s="167" t="s">
        <v>635</v>
      </c>
      <c r="D38" s="19" t="s">
        <v>636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</row>
    <row r="39" spans="3:14" x14ac:dyDescent="0.25">
      <c r="C39" s="167" t="s">
        <v>473</v>
      </c>
      <c r="D39" s="19" t="s">
        <v>627</v>
      </c>
      <c r="E39" s="18"/>
      <c r="F39" s="18"/>
      <c r="G39" s="18"/>
      <c r="H39" s="18"/>
      <c r="I39" s="18"/>
      <c r="J39" s="18"/>
      <c r="K39" s="18"/>
      <c r="L39" s="18"/>
      <c r="M39" s="18"/>
      <c r="N39" s="18"/>
    </row>
    <row r="40" spans="3:14" x14ac:dyDescent="0.25">
      <c r="C40" s="167" t="s">
        <v>473</v>
      </c>
      <c r="D40" s="19" t="s">
        <v>637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</row>
    <row r="41" spans="3:14" x14ac:dyDescent="0.25">
      <c r="C41" s="167" t="s">
        <v>638</v>
      </c>
      <c r="D41" s="19" t="s">
        <v>629</v>
      </c>
      <c r="E41" s="18"/>
      <c r="F41" s="18"/>
      <c r="G41" s="18"/>
      <c r="H41" s="18"/>
      <c r="I41" s="18"/>
      <c r="J41" s="18"/>
      <c r="K41" s="18"/>
      <c r="L41" s="18"/>
      <c r="M41" s="18"/>
      <c r="N41" s="18"/>
    </row>
    <row r="42" spans="3:14" x14ac:dyDescent="0.25">
      <c r="C42" s="18" t="s">
        <v>259</v>
      </c>
      <c r="D42" s="18" t="s">
        <v>259</v>
      </c>
      <c r="E42" s="18"/>
      <c r="F42" s="18"/>
      <c r="G42" s="18"/>
      <c r="H42" s="18"/>
      <c r="I42" s="18"/>
      <c r="J42" s="18"/>
      <c r="K42" s="18"/>
      <c r="L42" s="18"/>
      <c r="M42" s="18"/>
      <c r="N42" s="18"/>
    </row>
    <row r="43" spans="3:14" x14ac:dyDescent="0.25">
      <c r="C43" s="317" t="s">
        <v>225</v>
      </c>
      <c r="D43" s="318"/>
      <c r="E43" s="123">
        <f t="shared" ref="E43:N43" si="2">SUM(E33:E42)</f>
        <v>0</v>
      </c>
      <c r="F43" s="123">
        <f t="shared" si="2"/>
        <v>0</v>
      </c>
      <c r="G43" s="123">
        <f t="shared" si="2"/>
        <v>0</v>
      </c>
      <c r="H43" s="123">
        <f t="shared" si="2"/>
        <v>0</v>
      </c>
      <c r="I43" s="123">
        <f t="shared" si="2"/>
        <v>0</v>
      </c>
      <c r="J43" s="123">
        <f t="shared" si="2"/>
        <v>0</v>
      </c>
      <c r="K43" s="123">
        <f t="shared" si="2"/>
        <v>0</v>
      </c>
      <c r="L43" s="123">
        <f t="shared" si="2"/>
        <v>0</v>
      </c>
      <c r="M43" s="123">
        <f t="shared" si="2"/>
        <v>0</v>
      </c>
      <c r="N43" s="123">
        <f t="shared" si="2"/>
        <v>0</v>
      </c>
    </row>
    <row r="44" spans="3:14" x14ac:dyDescent="0.25">
      <c r="C44" s="319" t="s">
        <v>260</v>
      </c>
      <c r="D44" s="320"/>
      <c r="E44" s="82"/>
      <c r="F44" s="82"/>
      <c r="G44" s="82"/>
      <c r="H44" s="82"/>
      <c r="I44" s="18"/>
      <c r="J44" s="18"/>
      <c r="K44" s="18"/>
      <c r="L44" s="18"/>
      <c r="M44" s="18"/>
      <c r="N44" s="18"/>
    </row>
    <row r="45" spans="3:14" x14ac:dyDescent="0.25">
      <c r="C45" s="18" t="s">
        <v>252</v>
      </c>
      <c r="D45" s="18" t="s">
        <v>253</v>
      </c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3:14" x14ac:dyDescent="0.25">
      <c r="C46" s="18" t="s">
        <v>254</v>
      </c>
      <c r="D46" s="18" t="s">
        <v>255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3:14" x14ac:dyDescent="0.25">
      <c r="C47" s="18" t="s">
        <v>641</v>
      </c>
      <c r="D47" s="18" t="s">
        <v>64</v>
      </c>
      <c r="E47" s="18"/>
      <c r="F47" s="18"/>
      <c r="G47" s="18"/>
      <c r="H47" s="18"/>
      <c r="I47" s="18"/>
      <c r="J47" s="18"/>
      <c r="K47" s="18"/>
      <c r="L47" s="18"/>
      <c r="M47" s="18"/>
      <c r="N47" s="18"/>
    </row>
    <row r="48" spans="3:14" x14ac:dyDescent="0.25">
      <c r="C48" s="18" t="s">
        <v>631</v>
      </c>
      <c r="D48" s="18" t="s">
        <v>632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3:14" x14ac:dyDescent="0.25">
      <c r="C49" s="18" t="s">
        <v>633</v>
      </c>
      <c r="D49" s="18" t="s">
        <v>634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</row>
    <row r="50" spans="3:14" x14ac:dyDescent="0.25">
      <c r="C50" s="18" t="s">
        <v>639</v>
      </c>
      <c r="D50" s="18" t="s">
        <v>640</v>
      </c>
      <c r="E50" s="18"/>
      <c r="F50" s="18"/>
      <c r="G50" s="18"/>
      <c r="H50" s="18"/>
      <c r="I50" s="18"/>
      <c r="J50" s="18"/>
      <c r="K50" s="18"/>
      <c r="L50" s="18"/>
      <c r="M50" s="18"/>
      <c r="N50" s="18"/>
    </row>
    <row r="51" spans="3:14" x14ac:dyDescent="0.25">
      <c r="C51" s="18" t="s">
        <v>635</v>
      </c>
      <c r="D51" s="18" t="s">
        <v>636</v>
      </c>
      <c r="E51" s="18"/>
      <c r="F51" s="18"/>
      <c r="G51" s="18"/>
      <c r="H51" s="18"/>
      <c r="I51" s="18"/>
      <c r="J51" s="18"/>
      <c r="K51" s="18"/>
      <c r="L51" s="18"/>
      <c r="M51" s="18"/>
      <c r="N51" s="18"/>
    </row>
    <row r="52" spans="3:14" x14ac:dyDescent="0.25">
      <c r="C52" s="18" t="s">
        <v>473</v>
      </c>
      <c r="D52" s="18" t="s">
        <v>627</v>
      </c>
      <c r="E52" s="18"/>
      <c r="F52" s="18"/>
      <c r="G52" s="18"/>
      <c r="H52" s="18"/>
      <c r="I52" s="18"/>
      <c r="J52" s="18"/>
      <c r="K52" s="18"/>
      <c r="L52" s="18"/>
      <c r="M52" s="18"/>
      <c r="N52" s="18"/>
    </row>
    <row r="53" spans="3:14" x14ac:dyDescent="0.25">
      <c r="C53" s="18" t="s">
        <v>473</v>
      </c>
      <c r="D53" s="18" t="s">
        <v>637</v>
      </c>
      <c r="E53" s="18"/>
      <c r="F53" s="18"/>
      <c r="G53" s="18"/>
      <c r="H53" s="18"/>
      <c r="I53" s="18"/>
      <c r="J53" s="18"/>
      <c r="K53" s="18"/>
      <c r="L53" s="18"/>
      <c r="M53" s="18"/>
      <c r="N53" s="18"/>
    </row>
    <row r="54" spans="3:14" x14ac:dyDescent="0.25">
      <c r="C54" s="18" t="s">
        <v>638</v>
      </c>
      <c r="D54" s="18" t="s">
        <v>629</v>
      </c>
      <c r="E54" s="18"/>
      <c r="F54" s="18"/>
      <c r="G54" s="18"/>
      <c r="H54" s="18"/>
      <c r="I54" s="18"/>
      <c r="J54" s="18"/>
      <c r="K54" s="18"/>
      <c r="L54" s="18"/>
      <c r="M54" s="18"/>
      <c r="N54" s="18"/>
    </row>
    <row r="55" spans="3:14" x14ac:dyDescent="0.25">
      <c r="C55" s="18" t="s">
        <v>259</v>
      </c>
      <c r="D55" s="18" t="s">
        <v>259</v>
      </c>
      <c r="E55" s="18"/>
      <c r="F55" s="18"/>
      <c r="G55" s="18"/>
      <c r="H55" s="18"/>
      <c r="I55" s="18"/>
      <c r="J55" s="18"/>
      <c r="K55" s="18"/>
      <c r="L55" s="18"/>
      <c r="M55" s="18"/>
      <c r="N55" s="18"/>
    </row>
    <row r="56" spans="3:14" x14ac:dyDescent="0.25">
      <c r="C56" s="317" t="s">
        <v>225</v>
      </c>
      <c r="D56" s="318"/>
      <c r="E56" s="123">
        <f t="shared" ref="E56:N56" si="3">SUM(E45:E55)</f>
        <v>0</v>
      </c>
      <c r="F56" s="123">
        <f t="shared" si="3"/>
        <v>0</v>
      </c>
      <c r="G56" s="123">
        <f t="shared" si="3"/>
        <v>0</v>
      </c>
      <c r="H56" s="123">
        <f t="shared" si="3"/>
        <v>0</v>
      </c>
      <c r="I56" s="123">
        <f t="shared" si="3"/>
        <v>0</v>
      </c>
      <c r="J56" s="123">
        <f t="shared" si="3"/>
        <v>0</v>
      </c>
      <c r="K56" s="123">
        <f t="shared" si="3"/>
        <v>0</v>
      </c>
      <c r="L56" s="123">
        <f t="shared" si="3"/>
        <v>0</v>
      </c>
      <c r="M56" s="123">
        <f t="shared" si="3"/>
        <v>0</v>
      </c>
      <c r="N56" s="123">
        <f t="shared" si="3"/>
        <v>0</v>
      </c>
    </row>
    <row r="57" spans="3:14" x14ac:dyDescent="0.25">
      <c r="C57" s="317" t="s">
        <v>256</v>
      </c>
      <c r="D57" s="318"/>
      <c r="E57" s="123">
        <f t="shared" ref="E57:N57" si="4">E31+E43+E56</f>
        <v>0</v>
      </c>
      <c r="F57" s="123">
        <f t="shared" si="4"/>
        <v>0</v>
      </c>
      <c r="G57" s="123">
        <f t="shared" si="4"/>
        <v>0</v>
      </c>
      <c r="H57" s="123">
        <f t="shared" si="4"/>
        <v>0</v>
      </c>
      <c r="I57" s="123">
        <f t="shared" si="4"/>
        <v>0</v>
      </c>
      <c r="J57" s="123">
        <f t="shared" si="4"/>
        <v>0</v>
      </c>
      <c r="K57" s="123">
        <f t="shared" si="4"/>
        <v>0</v>
      </c>
      <c r="L57" s="123">
        <f t="shared" si="4"/>
        <v>0</v>
      </c>
      <c r="M57" s="123">
        <f t="shared" si="4"/>
        <v>0</v>
      </c>
      <c r="N57" s="123">
        <f t="shared" si="4"/>
        <v>0</v>
      </c>
    </row>
    <row r="58" spans="3:14" x14ac:dyDescent="0.25">
      <c r="C58" s="317" t="s">
        <v>261</v>
      </c>
      <c r="D58" s="318"/>
      <c r="E58" s="123">
        <f t="shared" ref="E58:N58" si="5">E57+E19</f>
        <v>0</v>
      </c>
      <c r="F58" s="123">
        <f t="shared" si="5"/>
        <v>0</v>
      </c>
      <c r="G58" s="123">
        <f t="shared" si="5"/>
        <v>0</v>
      </c>
      <c r="H58" s="123">
        <f t="shared" si="5"/>
        <v>0</v>
      </c>
      <c r="I58" s="123">
        <f t="shared" si="5"/>
        <v>0</v>
      </c>
      <c r="J58" s="123">
        <f t="shared" si="5"/>
        <v>0</v>
      </c>
      <c r="K58" s="123">
        <f t="shared" si="5"/>
        <v>0</v>
      </c>
      <c r="L58" s="123">
        <f t="shared" si="5"/>
        <v>0</v>
      </c>
      <c r="M58" s="123">
        <f t="shared" si="5"/>
        <v>0</v>
      </c>
      <c r="N58" s="123">
        <f t="shared" si="5"/>
        <v>0</v>
      </c>
    </row>
    <row r="61" spans="3:14" x14ac:dyDescent="0.25">
      <c r="D61" s="24"/>
      <c r="E61" s="24" t="s">
        <v>175</v>
      </c>
    </row>
    <row r="62" spans="3:14" x14ac:dyDescent="0.25">
      <c r="D62" s="26"/>
      <c r="E62" s="26">
        <v>1</v>
      </c>
      <c r="F62" s="4" t="s">
        <v>266</v>
      </c>
    </row>
    <row r="63" spans="3:14" x14ac:dyDescent="0.25">
      <c r="E63" s="26">
        <f>E62+1</f>
        <v>2</v>
      </c>
      <c r="F63" s="4" t="s">
        <v>267</v>
      </c>
    </row>
  </sheetData>
  <mergeCells count="17">
    <mergeCell ref="J5:N5"/>
    <mergeCell ref="C5:D7"/>
    <mergeCell ref="E5:E6"/>
    <mergeCell ref="F5:F6"/>
    <mergeCell ref="G5:G6"/>
    <mergeCell ref="I5:I6"/>
    <mergeCell ref="H5:H6"/>
    <mergeCell ref="C58:D58"/>
    <mergeCell ref="C8:D8"/>
    <mergeCell ref="C19:D19"/>
    <mergeCell ref="C20:D20"/>
    <mergeCell ref="C31:D31"/>
    <mergeCell ref="C32:D32"/>
    <mergeCell ref="C43:D43"/>
    <mergeCell ref="C44:D44"/>
    <mergeCell ref="C56:D56"/>
    <mergeCell ref="C57:D57"/>
  </mergeCells>
  <pageMargins left="0.75" right="0.75" top="1" bottom="1" header="0.5" footer="0.5"/>
  <pageSetup paperSize="9" scale="73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B050"/>
    <pageSetUpPr fitToPage="1"/>
  </sheetPr>
  <dimension ref="B1:O78"/>
  <sheetViews>
    <sheetView showGridLines="0" zoomScale="66" zoomScaleNormal="90" zoomScaleSheetLayoutView="90" workbookViewId="0">
      <selection activeCell="H42" sqref="H42"/>
    </sheetView>
  </sheetViews>
  <sheetFormatPr defaultColWidth="9.1796875" defaultRowHeight="14" x14ac:dyDescent="0.25"/>
  <cols>
    <col min="1" max="1" width="4.1796875" style="4" customWidth="1"/>
    <col min="2" max="2" width="7.1796875" style="4" customWidth="1"/>
    <col min="3" max="3" width="48.6328125" style="4" customWidth="1"/>
    <col min="4" max="4" width="13.81640625" style="4" bestFit="1" customWidth="1"/>
    <col min="5" max="6" width="16.54296875" style="4" customWidth="1"/>
    <col min="7" max="7" width="21.1796875" style="4" customWidth="1"/>
    <col min="8" max="8" width="34.36328125" style="4" customWidth="1"/>
    <col min="9" max="9" width="21.1796875" style="4" customWidth="1"/>
    <col min="10" max="10" width="12.54296875" style="4" customWidth="1"/>
    <col min="11" max="11" width="11.81640625" style="4" bestFit="1" customWidth="1"/>
    <col min="12" max="12" width="13.81640625" style="4" bestFit="1" customWidth="1"/>
    <col min="13" max="18" width="11.81640625" style="4" bestFit="1" customWidth="1"/>
    <col min="19" max="16384" width="9.1796875" style="4"/>
  </cols>
  <sheetData>
    <row r="1" spans="2:15" x14ac:dyDescent="0.25">
      <c r="B1" s="15"/>
    </row>
    <row r="2" spans="2:15" x14ac:dyDescent="0.25">
      <c r="H2" s="25" t="s">
        <v>754</v>
      </c>
    </row>
    <row r="3" spans="2:15" x14ac:dyDescent="0.25">
      <c r="H3" s="27" t="s">
        <v>457</v>
      </c>
    </row>
    <row r="4" spans="2:15" x14ac:dyDescent="0.25">
      <c r="B4" s="25"/>
      <c r="C4" s="15"/>
      <c r="D4" s="16"/>
      <c r="E4" s="16"/>
      <c r="F4" s="16"/>
      <c r="G4" s="16"/>
      <c r="H4" s="16"/>
      <c r="I4" s="16"/>
      <c r="J4" s="16"/>
      <c r="K4" s="16"/>
      <c r="L4" s="16"/>
    </row>
    <row r="5" spans="2:15" x14ac:dyDescent="0.25">
      <c r="O5" s="17" t="s">
        <v>4</v>
      </c>
    </row>
    <row r="6" spans="2:15" s="5" customFormat="1" x14ac:dyDescent="0.25">
      <c r="B6" s="309" t="s">
        <v>140</v>
      </c>
      <c r="C6" s="312" t="s">
        <v>18</v>
      </c>
      <c r="D6" s="314" t="s">
        <v>160</v>
      </c>
      <c r="E6" s="315"/>
      <c r="F6" s="316"/>
      <c r="G6" s="314" t="s">
        <v>642</v>
      </c>
      <c r="H6" s="315"/>
      <c r="I6" s="315"/>
      <c r="J6" s="315"/>
      <c r="K6" s="306" t="s">
        <v>153</v>
      </c>
      <c r="L6" s="306"/>
      <c r="M6" s="306"/>
      <c r="N6" s="306"/>
      <c r="O6" s="306"/>
    </row>
    <row r="7" spans="2:15" s="5" customFormat="1" ht="28" x14ac:dyDescent="0.25">
      <c r="B7" s="310"/>
      <c r="C7" s="312"/>
      <c r="D7" s="7" t="s">
        <v>224</v>
      </c>
      <c r="E7" s="7" t="s">
        <v>169</v>
      </c>
      <c r="F7" s="7" t="s">
        <v>141</v>
      </c>
      <c r="G7" s="7" t="s">
        <v>224</v>
      </c>
      <c r="H7" s="7" t="s">
        <v>163</v>
      </c>
      <c r="I7" s="7" t="s">
        <v>164</v>
      </c>
      <c r="J7" s="7" t="s">
        <v>168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</row>
    <row r="8" spans="2:15" s="5" customFormat="1" x14ac:dyDescent="0.25">
      <c r="B8" s="311"/>
      <c r="C8" s="313"/>
      <c r="D8" s="7" t="s">
        <v>10</v>
      </c>
      <c r="E8" s="7" t="s">
        <v>12</v>
      </c>
      <c r="F8" s="7" t="s">
        <v>162</v>
      </c>
      <c r="G8" s="7" t="s">
        <v>10</v>
      </c>
      <c r="H8" s="7" t="s">
        <v>3</v>
      </c>
      <c r="I8" s="7" t="s">
        <v>5</v>
      </c>
      <c r="J8" s="7" t="s">
        <v>5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</row>
    <row r="9" spans="2:15" x14ac:dyDescent="0.25">
      <c r="B9" s="51">
        <v>1</v>
      </c>
      <c r="C9" s="69" t="s">
        <v>456</v>
      </c>
      <c r="D9" s="1"/>
      <c r="E9" s="169">
        <f>G20</f>
        <v>0</v>
      </c>
      <c r="F9" s="237">
        <f>E9</f>
        <v>0</v>
      </c>
      <c r="G9" s="198"/>
      <c r="H9" s="169">
        <f>G29/2</f>
        <v>0</v>
      </c>
      <c r="I9" s="169">
        <f>G29/2</f>
        <v>0</v>
      </c>
      <c r="J9" s="237">
        <f>H9+I9</f>
        <v>0</v>
      </c>
      <c r="K9" s="169">
        <f>'[9]CSS SPDCL'!$R$42</f>
        <v>42.995201752855948</v>
      </c>
      <c r="L9" s="238">
        <v>0</v>
      </c>
      <c r="M9" s="238">
        <v>0</v>
      </c>
      <c r="N9" s="238">
        <v>0</v>
      </c>
      <c r="O9" s="238">
        <v>0</v>
      </c>
    </row>
    <row r="10" spans="2:15" x14ac:dyDescent="0.25">
      <c r="B10" s="51">
        <f>B9+1</f>
        <v>2</v>
      </c>
      <c r="C10" s="69" t="s">
        <v>458</v>
      </c>
      <c r="D10" s="1"/>
      <c r="E10" s="169">
        <f>I20</f>
        <v>0</v>
      </c>
      <c r="F10" s="237">
        <f>E10</f>
        <v>0</v>
      </c>
      <c r="G10" s="198"/>
      <c r="H10" s="169">
        <f>I29/2</f>
        <v>0</v>
      </c>
      <c r="I10" s="169">
        <f>I29/2</f>
        <v>0</v>
      </c>
      <c r="J10" s="237">
        <f>H10+I10</f>
        <v>0</v>
      </c>
      <c r="K10" s="169">
        <f>'[9]CSS SPDCL'!$O$45</f>
        <v>55.572488551399999</v>
      </c>
      <c r="L10" s="238">
        <v>0</v>
      </c>
      <c r="M10" s="238">
        <v>0</v>
      </c>
      <c r="N10" s="238">
        <v>0</v>
      </c>
      <c r="O10" s="238">
        <v>0</v>
      </c>
    </row>
    <row r="13" spans="2:15" hidden="1" x14ac:dyDescent="0.25">
      <c r="B13" s="24" t="s">
        <v>369</v>
      </c>
    </row>
    <row r="14" spans="2:15" ht="42" hidden="1" x14ac:dyDescent="0.25">
      <c r="B14" s="306" t="s">
        <v>140</v>
      </c>
      <c r="C14" s="347" t="s">
        <v>459</v>
      </c>
      <c r="D14" s="22" t="s">
        <v>460</v>
      </c>
      <c r="E14" s="22" t="s">
        <v>461</v>
      </c>
      <c r="F14" s="22" t="s">
        <v>462</v>
      </c>
      <c r="G14" s="22" t="s">
        <v>456</v>
      </c>
      <c r="H14" s="22" t="s">
        <v>463</v>
      </c>
      <c r="I14" s="22" t="s">
        <v>458</v>
      </c>
    </row>
    <row r="15" spans="2:15" ht="28" hidden="1" x14ac:dyDescent="0.25">
      <c r="B15" s="306"/>
      <c r="C15" s="347"/>
      <c r="D15" s="22" t="s">
        <v>464</v>
      </c>
      <c r="E15" s="14" t="s">
        <v>306</v>
      </c>
      <c r="F15" s="14" t="s">
        <v>465</v>
      </c>
      <c r="G15" s="14" t="s">
        <v>431</v>
      </c>
      <c r="H15" s="14" t="s">
        <v>465</v>
      </c>
      <c r="I15" s="14" t="s">
        <v>431</v>
      </c>
    </row>
    <row r="16" spans="2:15" hidden="1" x14ac:dyDescent="0.25">
      <c r="B16" s="12">
        <v>1</v>
      </c>
      <c r="C16" s="18"/>
      <c r="D16" s="18"/>
      <c r="E16" s="199"/>
      <c r="F16" s="199"/>
      <c r="G16" s="199"/>
      <c r="H16" s="199"/>
      <c r="I16" s="199"/>
    </row>
    <row r="17" spans="2:9" hidden="1" x14ac:dyDescent="0.25">
      <c r="B17" s="12">
        <f>B16+1</f>
        <v>2</v>
      </c>
      <c r="C17" s="18"/>
      <c r="D17" s="18"/>
      <c r="E17" s="199"/>
      <c r="F17" s="199"/>
      <c r="G17" s="199"/>
      <c r="H17" s="199"/>
      <c r="I17" s="199"/>
    </row>
    <row r="18" spans="2:9" hidden="1" x14ac:dyDescent="0.25">
      <c r="B18" s="12">
        <f>B17+1</f>
        <v>3</v>
      </c>
      <c r="C18" s="18"/>
      <c r="D18" s="18"/>
      <c r="E18" s="199"/>
      <c r="F18" s="199"/>
      <c r="G18" s="199"/>
      <c r="H18" s="199"/>
      <c r="I18" s="199"/>
    </row>
    <row r="19" spans="2:9" hidden="1" x14ac:dyDescent="0.25">
      <c r="B19" s="12"/>
      <c r="C19" s="18" t="s">
        <v>211</v>
      </c>
      <c r="D19" s="18"/>
      <c r="E19" s="199"/>
      <c r="F19" s="199"/>
      <c r="G19" s="199"/>
      <c r="H19" s="199"/>
      <c r="I19" s="199"/>
    </row>
    <row r="20" spans="2:9" hidden="1" x14ac:dyDescent="0.25">
      <c r="B20" s="12"/>
      <c r="C20" s="14" t="s">
        <v>108</v>
      </c>
      <c r="D20" s="18"/>
      <c r="E20" s="124">
        <f>SUM(E16:E19)</f>
        <v>0</v>
      </c>
      <c r="F20" s="124">
        <f>SUM(F16:F19)</f>
        <v>0</v>
      </c>
      <c r="G20" s="124">
        <f>SUM(G16:G19)</f>
        <v>0</v>
      </c>
      <c r="H20" s="124">
        <f>SUM(H16:H19)</f>
        <v>0</v>
      </c>
      <c r="I20" s="124">
        <f>SUM(I16:I19)</f>
        <v>0</v>
      </c>
    </row>
    <row r="21" spans="2:9" hidden="1" x14ac:dyDescent="0.25"/>
    <row r="22" spans="2:9" hidden="1" x14ac:dyDescent="0.25">
      <c r="B22" s="24" t="s">
        <v>645</v>
      </c>
    </row>
    <row r="23" spans="2:9" ht="42" hidden="1" x14ac:dyDescent="0.25">
      <c r="B23" s="306" t="s">
        <v>140</v>
      </c>
      <c r="C23" s="347" t="s">
        <v>459</v>
      </c>
      <c r="D23" s="22" t="s">
        <v>460</v>
      </c>
      <c r="E23" s="22" t="s">
        <v>461</v>
      </c>
      <c r="F23" s="22" t="s">
        <v>462</v>
      </c>
      <c r="G23" s="22" t="s">
        <v>456</v>
      </c>
      <c r="H23" s="22" t="s">
        <v>463</v>
      </c>
      <c r="I23" s="22" t="s">
        <v>458</v>
      </c>
    </row>
    <row r="24" spans="2:9" ht="28" hidden="1" x14ac:dyDescent="0.25">
      <c r="B24" s="306"/>
      <c r="C24" s="347"/>
      <c r="D24" s="22" t="s">
        <v>464</v>
      </c>
      <c r="E24" s="14" t="s">
        <v>306</v>
      </c>
      <c r="F24" s="14" t="s">
        <v>465</v>
      </c>
      <c r="G24" s="14" t="s">
        <v>431</v>
      </c>
      <c r="H24" s="14" t="s">
        <v>465</v>
      </c>
      <c r="I24" s="14" t="s">
        <v>431</v>
      </c>
    </row>
    <row r="25" spans="2:9" hidden="1" x14ac:dyDescent="0.25">
      <c r="B25" s="12">
        <v>1</v>
      </c>
      <c r="C25" s="18"/>
      <c r="D25" s="18"/>
      <c r="E25" s="199"/>
      <c r="F25" s="199"/>
      <c r="G25" s="199"/>
      <c r="H25" s="199"/>
      <c r="I25" s="199"/>
    </row>
    <row r="26" spans="2:9" hidden="1" x14ac:dyDescent="0.25">
      <c r="B26" s="12">
        <f>B25+1</f>
        <v>2</v>
      </c>
      <c r="C26" s="18"/>
      <c r="D26" s="18"/>
      <c r="E26" s="199"/>
      <c r="F26" s="199"/>
      <c r="G26" s="199"/>
      <c r="H26" s="199"/>
      <c r="I26" s="199"/>
    </row>
    <row r="27" spans="2:9" hidden="1" x14ac:dyDescent="0.25">
      <c r="B27" s="12">
        <f>B26+1</f>
        <v>3</v>
      </c>
      <c r="C27" s="18"/>
      <c r="D27" s="18"/>
      <c r="E27" s="199"/>
      <c r="F27" s="199"/>
      <c r="G27" s="199"/>
      <c r="H27" s="199"/>
      <c r="I27" s="199"/>
    </row>
    <row r="28" spans="2:9" hidden="1" x14ac:dyDescent="0.25">
      <c r="B28" s="12"/>
      <c r="C28" s="18" t="s">
        <v>211</v>
      </c>
      <c r="D28" s="18"/>
      <c r="E28" s="199"/>
      <c r="F28" s="199"/>
      <c r="G28" s="199"/>
      <c r="H28" s="199"/>
      <c r="I28" s="199"/>
    </row>
    <row r="29" spans="2:9" hidden="1" x14ac:dyDescent="0.25">
      <c r="B29" s="12"/>
      <c r="C29" s="14" t="s">
        <v>108</v>
      </c>
      <c r="D29" s="18"/>
      <c r="E29" s="213">
        <f>SUM(E25:E28)</f>
        <v>0</v>
      </c>
      <c r="F29" s="213">
        <f>SUM(F25:F28)</f>
        <v>0</v>
      </c>
      <c r="G29" s="213">
        <f>SUM(G25:G28)</f>
        <v>0</v>
      </c>
      <c r="H29" s="213">
        <f>SUM(H25:H28)</f>
        <v>0</v>
      </c>
      <c r="I29" s="213">
        <f>SUM(I25:I28)</f>
        <v>0</v>
      </c>
    </row>
    <row r="31" spans="2:9" x14ac:dyDescent="0.25">
      <c r="B31" s="24" t="s">
        <v>322</v>
      </c>
    </row>
    <row r="32" spans="2:9" ht="42" x14ac:dyDescent="0.25">
      <c r="B32" s="306" t="s">
        <v>140</v>
      </c>
      <c r="C32" s="347" t="s">
        <v>459</v>
      </c>
      <c r="D32" s="22" t="s">
        <v>460</v>
      </c>
      <c r="E32" s="22" t="s">
        <v>461</v>
      </c>
      <c r="F32" s="22" t="s">
        <v>462</v>
      </c>
      <c r="G32" s="22" t="s">
        <v>456</v>
      </c>
      <c r="H32" s="22" t="s">
        <v>463</v>
      </c>
      <c r="I32" s="22" t="s">
        <v>458</v>
      </c>
    </row>
    <row r="33" spans="2:9" ht="28" x14ac:dyDescent="0.25">
      <c r="B33" s="306"/>
      <c r="C33" s="347"/>
      <c r="D33" s="22" t="s">
        <v>464</v>
      </c>
      <c r="E33" s="14" t="s">
        <v>306</v>
      </c>
      <c r="F33" s="14" t="s">
        <v>465</v>
      </c>
      <c r="G33" s="14" t="s">
        <v>431</v>
      </c>
      <c r="H33" s="14" t="s">
        <v>465</v>
      </c>
      <c r="I33" s="14" t="s">
        <v>431</v>
      </c>
    </row>
    <row r="34" spans="2:9" x14ac:dyDescent="0.3">
      <c r="B34" s="12">
        <v>1</v>
      </c>
      <c r="C34" s="239" t="s">
        <v>767</v>
      </c>
      <c r="D34" s="199" t="s">
        <v>474</v>
      </c>
      <c r="E34" s="211">
        <f>'[9]CSS SPDCL'!$O$8</f>
        <v>0</v>
      </c>
      <c r="F34" s="211">
        <f>'[9]CSS SPDCL'!$K$8</f>
        <v>1.7704887057988872</v>
      </c>
      <c r="G34" s="211">
        <f>'[9]CSS SPDCL'!$R$8</f>
        <v>0</v>
      </c>
      <c r="H34" s="199" t="s">
        <v>770</v>
      </c>
      <c r="I34" s="211">
        <f>'[9]CSS SPDCL'!$M$44*'[9]CSS SPDCL'!$M$8/10+'[9]CSS SPDCL'!$N$44*'[9]CSS SPDCL'!$N$8/10</f>
        <v>0</v>
      </c>
    </row>
    <row r="35" spans="2:9" x14ac:dyDescent="0.3">
      <c r="B35" s="12">
        <f>B34+1</f>
        <v>2</v>
      </c>
      <c r="C35" s="239" t="s">
        <v>768</v>
      </c>
      <c r="D35" s="199" t="s">
        <v>474</v>
      </c>
      <c r="E35" s="211">
        <f>'[9]CSS SPDCL'!$O$9</f>
        <v>0</v>
      </c>
      <c r="F35" s="211">
        <f>'[9]CSS SPDCL'!$K$9</f>
        <v>2.1774692537603744</v>
      </c>
      <c r="G35" s="211">
        <f>'[9]CSS SPDCL'!$R$9</f>
        <v>0</v>
      </c>
      <c r="H35" s="199" t="s">
        <v>770</v>
      </c>
      <c r="I35" s="211">
        <f>'[9]CSS SPDCL'!$M$44*'[9]CSS SPDCL'!$M$9/10+'[9]CSS SPDCL'!$N$44*'[9]CSS SPDCL'!$N$9/10</f>
        <v>0</v>
      </c>
    </row>
    <row r="36" spans="2:9" x14ac:dyDescent="0.3">
      <c r="B36" s="12">
        <f>B35+1</f>
        <v>3</v>
      </c>
      <c r="C36" s="239" t="s">
        <v>767</v>
      </c>
      <c r="D36" s="199" t="s">
        <v>475</v>
      </c>
      <c r="E36" s="211">
        <f>'[9]CSS SPDCL'!$O$19</f>
        <v>165.29514246910003</v>
      </c>
      <c r="F36" s="211">
        <f>'[9]CSS SPDCL'!$K$19</f>
        <v>0.42904234032053701</v>
      </c>
      <c r="G36" s="211">
        <f>'[9]CSS SPDCL'!$R$19</f>
        <v>7.0918614768559252</v>
      </c>
      <c r="H36" s="199" t="s">
        <v>770</v>
      </c>
      <c r="I36" s="211">
        <f>'[9]CSS SPDCL'!$M$44*'[9]CSS SPDCL'!$M$19/10+'[9]CSS SPDCL'!$N$44*'[9]CSS SPDCL'!$N$19/10</f>
        <v>22.878658462546667</v>
      </c>
    </row>
    <row r="37" spans="2:9" x14ac:dyDescent="0.3">
      <c r="B37" s="199">
        <v>4</v>
      </c>
      <c r="C37" s="239" t="s">
        <v>768</v>
      </c>
      <c r="D37" s="199" t="s">
        <v>475</v>
      </c>
      <c r="E37" s="211">
        <f>'[9]CSS SPDCL'!$O$21</f>
        <v>25.304561416400002</v>
      </c>
      <c r="F37" s="211">
        <f>'[9]CSS SPDCL'!$K$21</f>
        <v>1.6729155386247587</v>
      </c>
      <c r="G37" s="211">
        <f>'[9]CSS SPDCL'!$R$21</f>
        <v>4.2332393991580091</v>
      </c>
      <c r="H37" s="199" t="s">
        <v>770</v>
      </c>
      <c r="I37" s="211">
        <f>'[9]CSS SPDCL'!$M$44*'[9]CSS SPDCL'!$M$21/10+'[9]CSS SPDCL'!$N$44*'[9]CSS SPDCL'!$N$21/10</f>
        <v>3.6675535488533333</v>
      </c>
    </row>
    <row r="38" spans="2:9" x14ac:dyDescent="0.3">
      <c r="B38" s="199">
        <v>5</v>
      </c>
      <c r="C38" s="239" t="s">
        <v>769</v>
      </c>
      <c r="D38" s="199" t="s">
        <v>476</v>
      </c>
      <c r="E38" s="211">
        <f>'[9]CSS SPDCL'!$O$31</f>
        <v>215.94992999999999</v>
      </c>
      <c r="F38" s="211">
        <f>'[9]CSS SPDCL'!$K$31</f>
        <v>1.4665483279777869</v>
      </c>
      <c r="G38" s="211">
        <f>'[9]CSS SPDCL'!$R$31</f>
        <v>31.67010087684201</v>
      </c>
      <c r="H38" s="199" t="s">
        <v>770</v>
      </c>
      <c r="I38" s="211">
        <f>'[9]CSS SPDCL'!$M$44*'[9]CSS SPDCL'!$M$31/10+'[9]CSS SPDCL'!$N$44*'[9]CSS SPDCL'!$N$31/10</f>
        <v>29.026276539999994</v>
      </c>
    </row>
    <row r="39" spans="2:9" hidden="1" x14ac:dyDescent="0.25">
      <c r="B39" s="199"/>
      <c r="C39" s="200"/>
      <c r="D39" s="199"/>
      <c r="E39" s="199"/>
      <c r="F39" s="199"/>
      <c r="G39" s="199"/>
      <c r="H39" s="199"/>
      <c r="I39" s="199"/>
    </row>
    <row r="40" spans="2:9" hidden="1" x14ac:dyDescent="0.25">
      <c r="B40" s="199"/>
      <c r="C40" s="200"/>
      <c r="D40" s="199"/>
      <c r="E40" s="199"/>
      <c r="F40" s="199"/>
      <c r="G40" s="199"/>
      <c r="H40" s="199"/>
      <c r="I40" s="199"/>
    </row>
    <row r="41" spans="2:9" hidden="1" x14ac:dyDescent="0.25">
      <c r="B41" s="12"/>
      <c r="C41" s="18" t="s">
        <v>211</v>
      </c>
      <c r="D41" s="199"/>
      <c r="E41" s="199"/>
      <c r="F41" s="199"/>
      <c r="G41" s="199"/>
      <c r="H41" s="199"/>
      <c r="I41" s="199"/>
    </row>
    <row r="42" spans="2:9" x14ac:dyDescent="0.25">
      <c r="B42" s="12"/>
      <c r="C42" s="14" t="s">
        <v>108</v>
      </c>
      <c r="D42" s="199"/>
      <c r="E42" s="213">
        <f>SUM(E34:E41)</f>
        <v>406.54963388550004</v>
      </c>
      <c r="F42" s="213">
        <v>0</v>
      </c>
      <c r="G42" s="213">
        <f>SUM(G34:G41)</f>
        <v>42.995201752855948</v>
      </c>
      <c r="H42" s="213">
        <f>SUM(H34:H41)</f>
        <v>0</v>
      </c>
      <c r="I42" s="213">
        <f>SUM(I34:I41)</f>
        <v>55.572488551399999</v>
      </c>
    </row>
    <row r="44" spans="2:9" hidden="1" x14ac:dyDescent="0.25">
      <c r="B44" s="24" t="s">
        <v>323</v>
      </c>
    </row>
    <row r="45" spans="2:9" ht="42" hidden="1" x14ac:dyDescent="0.25">
      <c r="B45" s="306" t="s">
        <v>140</v>
      </c>
      <c r="C45" s="347" t="s">
        <v>459</v>
      </c>
      <c r="D45" s="22" t="s">
        <v>460</v>
      </c>
      <c r="E45" s="22" t="s">
        <v>461</v>
      </c>
      <c r="F45" s="22" t="s">
        <v>462</v>
      </c>
      <c r="G45" s="22" t="s">
        <v>456</v>
      </c>
      <c r="H45" s="22" t="s">
        <v>463</v>
      </c>
      <c r="I45" s="22" t="s">
        <v>458</v>
      </c>
    </row>
    <row r="46" spans="2:9" ht="28" hidden="1" x14ac:dyDescent="0.25">
      <c r="B46" s="306"/>
      <c r="C46" s="347"/>
      <c r="D46" s="22" t="s">
        <v>464</v>
      </c>
      <c r="E46" s="14" t="s">
        <v>306</v>
      </c>
      <c r="F46" s="14" t="s">
        <v>465</v>
      </c>
      <c r="G46" s="14" t="s">
        <v>431</v>
      </c>
      <c r="H46" s="14" t="s">
        <v>465</v>
      </c>
      <c r="I46" s="14" t="s">
        <v>431</v>
      </c>
    </row>
    <row r="47" spans="2:9" hidden="1" x14ac:dyDescent="0.25">
      <c r="B47" s="12">
        <v>1</v>
      </c>
      <c r="C47" s="18"/>
      <c r="D47" s="18"/>
      <c r="E47" s="200"/>
      <c r="F47" s="200"/>
      <c r="G47" s="200"/>
      <c r="H47" s="200"/>
      <c r="I47" s="200"/>
    </row>
    <row r="48" spans="2:9" hidden="1" x14ac:dyDescent="0.25">
      <c r="B48" s="12">
        <f>B47+1</f>
        <v>2</v>
      </c>
      <c r="C48" s="18"/>
      <c r="D48" s="18"/>
      <c r="E48" s="200"/>
      <c r="F48" s="200"/>
      <c r="G48" s="200"/>
      <c r="H48" s="200"/>
      <c r="I48" s="200"/>
    </row>
    <row r="49" spans="2:9" hidden="1" x14ac:dyDescent="0.25">
      <c r="B49" s="12">
        <f>B48+1</f>
        <v>3</v>
      </c>
      <c r="C49" s="18"/>
      <c r="D49" s="18"/>
      <c r="E49" s="200"/>
      <c r="F49" s="200"/>
      <c r="G49" s="200"/>
      <c r="H49" s="200"/>
      <c r="I49" s="200"/>
    </row>
    <row r="50" spans="2:9" hidden="1" x14ac:dyDescent="0.25">
      <c r="B50" s="12"/>
      <c r="C50" s="18" t="s">
        <v>211</v>
      </c>
      <c r="D50" s="18"/>
      <c r="E50" s="200"/>
      <c r="F50" s="200"/>
      <c r="G50" s="200"/>
      <c r="H50" s="200"/>
      <c r="I50" s="200"/>
    </row>
    <row r="51" spans="2:9" hidden="1" x14ac:dyDescent="0.25">
      <c r="B51" s="12"/>
      <c r="C51" s="14" t="s">
        <v>108</v>
      </c>
      <c r="D51" s="18"/>
      <c r="E51" s="213">
        <f>SUM(E47:E50)</f>
        <v>0</v>
      </c>
      <c r="F51" s="213">
        <f>SUM(F47:F50)</f>
        <v>0</v>
      </c>
      <c r="G51" s="213">
        <f>SUM(G47:G50)</f>
        <v>0</v>
      </c>
      <c r="H51" s="213">
        <f>SUM(H47:H50)</f>
        <v>0</v>
      </c>
      <c r="I51" s="213">
        <f>SUM(I47:I50)</f>
        <v>0</v>
      </c>
    </row>
    <row r="52" spans="2:9" hidden="1" x14ac:dyDescent="0.25"/>
    <row r="53" spans="2:9" hidden="1" x14ac:dyDescent="0.25">
      <c r="B53" s="24" t="s">
        <v>324</v>
      </c>
    </row>
    <row r="54" spans="2:9" ht="42" hidden="1" x14ac:dyDescent="0.25">
      <c r="B54" s="306" t="s">
        <v>140</v>
      </c>
      <c r="C54" s="347" t="s">
        <v>459</v>
      </c>
      <c r="D54" s="22" t="s">
        <v>460</v>
      </c>
      <c r="E54" s="22" t="s">
        <v>461</v>
      </c>
      <c r="F54" s="22" t="s">
        <v>462</v>
      </c>
      <c r="G54" s="22" t="s">
        <v>456</v>
      </c>
      <c r="H54" s="22" t="s">
        <v>463</v>
      </c>
      <c r="I54" s="22" t="s">
        <v>458</v>
      </c>
    </row>
    <row r="55" spans="2:9" ht="28" hidden="1" x14ac:dyDescent="0.25">
      <c r="B55" s="306"/>
      <c r="C55" s="347"/>
      <c r="D55" s="22" t="s">
        <v>464</v>
      </c>
      <c r="E55" s="14" t="s">
        <v>306</v>
      </c>
      <c r="F55" s="14" t="s">
        <v>465</v>
      </c>
      <c r="G55" s="14" t="s">
        <v>431</v>
      </c>
      <c r="H55" s="14" t="s">
        <v>465</v>
      </c>
      <c r="I55" s="14" t="s">
        <v>431</v>
      </c>
    </row>
    <row r="56" spans="2:9" hidden="1" x14ac:dyDescent="0.25">
      <c r="B56" s="12">
        <v>1</v>
      </c>
      <c r="C56" s="18"/>
      <c r="D56" s="18"/>
      <c r="E56" s="18"/>
      <c r="F56" s="18"/>
      <c r="G56" s="18"/>
      <c r="H56" s="18"/>
      <c r="I56" s="18"/>
    </row>
    <row r="57" spans="2:9" hidden="1" x14ac:dyDescent="0.25">
      <c r="B57" s="12">
        <f>B56+1</f>
        <v>2</v>
      </c>
      <c r="C57" s="18"/>
      <c r="D57" s="18"/>
      <c r="E57" s="18"/>
      <c r="F57" s="18"/>
      <c r="G57" s="18"/>
      <c r="H57" s="18"/>
      <c r="I57" s="18"/>
    </row>
    <row r="58" spans="2:9" hidden="1" x14ac:dyDescent="0.25">
      <c r="B58" s="12">
        <f>B57+1</f>
        <v>3</v>
      </c>
      <c r="C58" s="18"/>
      <c r="D58" s="18"/>
      <c r="E58" s="18"/>
      <c r="F58" s="18"/>
      <c r="G58" s="18"/>
      <c r="H58" s="18"/>
      <c r="I58" s="18"/>
    </row>
    <row r="59" spans="2:9" hidden="1" x14ac:dyDescent="0.25">
      <c r="B59" s="12"/>
      <c r="C59" s="18" t="s">
        <v>211</v>
      </c>
      <c r="D59" s="18"/>
      <c r="E59" s="18"/>
      <c r="F59" s="18"/>
      <c r="G59" s="18"/>
      <c r="H59" s="18"/>
      <c r="I59" s="18"/>
    </row>
    <row r="60" spans="2:9" hidden="1" x14ac:dyDescent="0.25">
      <c r="B60" s="12"/>
      <c r="C60" s="14" t="s">
        <v>108</v>
      </c>
      <c r="D60" s="18"/>
      <c r="E60" s="213">
        <f>SUM(E56:E59)</f>
        <v>0</v>
      </c>
      <c r="F60" s="213">
        <f>SUM(F56:F59)</f>
        <v>0</v>
      </c>
      <c r="G60" s="213">
        <f>SUM(G56:G59)</f>
        <v>0</v>
      </c>
      <c r="H60" s="213">
        <f>SUM(H56:H59)</f>
        <v>0</v>
      </c>
      <c r="I60" s="213">
        <f>SUM(I56:I59)</f>
        <v>0</v>
      </c>
    </row>
    <row r="61" spans="2:9" hidden="1" x14ac:dyDescent="0.25"/>
    <row r="62" spans="2:9" hidden="1" x14ac:dyDescent="0.25">
      <c r="B62" s="24" t="s">
        <v>325</v>
      </c>
    </row>
    <row r="63" spans="2:9" ht="42" hidden="1" x14ac:dyDescent="0.25">
      <c r="B63" s="306" t="s">
        <v>140</v>
      </c>
      <c r="C63" s="347" t="s">
        <v>459</v>
      </c>
      <c r="D63" s="22" t="s">
        <v>460</v>
      </c>
      <c r="E63" s="22" t="s">
        <v>461</v>
      </c>
      <c r="F63" s="22" t="s">
        <v>462</v>
      </c>
      <c r="G63" s="22" t="s">
        <v>456</v>
      </c>
      <c r="H63" s="22" t="s">
        <v>463</v>
      </c>
      <c r="I63" s="22" t="s">
        <v>458</v>
      </c>
    </row>
    <row r="64" spans="2:9" ht="28" hidden="1" x14ac:dyDescent="0.25">
      <c r="B64" s="306"/>
      <c r="C64" s="347"/>
      <c r="D64" s="22" t="s">
        <v>464</v>
      </c>
      <c r="E64" s="14" t="s">
        <v>306</v>
      </c>
      <c r="F64" s="14" t="s">
        <v>465</v>
      </c>
      <c r="G64" s="14" t="s">
        <v>431</v>
      </c>
      <c r="H64" s="14" t="s">
        <v>465</v>
      </c>
      <c r="I64" s="14" t="s">
        <v>431</v>
      </c>
    </row>
    <row r="65" spans="2:9" hidden="1" x14ac:dyDescent="0.25">
      <c r="B65" s="12">
        <v>1</v>
      </c>
      <c r="C65" s="18"/>
      <c r="D65" s="18"/>
      <c r="E65" s="18"/>
      <c r="F65" s="18"/>
      <c r="G65" s="18"/>
      <c r="H65" s="18"/>
      <c r="I65" s="18"/>
    </row>
    <row r="66" spans="2:9" hidden="1" x14ac:dyDescent="0.25">
      <c r="B66" s="12">
        <f>B65+1</f>
        <v>2</v>
      </c>
      <c r="C66" s="18"/>
      <c r="D66" s="18"/>
      <c r="E66" s="18"/>
      <c r="F66" s="18"/>
      <c r="G66" s="18"/>
      <c r="H66" s="18"/>
      <c r="I66" s="18"/>
    </row>
    <row r="67" spans="2:9" hidden="1" x14ac:dyDescent="0.25">
      <c r="B67" s="12">
        <f>B66+1</f>
        <v>3</v>
      </c>
      <c r="C67" s="18"/>
      <c r="D67" s="18"/>
      <c r="E67" s="18"/>
      <c r="F67" s="18"/>
      <c r="G67" s="18"/>
      <c r="H67" s="18"/>
      <c r="I67" s="18"/>
    </row>
    <row r="68" spans="2:9" hidden="1" x14ac:dyDescent="0.25">
      <c r="B68" s="12"/>
      <c r="C68" s="18" t="s">
        <v>211</v>
      </c>
      <c r="D68" s="18"/>
      <c r="E68" s="18"/>
      <c r="F68" s="18"/>
      <c r="G68" s="18"/>
      <c r="H68" s="18"/>
      <c r="I68" s="18"/>
    </row>
    <row r="69" spans="2:9" hidden="1" x14ac:dyDescent="0.25">
      <c r="B69" s="12"/>
      <c r="C69" s="14" t="s">
        <v>108</v>
      </c>
      <c r="D69" s="18"/>
      <c r="E69" s="213">
        <f>SUM(E65:E68)</f>
        <v>0</v>
      </c>
      <c r="F69" s="213">
        <f>SUM(F65:F68)</f>
        <v>0</v>
      </c>
      <c r="G69" s="213">
        <f>SUM(G65:G68)</f>
        <v>0</v>
      </c>
      <c r="H69" s="213">
        <f>SUM(H65:H68)</f>
        <v>0</v>
      </c>
      <c r="I69" s="213">
        <f>SUM(I65:I68)</f>
        <v>0</v>
      </c>
    </row>
    <row r="70" spans="2:9" hidden="1" x14ac:dyDescent="0.25"/>
    <row r="71" spans="2:9" hidden="1" x14ac:dyDescent="0.25">
      <c r="B71" s="24" t="s">
        <v>326</v>
      </c>
    </row>
    <row r="72" spans="2:9" ht="42" hidden="1" x14ac:dyDescent="0.25">
      <c r="B72" s="306" t="s">
        <v>140</v>
      </c>
      <c r="C72" s="347" t="s">
        <v>459</v>
      </c>
      <c r="D72" s="22" t="s">
        <v>460</v>
      </c>
      <c r="E72" s="22" t="s">
        <v>461</v>
      </c>
      <c r="F72" s="22" t="s">
        <v>462</v>
      </c>
      <c r="G72" s="22" t="s">
        <v>456</v>
      </c>
      <c r="H72" s="22" t="s">
        <v>463</v>
      </c>
      <c r="I72" s="22" t="s">
        <v>458</v>
      </c>
    </row>
    <row r="73" spans="2:9" ht="28" hidden="1" x14ac:dyDescent="0.25">
      <c r="B73" s="306"/>
      <c r="C73" s="347"/>
      <c r="D73" s="22" t="s">
        <v>464</v>
      </c>
      <c r="E73" s="14" t="s">
        <v>306</v>
      </c>
      <c r="F73" s="14" t="s">
        <v>465</v>
      </c>
      <c r="G73" s="14" t="s">
        <v>431</v>
      </c>
      <c r="H73" s="14" t="s">
        <v>465</v>
      </c>
      <c r="I73" s="14" t="s">
        <v>431</v>
      </c>
    </row>
    <row r="74" spans="2:9" hidden="1" x14ac:dyDescent="0.25">
      <c r="B74" s="12">
        <v>1</v>
      </c>
      <c r="C74" s="18"/>
      <c r="D74" s="18"/>
      <c r="E74" s="18"/>
      <c r="F74" s="18"/>
      <c r="G74" s="18"/>
      <c r="H74" s="18"/>
      <c r="I74" s="18"/>
    </row>
    <row r="75" spans="2:9" hidden="1" x14ac:dyDescent="0.25">
      <c r="B75" s="12">
        <f>B74+1</f>
        <v>2</v>
      </c>
      <c r="C75" s="18"/>
      <c r="D75" s="18"/>
      <c r="E75" s="18"/>
      <c r="F75" s="18"/>
      <c r="G75" s="18"/>
      <c r="H75" s="18"/>
      <c r="I75" s="18"/>
    </row>
    <row r="76" spans="2:9" hidden="1" x14ac:dyDescent="0.25">
      <c r="B76" s="12">
        <f>B75+1</f>
        <v>3</v>
      </c>
      <c r="C76" s="18"/>
      <c r="D76" s="18"/>
      <c r="E76" s="18"/>
      <c r="F76" s="18"/>
      <c r="G76" s="18"/>
      <c r="H76" s="18"/>
      <c r="I76" s="18"/>
    </row>
    <row r="77" spans="2:9" hidden="1" x14ac:dyDescent="0.25">
      <c r="B77" s="12"/>
      <c r="C77" s="18" t="s">
        <v>211</v>
      </c>
      <c r="D77" s="18"/>
      <c r="E77" s="18"/>
      <c r="F77" s="18"/>
      <c r="G77" s="18"/>
      <c r="H77" s="18"/>
      <c r="I77" s="18"/>
    </row>
    <row r="78" spans="2:9" hidden="1" x14ac:dyDescent="0.25">
      <c r="B78" s="12"/>
      <c r="C78" s="14" t="s">
        <v>108</v>
      </c>
      <c r="D78" s="18"/>
      <c r="E78" s="213">
        <f>SUM(E74:E77)</f>
        <v>0</v>
      </c>
      <c r="F78" s="213">
        <f>SUM(F74:F77)</f>
        <v>0</v>
      </c>
      <c r="G78" s="213">
        <f>SUM(G74:G77)</f>
        <v>0</v>
      </c>
      <c r="H78" s="213">
        <f>SUM(H74:H77)</f>
        <v>0</v>
      </c>
      <c r="I78" s="213">
        <f>SUM(I74:I77)</f>
        <v>0</v>
      </c>
    </row>
  </sheetData>
  <mergeCells count="19">
    <mergeCell ref="B6:B8"/>
    <mergeCell ref="C6:C8"/>
    <mergeCell ref="D6:F6"/>
    <mergeCell ref="G6:J6"/>
    <mergeCell ref="K6:O6"/>
    <mergeCell ref="C14:C15"/>
    <mergeCell ref="B14:B15"/>
    <mergeCell ref="B23:B24"/>
    <mergeCell ref="C23:C24"/>
    <mergeCell ref="B32:B33"/>
    <mergeCell ref="C32:C33"/>
    <mergeCell ref="B72:B73"/>
    <mergeCell ref="C72:C73"/>
    <mergeCell ref="B45:B46"/>
    <mergeCell ref="C45:C46"/>
    <mergeCell ref="B54:B55"/>
    <mergeCell ref="C54:C55"/>
    <mergeCell ref="B63:B64"/>
    <mergeCell ref="C63:C64"/>
  </mergeCells>
  <pageMargins left="1.02" right="0.25" top="1" bottom="1" header="0.25" footer="0.25"/>
  <pageSetup paperSize="9" scale="33" orientation="landscape" r:id="rId1"/>
  <headerFooter alignWithMargins="0">
    <oddHeader>&amp;F</oddHead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AD62"/>
  <sheetViews>
    <sheetView showGridLines="0" zoomScale="90" zoomScaleNormal="90" workbookViewId="0">
      <pane xSplit="3" topLeftCell="D1" activePane="topRight" state="frozen"/>
      <selection pane="topRight" activeCell="E61" sqref="E61"/>
    </sheetView>
  </sheetViews>
  <sheetFormatPr defaultColWidth="9.1796875" defaultRowHeight="14" x14ac:dyDescent="0.25"/>
  <cols>
    <col min="1" max="1" width="9.1796875" style="76"/>
    <col min="2" max="2" width="22.1796875" style="76" customWidth="1"/>
    <col min="3" max="3" width="34.1796875" style="76" bestFit="1" customWidth="1"/>
    <col min="4" max="4" width="11.81640625" style="76" customWidth="1"/>
    <col min="5" max="5" width="23.1796875" style="76" customWidth="1"/>
    <col min="6" max="6" width="16.453125" style="76" customWidth="1"/>
    <col min="7" max="7" width="11.81640625" style="76" customWidth="1"/>
    <col min="8" max="8" width="17.54296875" style="76" customWidth="1"/>
    <col min="9" max="9" width="9.453125" style="76" customWidth="1"/>
    <col min="10" max="10" width="11.81640625" style="76" customWidth="1"/>
    <col min="11" max="11" width="23.1796875" style="76" customWidth="1"/>
    <col min="12" max="12" width="16.453125" style="76" customWidth="1"/>
    <col min="13" max="13" width="11.81640625" style="76" customWidth="1"/>
    <col min="14" max="14" width="23.1796875" style="76" customWidth="1"/>
    <col min="15" max="15" width="16.453125" style="76" customWidth="1"/>
    <col min="16" max="16" width="11.81640625" style="76" customWidth="1"/>
    <col min="17" max="17" width="23.1796875" style="76" customWidth="1"/>
    <col min="18" max="18" width="16.453125" style="76" customWidth="1"/>
    <col min="19" max="19" width="11.81640625" style="76" customWidth="1"/>
    <col min="20" max="20" width="17.54296875" style="76" customWidth="1"/>
    <col min="21" max="21" width="9.453125" style="76" customWidth="1"/>
    <col min="22" max="24" width="12.81640625" style="76" bestFit="1" customWidth="1"/>
    <col min="25" max="29" width="10.81640625" style="76" bestFit="1" customWidth="1"/>
    <col min="30" max="30" width="10.453125" style="76" bestFit="1" customWidth="1"/>
    <col min="31" max="16384" width="9.1796875" style="76"/>
  </cols>
  <sheetData>
    <row r="2" spans="2:30" x14ac:dyDescent="0.25">
      <c r="M2" s="25" t="s">
        <v>240</v>
      </c>
    </row>
    <row r="3" spans="2:30" x14ac:dyDescent="0.25">
      <c r="M3" s="27" t="s">
        <v>469</v>
      </c>
    </row>
    <row r="5" spans="2:30" x14ac:dyDescent="0.25">
      <c r="B5" s="382" t="s">
        <v>244</v>
      </c>
      <c r="C5" s="383"/>
      <c r="D5" s="380" t="s">
        <v>513</v>
      </c>
      <c r="E5" s="380"/>
      <c r="F5" s="380"/>
      <c r="G5" s="380"/>
      <c r="H5" s="380"/>
      <c r="I5" s="380"/>
      <c r="J5" s="380" t="s">
        <v>514</v>
      </c>
      <c r="K5" s="380"/>
      <c r="L5" s="380"/>
      <c r="M5" s="380" t="s">
        <v>515</v>
      </c>
      <c r="N5" s="380"/>
      <c r="O5" s="380"/>
      <c r="P5" s="380" t="s">
        <v>516</v>
      </c>
      <c r="Q5" s="380"/>
      <c r="R5" s="380"/>
      <c r="S5" s="380" t="s">
        <v>517</v>
      </c>
      <c r="T5" s="380"/>
      <c r="U5" s="380"/>
      <c r="V5" s="380" t="s">
        <v>518</v>
      </c>
      <c r="W5" s="380"/>
      <c r="X5" s="380"/>
      <c r="Y5" s="380"/>
      <c r="Z5" s="380" t="s">
        <v>518</v>
      </c>
      <c r="AA5" s="380"/>
      <c r="AB5" s="381" t="s">
        <v>519</v>
      </c>
      <c r="AC5" s="381" t="s">
        <v>500</v>
      </c>
      <c r="AD5" s="380" t="s">
        <v>520</v>
      </c>
    </row>
    <row r="6" spans="2:30" x14ac:dyDescent="0.25">
      <c r="B6" s="384"/>
      <c r="C6" s="385"/>
      <c r="D6" s="380" t="s">
        <v>509</v>
      </c>
      <c r="E6" s="380"/>
      <c r="F6" s="380"/>
      <c r="G6" s="380" t="s">
        <v>510</v>
      </c>
      <c r="H6" s="380"/>
      <c r="I6" s="380"/>
      <c r="J6" s="380" t="s">
        <v>509</v>
      </c>
      <c r="K6" s="380"/>
      <c r="L6" s="380"/>
      <c r="M6" s="380" t="s">
        <v>509</v>
      </c>
      <c r="N6" s="380"/>
      <c r="O6" s="380"/>
      <c r="P6" s="380" t="s">
        <v>509</v>
      </c>
      <c r="Q6" s="380"/>
      <c r="R6" s="380"/>
      <c r="S6" s="380" t="s">
        <v>510</v>
      </c>
      <c r="T6" s="380"/>
      <c r="U6" s="380"/>
      <c r="V6" s="380" t="s">
        <v>521</v>
      </c>
      <c r="W6" s="380" t="s">
        <v>522</v>
      </c>
      <c r="X6" s="380" t="s">
        <v>523</v>
      </c>
      <c r="Y6" s="380" t="s">
        <v>510</v>
      </c>
      <c r="Z6" s="380" t="s">
        <v>509</v>
      </c>
      <c r="AA6" s="380" t="s">
        <v>510</v>
      </c>
      <c r="AB6" s="381"/>
      <c r="AC6" s="381"/>
      <c r="AD6" s="380"/>
    </row>
    <row r="7" spans="2:30" ht="28" x14ac:dyDescent="0.25">
      <c r="B7" s="384"/>
      <c r="C7" s="385"/>
      <c r="D7" s="112" t="s">
        <v>524</v>
      </c>
      <c r="E7" s="112" t="s">
        <v>525</v>
      </c>
      <c r="F7" s="112" t="s">
        <v>520</v>
      </c>
      <c r="G7" s="112" t="s">
        <v>524</v>
      </c>
      <c r="H7" s="112" t="s">
        <v>526</v>
      </c>
      <c r="I7" s="112" t="s">
        <v>520</v>
      </c>
      <c r="J7" s="112" t="s">
        <v>524</v>
      </c>
      <c r="K7" s="112" t="s">
        <v>525</v>
      </c>
      <c r="L7" s="112" t="s">
        <v>520</v>
      </c>
      <c r="M7" s="112" t="s">
        <v>524</v>
      </c>
      <c r="N7" s="112" t="s">
        <v>525</v>
      </c>
      <c r="O7" s="112" t="s">
        <v>520</v>
      </c>
      <c r="P7" s="112" t="s">
        <v>524</v>
      </c>
      <c r="Q7" s="112" t="s">
        <v>525</v>
      </c>
      <c r="R7" s="112" t="s">
        <v>520</v>
      </c>
      <c r="S7" s="112" t="s">
        <v>524</v>
      </c>
      <c r="T7" s="112" t="s">
        <v>526</v>
      </c>
      <c r="U7" s="112" t="s">
        <v>520</v>
      </c>
      <c r="V7" s="380"/>
      <c r="W7" s="380"/>
      <c r="X7" s="380"/>
      <c r="Y7" s="380"/>
      <c r="Z7" s="380"/>
      <c r="AA7" s="380"/>
      <c r="AB7" s="381"/>
      <c r="AC7" s="381"/>
      <c r="AD7" s="380"/>
    </row>
    <row r="8" spans="2:30" x14ac:dyDescent="0.25">
      <c r="B8" s="386"/>
      <c r="C8" s="387"/>
      <c r="D8" s="110" t="s">
        <v>431</v>
      </c>
      <c r="E8" s="110" t="s">
        <v>425</v>
      </c>
      <c r="F8" s="110" t="s">
        <v>527</v>
      </c>
      <c r="G8" s="110" t="s">
        <v>431</v>
      </c>
      <c r="H8" s="110" t="s">
        <v>306</v>
      </c>
      <c r="I8" s="110" t="s">
        <v>465</v>
      </c>
      <c r="J8" s="110" t="s">
        <v>431</v>
      </c>
      <c r="K8" s="110" t="s">
        <v>425</v>
      </c>
      <c r="L8" s="110" t="s">
        <v>527</v>
      </c>
      <c r="M8" s="110" t="s">
        <v>431</v>
      </c>
      <c r="N8" s="110" t="s">
        <v>425</v>
      </c>
      <c r="O8" s="110" t="s">
        <v>527</v>
      </c>
      <c r="P8" s="110" t="s">
        <v>431</v>
      </c>
      <c r="Q8" s="110" t="s">
        <v>425</v>
      </c>
      <c r="R8" s="110" t="s">
        <v>527</v>
      </c>
      <c r="S8" s="110" t="s">
        <v>431</v>
      </c>
      <c r="T8" s="110" t="s">
        <v>306</v>
      </c>
      <c r="U8" s="110" t="s">
        <v>465</v>
      </c>
      <c r="V8" s="110" t="s">
        <v>431</v>
      </c>
      <c r="W8" s="110" t="s">
        <v>431</v>
      </c>
      <c r="X8" s="110" t="s">
        <v>431</v>
      </c>
      <c r="Y8" s="110" t="s">
        <v>431</v>
      </c>
      <c r="Z8" s="110" t="s">
        <v>431</v>
      </c>
      <c r="AA8" s="110" t="s">
        <v>431</v>
      </c>
      <c r="AB8" s="110" t="s">
        <v>431</v>
      </c>
      <c r="AC8" s="110" t="s">
        <v>306</v>
      </c>
      <c r="AD8" s="110" t="s">
        <v>465</v>
      </c>
    </row>
    <row r="9" spans="2:30" x14ac:dyDescent="0.25">
      <c r="B9" s="319" t="s">
        <v>496</v>
      </c>
      <c r="C9" s="320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32">
        <f>SUM(AC10:AC18)</f>
        <v>0</v>
      </c>
      <c r="AD9" s="19"/>
    </row>
    <row r="10" spans="2:30" x14ac:dyDescent="0.25">
      <c r="B10" s="74" t="s">
        <v>247</v>
      </c>
      <c r="C10" s="74" t="s">
        <v>248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30">
        <f>D10</f>
        <v>0</v>
      </c>
      <c r="W10" s="130">
        <f>J10+M10</f>
        <v>0</v>
      </c>
      <c r="X10" s="130">
        <f>P10</f>
        <v>0</v>
      </c>
      <c r="Y10" s="130">
        <f>G10+S10</f>
        <v>0</v>
      </c>
      <c r="Z10" s="130">
        <f>SUM(V10:X10)</f>
        <v>0</v>
      </c>
      <c r="AA10" s="130">
        <f>Y10</f>
        <v>0</v>
      </c>
      <c r="AB10" s="130">
        <f>Z10+AA10</f>
        <v>0</v>
      </c>
      <c r="AC10" s="130">
        <f>'F4'!N9</f>
        <v>0</v>
      </c>
      <c r="AD10" s="131" t="e">
        <f>AB10/AC10*10</f>
        <v>#DIV/0!</v>
      </c>
    </row>
    <row r="11" spans="2:30" x14ac:dyDescent="0.25">
      <c r="B11" s="18" t="s">
        <v>249</v>
      </c>
      <c r="C11" s="18" t="s">
        <v>250</v>
      </c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30">
        <f>D11</f>
        <v>0</v>
      </c>
      <c r="W11" s="130">
        <f>J11+M11</f>
        <v>0</v>
      </c>
      <c r="X11" s="130">
        <f>P11</f>
        <v>0</v>
      </c>
      <c r="Y11" s="130">
        <f>G11+S11</f>
        <v>0</v>
      </c>
      <c r="Z11" s="130">
        <f>SUM(V11:X11)</f>
        <v>0</v>
      </c>
      <c r="AA11" s="130">
        <f>Y11</f>
        <v>0</v>
      </c>
      <c r="AB11" s="130">
        <f>Z11+AA11</f>
        <v>0</v>
      </c>
      <c r="AC11" s="130">
        <f>'F4'!N10</f>
        <v>0</v>
      </c>
      <c r="AD11" s="131" t="e">
        <f>AB11/AC11*10</f>
        <v>#DIV/0!</v>
      </c>
    </row>
    <row r="12" spans="2:30" x14ac:dyDescent="0.25">
      <c r="B12" s="18" t="s">
        <v>616</v>
      </c>
      <c r="C12" s="18" t="s">
        <v>617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30">
        <f t="shared" ref="V12:V18" si="0">D12</f>
        <v>0</v>
      </c>
      <c r="W12" s="130">
        <f t="shared" ref="W12:W18" si="1">J12+M12</f>
        <v>0</v>
      </c>
      <c r="X12" s="130">
        <f t="shared" ref="X12:X18" si="2">P12</f>
        <v>0</v>
      </c>
      <c r="Y12" s="130">
        <f t="shared" ref="Y12:Y18" si="3">G12+S12</f>
        <v>0</v>
      </c>
      <c r="Z12" s="130">
        <f t="shared" ref="Z12:Z18" si="4">SUM(V12:X12)</f>
        <v>0</v>
      </c>
      <c r="AA12" s="130">
        <f t="shared" ref="AA12:AA18" si="5">Y12</f>
        <v>0</v>
      </c>
      <c r="AB12" s="130">
        <f t="shared" ref="AB12:AB18" si="6">Z12+AA12</f>
        <v>0</v>
      </c>
      <c r="AC12" s="130">
        <f>'F4'!N11</f>
        <v>0</v>
      </c>
      <c r="AD12" s="131" t="e">
        <f t="shared" ref="AD12:AD18" si="7">AB12/AC12*10</f>
        <v>#DIV/0!</v>
      </c>
    </row>
    <row r="13" spans="2:30" x14ac:dyDescent="0.25">
      <c r="B13" s="18" t="s">
        <v>618</v>
      </c>
      <c r="C13" s="18" t="s">
        <v>619</v>
      </c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30">
        <f t="shared" si="0"/>
        <v>0</v>
      </c>
      <c r="W13" s="130">
        <f t="shared" si="1"/>
        <v>0</v>
      </c>
      <c r="X13" s="130">
        <f t="shared" si="2"/>
        <v>0</v>
      </c>
      <c r="Y13" s="130">
        <f t="shared" si="3"/>
        <v>0</v>
      </c>
      <c r="Z13" s="130">
        <f t="shared" si="4"/>
        <v>0</v>
      </c>
      <c r="AA13" s="130">
        <f t="shared" si="5"/>
        <v>0</v>
      </c>
      <c r="AB13" s="130">
        <f t="shared" si="6"/>
        <v>0</v>
      </c>
      <c r="AC13" s="130">
        <f>'F4'!N12</f>
        <v>0</v>
      </c>
      <c r="AD13" s="131" t="e">
        <f t="shared" si="7"/>
        <v>#DIV/0!</v>
      </c>
    </row>
    <row r="14" spans="2:30" x14ac:dyDescent="0.25">
      <c r="B14" s="18" t="s">
        <v>620</v>
      </c>
      <c r="C14" s="18" t="s">
        <v>621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30">
        <f t="shared" si="0"/>
        <v>0</v>
      </c>
      <c r="W14" s="130">
        <f t="shared" si="1"/>
        <v>0</v>
      </c>
      <c r="X14" s="130">
        <f t="shared" si="2"/>
        <v>0</v>
      </c>
      <c r="Y14" s="130">
        <f t="shared" si="3"/>
        <v>0</v>
      </c>
      <c r="Z14" s="130">
        <f t="shared" si="4"/>
        <v>0</v>
      </c>
      <c r="AA14" s="130">
        <f t="shared" si="5"/>
        <v>0</v>
      </c>
      <c r="AB14" s="130">
        <f t="shared" si="6"/>
        <v>0</v>
      </c>
      <c r="AC14" s="130">
        <f>'F4'!N13</f>
        <v>0</v>
      </c>
      <c r="AD14" s="131" t="e">
        <f t="shared" si="7"/>
        <v>#DIV/0!</v>
      </c>
    </row>
    <row r="15" spans="2:30" x14ac:dyDescent="0.25">
      <c r="B15" s="18" t="s">
        <v>622</v>
      </c>
      <c r="C15" s="18" t="s">
        <v>623</v>
      </c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30">
        <f t="shared" si="0"/>
        <v>0</v>
      </c>
      <c r="W15" s="130">
        <f t="shared" si="1"/>
        <v>0</v>
      </c>
      <c r="X15" s="130">
        <f t="shared" si="2"/>
        <v>0</v>
      </c>
      <c r="Y15" s="130">
        <f t="shared" si="3"/>
        <v>0</v>
      </c>
      <c r="Z15" s="130">
        <f t="shared" si="4"/>
        <v>0</v>
      </c>
      <c r="AA15" s="130">
        <f t="shared" si="5"/>
        <v>0</v>
      </c>
      <c r="AB15" s="130">
        <f t="shared" si="6"/>
        <v>0</v>
      </c>
      <c r="AC15" s="130">
        <f>'F4'!N14</f>
        <v>0</v>
      </c>
      <c r="AD15" s="131" t="e">
        <f t="shared" si="7"/>
        <v>#DIV/0!</v>
      </c>
    </row>
    <row r="16" spans="2:30" x14ac:dyDescent="0.25">
      <c r="B16" s="18" t="s">
        <v>624</v>
      </c>
      <c r="C16" s="18" t="s">
        <v>625</v>
      </c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30">
        <f t="shared" si="0"/>
        <v>0</v>
      </c>
      <c r="W16" s="130">
        <f t="shared" si="1"/>
        <v>0</v>
      </c>
      <c r="X16" s="130">
        <f t="shared" si="2"/>
        <v>0</v>
      </c>
      <c r="Y16" s="130">
        <f t="shared" si="3"/>
        <v>0</v>
      </c>
      <c r="Z16" s="130">
        <f t="shared" si="4"/>
        <v>0</v>
      </c>
      <c r="AA16" s="130">
        <f t="shared" si="5"/>
        <v>0</v>
      </c>
      <c r="AB16" s="130">
        <f t="shared" si="6"/>
        <v>0</v>
      </c>
      <c r="AC16" s="130">
        <f>'F4'!N15</f>
        <v>0</v>
      </c>
      <c r="AD16" s="131" t="e">
        <f t="shared" si="7"/>
        <v>#DIV/0!</v>
      </c>
    </row>
    <row r="17" spans="2:30" x14ac:dyDescent="0.25">
      <c r="B17" s="18" t="s">
        <v>626</v>
      </c>
      <c r="C17" s="18" t="s">
        <v>627</v>
      </c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30">
        <f t="shared" si="0"/>
        <v>0</v>
      </c>
      <c r="W17" s="130">
        <f t="shared" si="1"/>
        <v>0</v>
      </c>
      <c r="X17" s="130">
        <f t="shared" si="2"/>
        <v>0</v>
      </c>
      <c r="Y17" s="130">
        <f t="shared" si="3"/>
        <v>0</v>
      </c>
      <c r="Z17" s="130">
        <f t="shared" si="4"/>
        <v>0</v>
      </c>
      <c r="AA17" s="130">
        <f t="shared" si="5"/>
        <v>0</v>
      </c>
      <c r="AB17" s="130">
        <f t="shared" si="6"/>
        <v>0</v>
      </c>
      <c r="AC17" s="130">
        <f>'F4'!N16</f>
        <v>0</v>
      </c>
      <c r="AD17" s="131" t="e">
        <f t="shared" si="7"/>
        <v>#DIV/0!</v>
      </c>
    </row>
    <row r="18" spans="2:30" x14ac:dyDescent="0.25">
      <c r="B18" s="18" t="s">
        <v>628</v>
      </c>
      <c r="C18" s="18" t="s">
        <v>629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30">
        <f t="shared" si="0"/>
        <v>0</v>
      </c>
      <c r="W18" s="130">
        <f t="shared" si="1"/>
        <v>0</v>
      </c>
      <c r="X18" s="130">
        <f t="shared" si="2"/>
        <v>0</v>
      </c>
      <c r="Y18" s="130">
        <f t="shared" si="3"/>
        <v>0</v>
      </c>
      <c r="Z18" s="130">
        <f t="shared" si="4"/>
        <v>0</v>
      </c>
      <c r="AA18" s="130">
        <f t="shared" si="5"/>
        <v>0</v>
      </c>
      <c r="AB18" s="130">
        <f t="shared" si="6"/>
        <v>0</v>
      </c>
      <c r="AC18" s="130">
        <f>'F4'!N17</f>
        <v>0</v>
      </c>
      <c r="AD18" s="131" t="e">
        <f t="shared" si="7"/>
        <v>#DIV/0!</v>
      </c>
    </row>
    <row r="19" spans="2:30" x14ac:dyDescent="0.25">
      <c r="B19" s="18" t="s">
        <v>259</v>
      </c>
      <c r="C19" s="18" t="s">
        <v>259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30"/>
      <c r="AD19" s="19"/>
    </row>
    <row r="20" spans="2:30" x14ac:dyDescent="0.25">
      <c r="B20" s="319" t="s">
        <v>497</v>
      </c>
      <c r="C20" s="320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32">
        <f>SUM(AC22:AC24)</f>
        <v>0</v>
      </c>
      <c r="AD20" s="19"/>
    </row>
    <row r="21" spans="2:30" x14ac:dyDescent="0.25">
      <c r="B21" s="18" t="s">
        <v>252</v>
      </c>
      <c r="C21" s="18" t="s">
        <v>253</v>
      </c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73"/>
      <c r="AD21" s="19"/>
    </row>
    <row r="22" spans="2:30" x14ac:dyDescent="0.25">
      <c r="B22" s="18"/>
      <c r="C22" s="113" t="s">
        <v>474</v>
      </c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30">
        <f>D22</f>
        <v>0</v>
      </c>
      <c r="W22" s="130">
        <f>J22+M22</f>
        <v>0</v>
      </c>
      <c r="X22" s="130">
        <f>P22</f>
        <v>0</v>
      </c>
      <c r="Y22" s="130">
        <f>G22+S22</f>
        <v>0</v>
      </c>
      <c r="Z22" s="130">
        <f>SUM(V22:X22)</f>
        <v>0</v>
      </c>
      <c r="AA22" s="130">
        <f>Y22</f>
        <v>0</v>
      </c>
      <c r="AB22" s="130">
        <f>Z22+AA22</f>
        <v>0</v>
      </c>
      <c r="AC22" s="130">
        <f>'F4'!N21</f>
        <v>0</v>
      </c>
      <c r="AD22" s="131" t="e">
        <f>AB22/AC22*10</f>
        <v>#DIV/0!</v>
      </c>
    </row>
    <row r="23" spans="2:30" x14ac:dyDescent="0.25">
      <c r="B23" s="18"/>
      <c r="C23" s="113" t="s">
        <v>475</v>
      </c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30">
        <f>D23</f>
        <v>0</v>
      </c>
      <c r="W23" s="130">
        <f>J23+M23</f>
        <v>0</v>
      </c>
      <c r="X23" s="130">
        <f>P23</f>
        <v>0</v>
      </c>
      <c r="Y23" s="130">
        <f>G23+S23</f>
        <v>0</v>
      </c>
      <c r="Z23" s="130">
        <f>SUM(V23:X23)</f>
        <v>0</v>
      </c>
      <c r="AA23" s="130">
        <f>Y23</f>
        <v>0</v>
      </c>
      <c r="AB23" s="130">
        <f>Z23+AA23</f>
        <v>0</v>
      </c>
      <c r="AC23" s="130">
        <f>'F4'!N33</f>
        <v>0</v>
      </c>
      <c r="AD23" s="131" t="e">
        <f>AB23/AC23*10</f>
        <v>#DIV/0!</v>
      </c>
    </row>
    <row r="24" spans="2:30" x14ac:dyDescent="0.25">
      <c r="B24" s="18"/>
      <c r="C24" s="113" t="s">
        <v>476</v>
      </c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30">
        <f>D24</f>
        <v>0</v>
      </c>
      <c r="W24" s="130">
        <f>J24+M24</f>
        <v>0</v>
      </c>
      <c r="X24" s="130">
        <f>P24</f>
        <v>0</v>
      </c>
      <c r="Y24" s="130">
        <f>G24+S24</f>
        <v>0</v>
      </c>
      <c r="Z24" s="130">
        <f>SUM(V24:X24)</f>
        <v>0</v>
      </c>
      <c r="AA24" s="130">
        <f>Y24</f>
        <v>0</v>
      </c>
      <c r="AB24" s="130">
        <f>Z24+AA24</f>
        <v>0</v>
      </c>
      <c r="AC24" s="130">
        <f>'F4'!N45</f>
        <v>0</v>
      </c>
      <c r="AD24" s="131" t="e">
        <f>AB24/AC24*10</f>
        <v>#DIV/0!</v>
      </c>
    </row>
    <row r="25" spans="2:30" x14ac:dyDescent="0.25">
      <c r="B25" s="18" t="s">
        <v>254</v>
      </c>
      <c r="C25" s="18" t="s">
        <v>255</v>
      </c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30"/>
      <c r="W25" s="130"/>
      <c r="X25" s="130"/>
      <c r="Y25" s="130"/>
      <c r="Z25" s="130"/>
      <c r="AA25" s="130"/>
      <c r="AB25" s="130"/>
      <c r="AC25" s="130"/>
      <c r="AD25" s="131"/>
    </row>
    <row r="26" spans="2:30" x14ac:dyDescent="0.25">
      <c r="B26" s="18"/>
      <c r="C26" s="113" t="s">
        <v>474</v>
      </c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30">
        <f t="shared" ref="V26:V57" si="8">D26</f>
        <v>0</v>
      </c>
      <c r="W26" s="130">
        <f t="shared" ref="W26:W57" si="9">J26+M26</f>
        <v>0</v>
      </c>
      <c r="X26" s="130">
        <f t="shared" ref="X26:X57" si="10">P26</f>
        <v>0</v>
      </c>
      <c r="Y26" s="130">
        <f t="shared" ref="Y26:Y57" si="11">G26+S26</f>
        <v>0</v>
      </c>
      <c r="Z26" s="130">
        <f t="shared" ref="Z26:Z57" si="12">SUM(V26:X26)</f>
        <v>0</v>
      </c>
      <c r="AA26" s="130">
        <f t="shared" ref="AA26:AA57" si="13">Y26</f>
        <v>0</v>
      </c>
      <c r="AB26" s="130">
        <f t="shared" ref="AB26:AB57" si="14">Z26+AA26</f>
        <v>0</v>
      </c>
      <c r="AC26" s="130">
        <f>'F4'!N22</f>
        <v>0</v>
      </c>
      <c r="AD26" s="131" t="e">
        <f t="shared" ref="AD26:AD59" si="15">AB26/AC26*10</f>
        <v>#DIV/0!</v>
      </c>
    </row>
    <row r="27" spans="2:30" x14ac:dyDescent="0.25">
      <c r="B27" s="18"/>
      <c r="C27" s="113" t="s">
        <v>475</v>
      </c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30">
        <f t="shared" si="8"/>
        <v>0</v>
      </c>
      <c r="W27" s="130">
        <f t="shared" si="9"/>
        <v>0</v>
      </c>
      <c r="X27" s="130">
        <f t="shared" si="10"/>
        <v>0</v>
      </c>
      <c r="Y27" s="130">
        <f t="shared" si="11"/>
        <v>0</v>
      </c>
      <c r="Z27" s="130">
        <f t="shared" si="12"/>
        <v>0</v>
      </c>
      <c r="AA27" s="130">
        <f t="shared" si="13"/>
        <v>0</v>
      </c>
      <c r="AB27" s="130">
        <f t="shared" si="14"/>
        <v>0</v>
      </c>
      <c r="AC27" s="130">
        <f>'F4'!N34</f>
        <v>0</v>
      </c>
      <c r="AD27" s="131" t="e">
        <f t="shared" si="15"/>
        <v>#DIV/0!</v>
      </c>
    </row>
    <row r="28" spans="2:30" x14ac:dyDescent="0.25">
      <c r="B28" s="18"/>
      <c r="C28" s="113" t="s">
        <v>476</v>
      </c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30">
        <f t="shared" si="8"/>
        <v>0</v>
      </c>
      <c r="W28" s="130">
        <f t="shared" si="9"/>
        <v>0</v>
      </c>
      <c r="X28" s="130">
        <f t="shared" si="10"/>
        <v>0</v>
      </c>
      <c r="Y28" s="130">
        <f t="shared" si="11"/>
        <v>0</v>
      </c>
      <c r="Z28" s="130">
        <f t="shared" si="12"/>
        <v>0</v>
      </c>
      <c r="AA28" s="130">
        <f t="shared" si="13"/>
        <v>0</v>
      </c>
      <c r="AB28" s="130">
        <f t="shared" si="14"/>
        <v>0</v>
      </c>
      <c r="AC28" s="130">
        <f>'F4'!N46</f>
        <v>0</v>
      </c>
      <c r="AD28" s="131" t="e">
        <f t="shared" si="15"/>
        <v>#DIV/0!</v>
      </c>
    </row>
    <row r="29" spans="2:30" x14ac:dyDescent="0.25">
      <c r="B29" s="18" t="s">
        <v>630</v>
      </c>
      <c r="C29" s="18" t="s">
        <v>64</v>
      </c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30"/>
      <c r="W29" s="130"/>
      <c r="X29" s="130"/>
      <c r="Y29" s="130"/>
      <c r="Z29" s="130"/>
      <c r="AA29" s="130"/>
      <c r="AB29" s="130"/>
      <c r="AC29" s="19"/>
      <c r="AD29" s="131"/>
    </row>
    <row r="30" spans="2:30" x14ac:dyDescent="0.25">
      <c r="B30" s="18"/>
      <c r="C30" s="113" t="s">
        <v>474</v>
      </c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30">
        <f t="shared" si="8"/>
        <v>0</v>
      </c>
      <c r="W30" s="130">
        <f t="shared" si="9"/>
        <v>0</v>
      </c>
      <c r="X30" s="130">
        <f t="shared" si="10"/>
        <v>0</v>
      </c>
      <c r="Y30" s="130">
        <f t="shared" si="11"/>
        <v>0</v>
      </c>
      <c r="Z30" s="130">
        <f t="shared" si="12"/>
        <v>0</v>
      </c>
      <c r="AA30" s="130">
        <f t="shared" si="13"/>
        <v>0</v>
      </c>
      <c r="AB30" s="130">
        <f t="shared" si="14"/>
        <v>0</v>
      </c>
      <c r="AC30" s="130">
        <f>'F4'!N23</f>
        <v>0</v>
      </c>
      <c r="AD30" s="131" t="e">
        <f t="shared" si="15"/>
        <v>#DIV/0!</v>
      </c>
    </row>
    <row r="31" spans="2:30" x14ac:dyDescent="0.25">
      <c r="B31" s="18"/>
      <c r="C31" s="113" t="s">
        <v>475</v>
      </c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30">
        <f t="shared" si="8"/>
        <v>0</v>
      </c>
      <c r="W31" s="130">
        <f t="shared" si="9"/>
        <v>0</v>
      </c>
      <c r="X31" s="130">
        <f t="shared" si="10"/>
        <v>0</v>
      </c>
      <c r="Y31" s="130">
        <f t="shared" si="11"/>
        <v>0</v>
      </c>
      <c r="Z31" s="130">
        <f t="shared" si="12"/>
        <v>0</v>
      </c>
      <c r="AA31" s="130">
        <f t="shared" si="13"/>
        <v>0</v>
      </c>
      <c r="AB31" s="130">
        <f t="shared" si="14"/>
        <v>0</v>
      </c>
      <c r="AC31" s="130">
        <f>'F4'!N35</f>
        <v>0</v>
      </c>
      <c r="AD31" s="131" t="e">
        <f t="shared" si="15"/>
        <v>#DIV/0!</v>
      </c>
    </row>
    <row r="32" spans="2:30" x14ac:dyDescent="0.25">
      <c r="B32" s="18"/>
      <c r="C32" s="113" t="s">
        <v>476</v>
      </c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30">
        <f t="shared" si="8"/>
        <v>0</v>
      </c>
      <c r="W32" s="130">
        <f t="shared" si="9"/>
        <v>0</v>
      </c>
      <c r="X32" s="130">
        <f t="shared" si="10"/>
        <v>0</v>
      </c>
      <c r="Y32" s="130">
        <f t="shared" si="11"/>
        <v>0</v>
      </c>
      <c r="Z32" s="130">
        <f t="shared" si="12"/>
        <v>0</v>
      </c>
      <c r="AA32" s="130">
        <f t="shared" si="13"/>
        <v>0</v>
      </c>
      <c r="AB32" s="130">
        <f t="shared" si="14"/>
        <v>0</v>
      </c>
      <c r="AC32" s="130">
        <f>'F4'!N47</f>
        <v>0</v>
      </c>
      <c r="AD32" s="131" t="e">
        <f t="shared" si="15"/>
        <v>#DIV/0!</v>
      </c>
    </row>
    <row r="33" spans="2:30" x14ac:dyDescent="0.25">
      <c r="B33" s="18" t="s">
        <v>631</v>
      </c>
      <c r="C33" s="18" t="s">
        <v>632</v>
      </c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30"/>
      <c r="W33" s="130"/>
      <c r="X33" s="130"/>
      <c r="Y33" s="130"/>
      <c r="Z33" s="130"/>
      <c r="AA33" s="130"/>
      <c r="AB33" s="130"/>
      <c r="AC33" s="19"/>
      <c r="AD33" s="131"/>
    </row>
    <row r="34" spans="2:30" x14ac:dyDescent="0.25">
      <c r="B34" s="18"/>
      <c r="C34" s="113" t="s">
        <v>474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30">
        <f t="shared" si="8"/>
        <v>0</v>
      </c>
      <c r="W34" s="130">
        <f t="shared" si="9"/>
        <v>0</v>
      </c>
      <c r="X34" s="130">
        <f t="shared" si="10"/>
        <v>0</v>
      </c>
      <c r="Y34" s="130">
        <f t="shared" si="11"/>
        <v>0</v>
      </c>
      <c r="Z34" s="130">
        <f t="shared" si="12"/>
        <v>0</v>
      </c>
      <c r="AA34" s="130">
        <f t="shared" si="13"/>
        <v>0</v>
      </c>
      <c r="AB34" s="130">
        <f t="shared" si="14"/>
        <v>0</v>
      </c>
      <c r="AC34" s="130">
        <f>'F4'!N24</f>
        <v>0</v>
      </c>
      <c r="AD34" s="131" t="e">
        <f t="shared" si="15"/>
        <v>#DIV/0!</v>
      </c>
    </row>
    <row r="35" spans="2:30" x14ac:dyDescent="0.25">
      <c r="B35" s="18"/>
      <c r="C35" s="113" t="s">
        <v>475</v>
      </c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30">
        <f t="shared" si="8"/>
        <v>0</v>
      </c>
      <c r="W35" s="130">
        <f t="shared" si="9"/>
        <v>0</v>
      </c>
      <c r="X35" s="130">
        <f t="shared" si="10"/>
        <v>0</v>
      </c>
      <c r="Y35" s="130">
        <f t="shared" si="11"/>
        <v>0</v>
      </c>
      <c r="Z35" s="130">
        <f t="shared" si="12"/>
        <v>0</v>
      </c>
      <c r="AA35" s="130">
        <f t="shared" si="13"/>
        <v>0</v>
      </c>
      <c r="AB35" s="130">
        <f t="shared" si="14"/>
        <v>0</v>
      </c>
      <c r="AC35" s="130">
        <f>'F4'!N36</f>
        <v>0</v>
      </c>
      <c r="AD35" s="131" t="e">
        <f t="shared" si="15"/>
        <v>#DIV/0!</v>
      </c>
    </row>
    <row r="36" spans="2:30" x14ac:dyDescent="0.25">
      <c r="B36" s="18"/>
      <c r="C36" s="113" t="s">
        <v>476</v>
      </c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30">
        <f t="shared" si="8"/>
        <v>0</v>
      </c>
      <c r="W36" s="130">
        <f t="shared" si="9"/>
        <v>0</v>
      </c>
      <c r="X36" s="130">
        <f t="shared" si="10"/>
        <v>0</v>
      </c>
      <c r="Y36" s="130">
        <f t="shared" si="11"/>
        <v>0</v>
      </c>
      <c r="Z36" s="130">
        <f t="shared" si="12"/>
        <v>0</v>
      </c>
      <c r="AA36" s="130">
        <f t="shared" si="13"/>
        <v>0</v>
      </c>
      <c r="AB36" s="130">
        <f t="shared" si="14"/>
        <v>0</v>
      </c>
      <c r="AC36" s="130">
        <f>'F4'!N48</f>
        <v>0</v>
      </c>
      <c r="AD36" s="131" t="e">
        <f t="shared" si="15"/>
        <v>#DIV/0!</v>
      </c>
    </row>
    <row r="37" spans="2:30" x14ac:dyDescent="0.25">
      <c r="B37" s="18" t="s">
        <v>633</v>
      </c>
      <c r="C37" s="18" t="s">
        <v>634</v>
      </c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30"/>
      <c r="W37" s="130"/>
      <c r="X37" s="130"/>
      <c r="Y37" s="130"/>
      <c r="Z37" s="130"/>
      <c r="AA37" s="130"/>
      <c r="AB37" s="130"/>
      <c r="AC37" s="19"/>
      <c r="AD37" s="131"/>
    </row>
    <row r="38" spans="2:30" x14ac:dyDescent="0.25">
      <c r="B38" s="18"/>
      <c r="C38" s="113" t="s">
        <v>474</v>
      </c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30">
        <f t="shared" si="8"/>
        <v>0</v>
      </c>
      <c r="W38" s="130">
        <f t="shared" si="9"/>
        <v>0</v>
      </c>
      <c r="X38" s="130">
        <f t="shared" si="10"/>
        <v>0</v>
      </c>
      <c r="Y38" s="130">
        <f t="shared" si="11"/>
        <v>0</v>
      </c>
      <c r="Z38" s="130">
        <f t="shared" si="12"/>
        <v>0</v>
      </c>
      <c r="AA38" s="130">
        <f t="shared" si="13"/>
        <v>0</v>
      </c>
      <c r="AB38" s="130">
        <f t="shared" si="14"/>
        <v>0</v>
      </c>
      <c r="AC38" s="130">
        <f>'F4'!N25</f>
        <v>0</v>
      </c>
      <c r="AD38" s="131" t="e">
        <f t="shared" si="15"/>
        <v>#DIV/0!</v>
      </c>
    </row>
    <row r="39" spans="2:30" x14ac:dyDescent="0.25">
      <c r="B39" s="18"/>
      <c r="C39" s="113" t="s">
        <v>475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30">
        <f t="shared" si="8"/>
        <v>0</v>
      </c>
      <c r="W39" s="130">
        <f t="shared" si="9"/>
        <v>0</v>
      </c>
      <c r="X39" s="130">
        <f t="shared" si="10"/>
        <v>0</v>
      </c>
      <c r="Y39" s="130">
        <f t="shared" si="11"/>
        <v>0</v>
      </c>
      <c r="Z39" s="130">
        <f t="shared" si="12"/>
        <v>0</v>
      </c>
      <c r="AA39" s="130">
        <f t="shared" si="13"/>
        <v>0</v>
      </c>
      <c r="AB39" s="130">
        <f t="shared" si="14"/>
        <v>0</v>
      </c>
      <c r="AC39" s="130">
        <f>'F4'!N37</f>
        <v>0</v>
      </c>
      <c r="AD39" s="131" t="e">
        <f t="shared" si="15"/>
        <v>#DIV/0!</v>
      </c>
    </row>
    <row r="40" spans="2:30" x14ac:dyDescent="0.25">
      <c r="B40" s="18"/>
      <c r="C40" s="113" t="s">
        <v>476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30">
        <f t="shared" si="8"/>
        <v>0</v>
      </c>
      <c r="W40" s="130">
        <f t="shared" si="9"/>
        <v>0</v>
      </c>
      <c r="X40" s="130">
        <f t="shared" si="10"/>
        <v>0</v>
      </c>
      <c r="Y40" s="130">
        <f t="shared" si="11"/>
        <v>0</v>
      </c>
      <c r="Z40" s="130">
        <f t="shared" si="12"/>
        <v>0</v>
      </c>
      <c r="AA40" s="130">
        <f t="shared" si="13"/>
        <v>0</v>
      </c>
      <c r="AB40" s="130">
        <f t="shared" si="14"/>
        <v>0</v>
      </c>
      <c r="AC40" s="130">
        <f>'F4'!N49</f>
        <v>0</v>
      </c>
      <c r="AD40" s="131" t="e">
        <f t="shared" si="15"/>
        <v>#DIV/0!</v>
      </c>
    </row>
    <row r="41" spans="2:30" x14ac:dyDescent="0.25">
      <c r="B41" s="18" t="s">
        <v>639</v>
      </c>
      <c r="C41" s="18" t="s">
        <v>640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30">
        <f t="shared" ref="V41" si="16">D41</f>
        <v>0</v>
      </c>
      <c r="W41" s="130">
        <f t="shared" ref="W41" si="17">J41+M41</f>
        <v>0</v>
      </c>
      <c r="X41" s="130">
        <f t="shared" ref="X41" si="18">P41</f>
        <v>0</v>
      </c>
      <c r="Y41" s="130">
        <f t="shared" ref="Y41" si="19">G41+S41</f>
        <v>0</v>
      </c>
      <c r="Z41" s="130">
        <f t="shared" ref="Z41" si="20">SUM(V41:X41)</f>
        <v>0</v>
      </c>
      <c r="AA41" s="130">
        <f t="shared" ref="AA41" si="21">Y41</f>
        <v>0</v>
      </c>
      <c r="AB41" s="130">
        <f t="shared" ref="AB41" si="22">Z41+AA41</f>
        <v>0</v>
      </c>
      <c r="AC41" s="130">
        <f>'F4'!N50</f>
        <v>0</v>
      </c>
      <c r="AD41" s="131" t="e">
        <f t="shared" ref="AD41" si="23">AB41/AC41*10</f>
        <v>#DIV/0!</v>
      </c>
    </row>
    <row r="42" spans="2:30" x14ac:dyDescent="0.25">
      <c r="B42" s="18" t="s">
        <v>635</v>
      </c>
      <c r="C42" s="18" t="s">
        <v>636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30"/>
      <c r="W42" s="130"/>
      <c r="X42" s="130"/>
      <c r="Y42" s="130"/>
      <c r="Z42" s="130"/>
      <c r="AA42" s="130"/>
      <c r="AB42" s="130"/>
      <c r="AC42" s="19"/>
      <c r="AD42" s="131"/>
    </row>
    <row r="43" spans="2:30" x14ac:dyDescent="0.25">
      <c r="B43" s="18"/>
      <c r="C43" s="113" t="s">
        <v>474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30">
        <f t="shared" si="8"/>
        <v>0</v>
      </c>
      <c r="W43" s="130">
        <f t="shared" si="9"/>
        <v>0</v>
      </c>
      <c r="X43" s="130">
        <f t="shared" si="10"/>
        <v>0</v>
      </c>
      <c r="Y43" s="130">
        <f t="shared" si="11"/>
        <v>0</v>
      </c>
      <c r="Z43" s="130">
        <f t="shared" si="12"/>
        <v>0</v>
      </c>
      <c r="AA43" s="130">
        <f t="shared" si="13"/>
        <v>0</v>
      </c>
      <c r="AB43" s="130">
        <f t="shared" si="14"/>
        <v>0</v>
      </c>
      <c r="AC43" s="130">
        <f>'F4'!N26</f>
        <v>0</v>
      </c>
      <c r="AD43" s="131" t="e">
        <f t="shared" si="15"/>
        <v>#DIV/0!</v>
      </c>
    </row>
    <row r="44" spans="2:30" x14ac:dyDescent="0.25">
      <c r="B44" s="18"/>
      <c r="C44" s="113" t="s">
        <v>475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30">
        <f t="shared" si="8"/>
        <v>0</v>
      </c>
      <c r="W44" s="130">
        <f t="shared" si="9"/>
        <v>0</v>
      </c>
      <c r="X44" s="130">
        <f t="shared" si="10"/>
        <v>0</v>
      </c>
      <c r="Y44" s="130">
        <f t="shared" si="11"/>
        <v>0</v>
      </c>
      <c r="Z44" s="130">
        <f t="shared" si="12"/>
        <v>0</v>
      </c>
      <c r="AA44" s="130">
        <f t="shared" si="13"/>
        <v>0</v>
      </c>
      <c r="AB44" s="130">
        <f t="shared" si="14"/>
        <v>0</v>
      </c>
      <c r="AC44" s="130">
        <f>'F4'!N38</f>
        <v>0</v>
      </c>
      <c r="AD44" s="131" t="e">
        <f t="shared" si="15"/>
        <v>#DIV/0!</v>
      </c>
    </row>
    <row r="45" spans="2:30" x14ac:dyDescent="0.25">
      <c r="B45" s="18"/>
      <c r="C45" s="113" t="s">
        <v>476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30">
        <f t="shared" si="8"/>
        <v>0</v>
      </c>
      <c r="W45" s="130">
        <f t="shared" si="9"/>
        <v>0</v>
      </c>
      <c r="X45" s="130">
        <f t="shared" si="10"/>
        <v>0</v>
      </c>
      <c r="Y45" s="130">
        <f t="shared" si="11"/>
        <v>0</v>
      </c>
      <c r="Z45" s="130">
        <f t="shared" si="12"/>
        <v>0</v>
      </c>
      <c r="AA45" s="130">
        <f t="shared" si="13"/>
        <v>0</v>
      </c>
      <c r="AB45" s="130">
        <f t="shared" si="14"/>
        <v>0</v>
      </c>
      <c r="AC45" s="130">
        <f>'F4'!N51</f>
        <v>0</v>
      </c>
      <c r="AD45" s="131" t="e">
        <f t="shared" si="15"/>
        <v>#DIV/0!</v>
      </c>
    </row>
    <row r="46" spans="2:30" x14ac:dyDescent="0.25">
      <c r="B46" s="18" t="s">
        <v>473</v>
      </c>
      <c r="C46" s="18" t="s">
        <v>627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30"/>
      <c r="W46" s="130"/>
      <c r="X46" s="130"/>
      <c r="Y46" s="130"/>
      <c r="Z46" s="130"/>
      <c r="AA46" s="130"/>
      <c r="AB46" s="130"/>
      <c r="AC46" s="19"/>
      <c r="AD46" s="131"/>
    </row>
    <row r="47" spans="2:30" x14ac:dyDescent="0.25">
      <c r="B47" s="18"/>
      <c r="C47" s="113" t="s">
        <v>474</v>
      </c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30">
        <f t="shared" si="8"/>
        <v>0</v>
      </c>
      <c r="W47" s="130">
        <f t="shared" si="9"/>
        <v>0</v>
      </c>
      <c r="X47" s="130">
        <f t="shared" si="10"/>
        <v>0</v>
      </c>
      <c r="Y47" s="130">
        <f t="shared" si="11"/>
        <v>0</v>
      </c>
      <c r="Z47" s="130">
        <f t="shared" si="12"/>
        <v>0</v>
      </c>
      <c r="AA47" s="130">
        <f t="shared" si="13"/>
        <v>0</v>
      </c>
      <c r="AB47" s="130">
        <f t="shared" si="14"/>
        <v>0</v>
      </c>
      <c r="AC47" s="130">
        <f>'F4'!N27</f>
        <v>0</v>
      </c>
      <c r="AD47" s="131" t="e">
        <f t="shared" si="15"/>
        <v>#DIV/0!</v>
      </c>
    </row>
    <row r="48" spans="2:30" x14ac:dyDescent="0.25">
      <c r="B48" s="18"/>
      <c r="C48" s="113" t="s">
        <v>475</v>
      </c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30">
        <f t="shared" si="8"/>
        <v>0</v>
      </c>
      <c r="W48" s="130">
        <f t="shared" si="9"/>
        <v>0</v>
      </c>
      <c r="X48" s="130">
        <f t="shared" si="10"/>
        <v>0</v>
      </c>
      <c r="Y48" s="130">
        <f t="shared" si="11"/>
        <v>0</v>
      </c>
      <c r="Z48" s="130">
        <f t="shared" si="12"/>
        <v>0</v>
      </c>
      <c r="AA48" s="130">
        <f t="shared" si="13"/>
        <v>0</v>
      </c>
      <c r="AB48" s="130">
        <f t="shared" si="14"/>
        <v>0</v>
      </c>
      <c r="AC48" s="130">
        <f>'F4'!N39</f>
        <v>0</v>
      </c>
      <c r="AD48" s="131" t="e">
        <f t="shared" si="15"/>
        <v>#DIV/0!</v>
      </c>
    </row>
    <row r="49" spans="2:30" x14ac:dyDescent="0.25">
      <c r="B49" s="18"/>
      <c r="C49" s="113" t="s">
        <v>476</v>
      </c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30">
        <f t="shared" si="8"/>
        <v>0</v>
      </c>
      <c r="W49" s="130">
        <f t="shared" si="9"/>
        <v>0</v>
      </c>
      <c r="X49" s="130">
        <f t="shared" si="10"/>
        <v>0</v>
      </c>
      <c r="Y49" s="130">
        <f t="shared" si="11"/>
        <v>0</v>
      </c>
      <c r="Z49" s="130">
        <f t="shared" si="12"/>
        <v>0</v>
      </c>
      <c r="AA49" s="130">
        <f t="shared" si="13"/>
        <v>0</v>
      </c>
      <c r="AB49" s="130">
        <f t="shared" si="14"/>
        <v>0</v>
      </c>
      <c r="AC49" s="130">
        <f>'F4'!N52</f>
        <v>0</v>
      </c>
      <c r="AD49" s="131" t="e">
        <f t="shared" si="15"/>
        <v>#DIV/0!</v>
      </c>
    </row>
    <row r="50" spans="2:30" x14ac:dyDescent="0.25">
      <c r="B50" s="18" t="s">
        <v>473</v>
      </c>
      <c r="C50" s="18" t="s">
        <v>637</v>
      </c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30"/>
      <c r="W50" s="130"/>
      <c r="X50" s="130"/>
      <c r="Y50" s="130"/>
      <c r="Z50" s="130"/>
      <c r="AA50" s="130"/>
      <c r="AB50" s="130"/>
      <c r="AC50" s="19"/>
      <c r="AD50" s="131"/>
    </row>
    <row r="51" spans="2:30" x14ac:dyDescent="0.25">
      <c r="B51" s="18"/>
      <c r="C51" s="113" t="s">
        <v>474</v>
      </c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30">
        <f t="shared" si="8"/>
        <v>0</v>
      </c>
      <c r="W51" s="130">
        <f t="shared" si="9"/>
        <v>0</v>
      </c>
      <c r="X51" s="130">
        <f t="shared" si="10"/>
        <v>0</v>
      </c>
      <c r="Y51" s="130">
        <f t="shared" si="11"/>
        <v>0</v>
      </c>
      <c r="Z51" s="130">
        <f t="shared" si="12"/>
        <v>0</v>
      </c>
      <c r="AA51" s="130">
        <f t="shared" si="13"/>
        <v>0</v>
      </c>
      <c r="AB51" s="130">
        <f t="shared" si="14"/>
        <v>0</v>
      </c>
      <c r="AC51" s="130">
        <f>'F4'!N28</f>
        <v>0</v>
      </c>
      <c r="AD51" s="131" t="e">
        <f t="shared" si="15"/>
        <v>#DIV/0!</v>
      </c>
    </row>
    <row r="52" spans="2:30" x14ac:dyDescent="0.25">
      <c r="B52" s="18"/>
      <c r="C52" s="113" t="s">
        <v>475</v>
      </c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30">
        <f t="shared" si="8"/>
        <v>0</v>
      </c>
      <c r="W52" s="130">
        <f t="shared" si="9"/>
        <v>0</v>
      </c>
      <c r="X52" s="130">
        <f t="shared" si="10"/>
        <v>0</v>
      </c>
      <c r="Y52" s="130">
        <f t="shared" si="11"/>
        <v>0</v>
      </c>
      <c r="Z52" s="130">
        <f t="shared" si="12"/>
        <v>0</v>
      </c>
      <c r="AA52" s="130">
        <f t="shared" si="13"/>
        <v>0</v>
      </c>
      <c r="AB52" s="130">
        <f t="shared" si="14"/>
        <v>0</v>
      </c>
      <c r="AC52" s="130">
        <f>'F4'!N40</f>
        <v>0</v>
      </c>
      <c r="AD52" s="131" t="e">
        <f t="shared" si="15"/>
        <v>#DIV/0!</v>
      </c>
    </row>
    <row r="53" spans="2:30" x14ac:dyDescent="0.25">
      <c r="B53" s="18"/>
      <c r="C53" s="113" t="s">
        <v>476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30">
        <f t="shared" si="8"/>
        <v>0</v>
      </c>
      <c r="W53" s="130">
        <f t="shared" si="9"/>
        <v>0</v>
      </c>
      <c r="X53" s="130">
        <f t="shared" si="10"/>
        <v>0</v>
      </c>
      <c r="Y53" s="130">
        <f t="shared" si="11"/>
        <v>0</v>
      </c>
      <c r="Z53" s="130">
        <f t="shared" si="12"/>
        <v>0</v>
      </c>
      <c r="AA53" s="130">
        <f t="shared" si="13"/>
        <v>0</v>
      </c>
      <c r="AB53" s="130">
        <f t="shared" si="14"/>
        <v>0</v>
      </c>
      <c r="AC53" s="130">
        <f>'F4'!N53</f>
        <v>0</v>
      </c>
      <c r="AD53" s="131" t="e">
        <f t="shared" si="15"/>
        <v>#DIV/0!</v>
      </c>
    </row>
    <row r="54" spans="2:30" x14ac:dyDescent="0.25">
      <c r="B54" s="18" t="s">
        <v>638</v>
      </c>
      <c r="C54" s="18" t="s">
        <v>629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30"/>
      <c r="W54" s="130"/>
      <c r="X54" s="130"/>
      <c r="Y54" s="130"/>
      <c r="Z54" s="130"/>
      <c r="AA54" s="130"/>
      <c r="AB54" s="130"/>
      <c r="AC54" s="130"/>
      <c r="AD54" s="131"/>
    </row>
    <row r="55" spans="2:30" x14ac:dyDescent="0.25">
      <c r="B55" s="18"/>
      <c r="C55" s="113" t="s">
        <v>474</v>
      </c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30">
        <f t="shared" si="8"/>
        <v>0</v>
      </c>
      <c r="W55" s="130">
        <f t="shared" si="9"/>
        <v>0</v>
      </c>
      <c r="X55" s="130">
        <f t="shared" si="10"/>
        <v>0</v>
      </c>
      <c r="Y55" s="130">
        <f t="shared" si="11"/>
        <v>0</v>
      </c>
      <c r="Z55" s="130">
        <f t="shared" si="12"/>
        <v>0</v>
      </c>
      <c r="AA55" s="130">
        <f t="shared" si="13"/>
        <v>0</v>
      </c>
      <c r="AB55" s="130">
        <f t="shared" si="14"/>
        <v>0</v>
      </c>
      <c r="AC55" s="130">
        <f>'F4'!N29</f>
        <v>0</v>
      </c>
      <c r="AD55" s="131" t="e">
        <f t="shared" si="15"/>
        <v>#DIV/0!</v>
      </c>
    </row>
    <row r="56" spans="2:30" x14ac:dyDescent="0.25">
      <c r="B56" s="18"/>
      <c r="C56" s="113" t="s">
        <v>475</v>
      </c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30">
        <f t="shared" si="8"/>
        <v>0</v>
      </c>
      <c r="W56" s="130">
        <f t="shared" si="9"/>
        <v>0</v>
      </c>
      <c r="X56" s="130">
        <f t="shared" si="10"/>
        <v>0</v>
      </c>
      <c r="Y56" s="130">
        <f t="shared" si="11"/>
        <v>0</v>
      </c>
      <c r="Z56" s="130">
        <f t="shared" si="12"/>
        <v>0</v>
      </c>
      <c r="AA56" s="130">
        <f t="shared" si="13"/>
        <v>0</v>
      </c>
      <c r="AB56" s="130">
        <f t="shared" si="14"/>
        <v>0</v>
      </c>
      <c r="AC56" s="130">
        <f>'F4'!N41</f>
        <v>0</v>
      </c>
      <c r="AD56" s="131" t="e">
        <f t="shared" si="15"/>
        <v>#DIV/0!</v>
      </c>
    </row>
    <row r="57" spans="2:30" x14ac:dyDescent="0.25">
      <c r="B57" s="18"/>
      <c r="C57" s="113" t="s">
        <v>476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30">
        <f t="shared" si="8"/>
        <v>0</v>
      </c>
      <c r="W57" s="130">
        <f t="shared" si="9"/>
        <v>0</v>
      </c>
      <c r="X57" s="130">
        <f t="shared" si="10"/>
        <v>0</v>
      </c>
      <c r="Y57" s="130">
        <f t="shared" si="11"/>
        <v>0</v>
      </c>
      <c r="Z57" s="130">
        <f t="shared" si="12"/>
        <v>0</v>
      </c>
      <c r="AA57" s="130">
        <f t="shared" si="13"/>
        <v>0</v>
      </c>
      <c r="AB57" s="130">
        <f t="shared" si="14"/>
        <v>0</v>
      </c>
      <c r="AC57" s="130">
        <f>'F4'!N54</f>
        <v>0</v>
      </c>
      <c r="AD57" s="131" t="e">
        <f t="shared" si="15"/>
        <v>#DIV/0!</v>
      </c>
    </row>
    <row r="58" spans="2:30" x14ac:dyDescent="0.25">
      <c r="B58" s="18" t="s">
        <v>259</v>
      </c>
      <c r="C58" s="18" t="s">
        <v>259</v>
      </c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</row>
    <row r="59" spans="2:30" x14ac:dyDescent="0.25">
      <c r="B59" s="334" t="s">
        <v>261</v>
      </c>
      <c r="C59" s="334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30">
        <f>SUM(V10:V58)</f>
        <v>0</v>
      </c>
      <c r="W59" s="130">
        <f t="shared" ref="W59:AB59" si="24">SUM(W10:W58)</f>
        <v>0</v>
      </c>
      <c r="X59" s="130">
        <f t="shared" si="24"/>
        <v>0</v>
      </c>
      <c r="Y59" s="130">
        <f t="shared" si="24"/>
        <v>0</v>
      </c>
      <c r="Z59" s="130">
        <f t="shared" si="24"/>
        <v>0</v>
      </c>
      <c r="AA59" s="130">
        <f t="shared" si="24"/>
        <v>0</v>
      </c>
      <c r="AB59" s="130">
        <f t="shared" si="24"/>
        <v>0</v>
      </c>
      <c r="AC59" s="130">
        <f>AC20+AC9</f>
        <v>0</v>
      </c>
      <c r="AD59" s="131" t="e">
        <f t="shared" si="15"/>
        <v>#DIV/0!</v>
      </c>
    </row>
    <row r="61" spans="2:30" x14ac:dyDescent="0.25">
      <c r="B61" s="175" t="s">
        <v>175</v>
      </c>
    </row>
    <row r="62" spans="2:30" x14ac:dyDescent="0.25">
      <c r="B62" s="91">
        <v>1</v>
      </c>
      <c r="C62" s="76" t="s">
        <v>711</v>
      </c>
    </row>
  </sheetData>
  <mergeCells count="26">
    <mergeCell ref="B5:C8"/>
    <mergeCell ref="D5:I5"/>
    <mergeCell ref="J5:L5"/>
    <mergeCell ref="M5:O5"/>
    <mergeCell ref="Z5:AA5"/>
    <mergeCell ref="AB5:AB7"/>
    <mergeCell ref="AC5:AC7"/>
    <mergeCell ref="Y6:Y7"/>
    <mergeCell ref="Z6:Z7"/>
    <mergeCell ref="AA6:AA7"/>
    <mergeCell ref="B9:C9"/>
    <mergeCell ref="B20:C20"/>
    <mergeCell ref="B59:C59"/>
    <mergeCell ref="AD5:AD7"/>
    <mergeCell ref="D6:F6"/>
    <mergeCell ref="G6:I6"/>
    <mergeCell ref="J6:L6"/>
    <mergeCell ref="M6:O6"/>
    <mergeCell ref="P6:R6"/>
    <mergeCell ref="S6:U6"/>
    <mergeCell ref="V6:V7"/>
    <mergeCell ref="W6:W7"/>
    <mergeCell ref="X6:X7"/>
    <mergeCell ref="P5:R5"/>
    <mergeCell ref="S5:U5"/>
    <mergeCell ref="V5:Y5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35"/>
  <sheetViews>
    <sheetView showGridLines="0" topLeftCell="A11" zoomScale="90" zoomScaleNormal="90" workbookViewId="0">
      <selection activeCell="D1" sqref="D1"/>
    </sheetView>
  </sheetViews>
  <sheetFormatPr defaultColWidth="9.1796875" defaultRowHeight="14" x14ac:dyDescent="0.25"/>
  <cols>
    <col min="1" max="1" width="9.1796875" style="76"/>
    <col min="2" max="2" width="27.453125" style="76" customWidth="1"/>
    <col min="3" max="3" width="24.81640625" style="76" customWidth="1"/>
    <col min="4" max="4" width="17.81640625" style="76" customWidth="1"/>
    <col min="5" max="5" width="16.54296875" style="76" customWidth="1"/>
    <col min="6" max="16384" width="9.1796875" style="76"/>
  </cols>
  <sheetData>
    <row r="2" spans="2:4" x14ac:dyDescent="0.25">
      <c r="C2" s="25" t="s">
        <v>240</v>
      </c>
    </row>
    <row r="3" spans="2:4" x14ac:dyDescent="0.25">
      <c r="C3" s="27" t="s">
        <v>470</v>
      </c>
    </row>
    <row r="4" spans="2:4" x14ac:dyDescent="0.25">
      <c r="D4" s="109" t="s">
        <v>471</v>
      </c>
    </row>
    <row r="5" spans="2:4" x14ac:dyDescent="0.25">
      <c r="B5" s="390" t="s">
        <v>18</v>
      </c>
      <c r="C5" s="391"/>
      <c r="D5" s="77" t="s">
        <v>182</v>
      </c>
    </row>
    <row r="6" spans="2:4" x14ac:dyDescent="0.25">
      <c r="B6" s="352" t="s">
        <v>482</v>
      </c>
      <c r="C6" s="353"/>
      <c r="D6" s="354"/>
    </row>
    <row r="7" spans="2:4" x14ac:dyDescent="0.25">
      <c r="B7" s="380" t="s">
        <v>472</v>
      </c>
      <c r="C7" s="380"/>
      <c r="D7" s="19"/>
    </row>
    <row r="8" spans="2:4" x14ac:dyDescent="0.25">
      <c r="B8" s="111" t="s">
        <v>473</v>
      </c>
      <c r="C8" s="90" t="s">
        <v>474</v>
      </c>
      <c r="D8" s="19"/>
    </row>
    <row r="9" spans="2:4" x14ac:dyDescent="0.25">
      <c r="B9" s="111" t="s">
        <v>473</v>
      </c>
      <c r="C9" s="90" t="s">
        <v>475</v>
      </c>
      <c r="D9" s="19"/>
    </row>
    <row r="10" spans="2:4" x14ac:dyDescent="0.25">
      <c r="B10" s="111" t="s">
        <v>473</v>
      </c>
      <c r="C10" s="90" t="s">
        <v>476</v>
      </c>
      <c r="D10" s="19"/>
    </row>
    <row r="11" spans="2:4" x14ac:dyDescent="0.25">
      <c r="B11" s="388" t="s">
        <v>477</v>
      </c>
      <c r="C11" s="388"/>
      <c r="D11" s="19"/>
    </row>
    <row r="12" spans="2:4" x14ac:dyDescent="0.25">
      <c r="B12" s="389" t="s">
        <v>478</v>
      </c>
      <c r="C12" s="389"/>
      <c r="D12" s="19"/>
    </row>
    <row r="13" spans="2:4" x14ac:dyDescent="0.25">
      <c r="B13" s="380" t="s">
        <v>479</v>
      </c>
      <c r="C13" s="380"/>
      <c r="D13" s="19"/>
    </row>
    <row r="14" spans="2:4" x14ac:dyDescent="0.25">
      <c r="B14" s="111" t="s">
        <v>473</v>
      </c>
      <c r="C14" s="90" t="s">
        <v>474</v>
      </c>
      <c r="D14" s="19"/>
    </row>
    <row r="15" spans="2:4" x14ac:dyDescent="0.25">
      <c r="B15" s="111" t="s">
        <v>473</v>
      </c>
      <c r="C15" s="90" t="s">
        <v>475</v>
      </c>
      <c r="D15" s="19"/>
    </row>
    <row r="16" spans="2:4" x14ac:dyDescent="0.25">
      <c r="B16" s="111" t="s">
        <v>473</v>
      </c>
      <c r="C16" s="90" t="s">
        <v>476</v>
      </c>
      <c r="D16" s="19"/>
    </row>
    <row r="17" spans="2:4" x14ac:dyDescent="0.25">
      <c r="B17" s="388" t="s">
        <v>477</v>
      </c>
      <c r="C17" s="388"/>
      <c r="D17" s="19"/>
    </row>
    <row r="18" spans="2:4" x14ac:dyDescent="0.25">
      <c r="B18" s="389" t="s">
        <v>480</v>
      </c>
      <c r="C18" s="389"/>
      <c r="D18" s="19"/>
    </row>
    <row r="19" spans="2:4" x14ac:dyDescent="0.25">
      <c r="B19" s="389" t="s">
        <v>481</v>
      </c>
      <c r="C19" s="389"/>
      <c r="D19" s="19"/>
    </row>
    <row r="20" spans="2:4" x14ac:dyDescent="0.25">
      <c r="B20" s="352" t="s">
        <v>483</v>
      </c>
      <c r="C20" s="353"/>
      <c r="D20" s="354"/>
    </row>
    <row r="21" spans="2:4" x14ac:dyDescent="0.25">
      <c r="B21" s="380" t="s">
        <v>472</v>
      </c>
      <c r="C21" s="380"/>
      <c r="D21" s="19"/>
    </row>
    <row r="22" spans="2:4" x14ac:dyDescent="0.25">
      <c r="B22" s="111" t="s">
        <v>473</v>
      </c>
      <c r="C22" s="90" t="s">
        <v>474</v>
      </c>
      <c r="D22" s="19"/>
    </row>
    <row r="23" spans="2:4" x14ac:dyDescent="0.25">
      <c r="B23" s="111" t="s">
        <v>473</v>
      </c>
      <c r="C23" s="90" t="s">
        <v>475</v>
      </c>
      <c r="D23" s="19"/>
    </row>
    <row r="24" spans="2:4" x14ac:dyDescent="0.25">
      <c r="B24" s="111" t="s">
        <v>473</v>
      </c>
      <c r="C24" s="90" t="s">
        <v>476</v>
      </c>
      <c r="D24" s="19"/>
    </row>
    <row r="25" spans="2:4" x14ac:dyDescent="0.25">
      <c r="B25" s="388" t="s">
        <v>477</v>
      </c>
      <c r="C25" s="388"/>
      <c r="D25" s="19"/>
    </row>
    <row r="26" spans="2:4" x14ac:dyDescent="0.25">
      <c r="B26" s="389" t="s">
        <v>478</v>
      </c>
      <c r="C26" s="389"/>
      <c r="D26" s="19"/>
    </row>
    <row r="27" spans="2:4" x14ac:dyDescent="0.25">
      <c r="B27" s="380" t="s">
        <v>479</v>
      </c>
      <c r="C27" s="380"/>
      <c r="D27" s="19"/>
    </row>
    <row r="28" spans="2:4" x14ac:dyDescent="0.25">
      <c r="B28" s="111" t="s">
        <v>473</v>
      </c>
      <c r="C28" s="90" t="s">
        <v>474</v>
      </c>
      <c r="D28" s="19"/>
    </row>
    <row r="29" spans="2:4" x14ac:dyDescent="0.25">
      <c r="B29" s="111" t="s">
        <v>473</v>
      </c>
      <c r="C29" s="90" t="s">
        <v>475</v>
      </c>
      <c r="D29" s="19"/>
    </row>
    <row r="30" spans="2:4" x14ac:dyDescent="0.25">
      <c r="B30" s="111" t="s">
        <v>473</v>
      </c>
      <c r="C30" s="90" t="s">
        <v>476</v>
      </c>
      <c r="D30" s="19"/>
    </row>
    <row r="31" spans="2:4" x14ac:dyDescent="0.25">
      <c r="B31" s="388" t="s">
        <v>477</v>
      </c>
      <c r="C31" s="388"/>
      <c r="D31" s="19"/>
    </row>
    <row r="32" spans="2:4" x14ac:dyDescent="0.25">
      <c r="B32" s="389" t="s">
        <v>480</v>
      </c>
      <c r="C32" s="389"/>
      <c r="D32" s="19"/>
    </row>
    <row r="33" spans="2:4" x14ac:dyDescent="0.25">
      <c r="B33" s="389" t="s">
        <v>484</v>
      </c>
      <c r="C33" s="389"/>
      <c r="D33" s="19"/>
    </row>
    <row r="34" spans="2:4" x14ac:dyDescent="0.25">
      <c r="B34" s="388" t="s">
        <v>485</v>
      </c>
      <c r="C34" s="388"/>
      <c r="D34" s="19"/>
    </row>
    <row r="35" spans="2:4" x14ac:dyDescent="0.25">
      <c r="B35" s="388" t="s">
        <v>486</v>
      </c>
      <c r="C35" s="388"/>
      <c r="D35" s="19"/>
    </row>
  </sheetData>
  <mergeCells count="19">
    <mergeCell ref="B5:C5"/>
    <mergeCell ref="B7:C7"/>
    <mergeCell ref="B11:C11"/>
    <mergeCell ref="B12:C12"/>
    <mergeCell ref="B13:C13"/>
    <mergeCell ref="B18:C18"/>
    <mergeCell ref="B19:C19"/>
    <mergeCell ref="B6:D6"/>
    <mergeCell ref="B20:D20"/>
    <mergeCell ref="B21:C21"/>
    <mergeCell ref="B17:C17"/>
    <mergeCell ref="B34:C34"/>
    <mergeCell ref="B35:C35"/>
    <mergeCell ref="B25:C25"/>
    <mergeCell ref="B26:C26"/>
    <mergeCell ref="B27:C27"/>
    <mergeCell ref="B31:C31"/>
    <mergeCell ref="B32:C32"/>
    <mergeCell ref="B33:C33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J61"/>
  <sheetViews>
    <sheetView showGridLines="0" zoomScale="90" zoomScaleNormal="90" workbookViewId="0">
      <selection activeCell="B60" sqref="B60:C61"/>
    </sheetView>
  </sheetViews>
  <sheetFormatPr defaultColWidth="9.1796875" defaultRowHeight="14" x14ac:dyDescent="0.25"/>
  <cols>
    <col min="1" max="1" width="9.1796875" style="76"/>
    <col min="2" max="2" width="16.453125" style="76" bestFit="1" customWidth="1"/>
    <col min="3" max="3" width="34.1796875" style="76" bestFit="1" customWidth="1"/>
    <col min="4" max="4" width="13.54296875" style="76" customWidth="1"/>
    <col min="5" max="5" width="12.54296875" style="76" customWidth="1"/>
    <col min="6" max="6" width="19.1796875" style="76" customWidth="1"/>
    <col min="7" max="7" width="21" style="76" customWidth="1"/>
    <col min="8" max="8" width="24" style="76" customWidth="1"/>
    <col min="9" max="9" width="30.1796875" style="76" customWidth="1"/>
    <col min="10" max="10" width="30.453125" style="76" customWidth="1"/>
    <col min="11" max="16384" width="9.1796875" style="76"/>
  </cols>
  <sheetData>
    <row r="2" spans="2:10" x14ac:dyDescent="0.25">
      <c r="G2" s="25" t="s">
        <v>240</v>
      </c>
    </row>
    <row r="3" spans="2:10" x14ac:dyDescent="0.25">
      <c r="G3" s="27" t="s">
        <v>487</v>
      </c>
    </row>
    <row r="4" spans="2:10" x14ac:dyDescent="0.25">
      <c r="D4" s="109"/>
      <c r="J4" s="109" t="s">
        <v>471</v>
      </c>
    </row>
    <row r="5" spans="2:10" x14ac:dyDescent="0.25">
      <c r="B5" s="380" t="s">
        <v>244</v>
      </c>
      <c r="C5" s="380"/>
      <c r="D5" s="380" t="s">
        <v>182</v>
      </c>
      <c r="E5" s="380"/>
      <c r="F5" s="380"/>
      <c r="G5" s="380"/>
      <c r="H5" s="380"/>
      <c r="I5" s="380"/>
      <c r="J5" s="380"/>
    </row>
    <row r="6" spans="2:10" x14ac:dyDescent="0.25">
      <c r="B6" s="380"/>
      <c r="C6" s="380"/>
      <c r="D6" s="110" t="s">
        <v>488</v>
      </c>
      <c r="E6" s="380" t="s">
        <v>489</v>
      </c>
      <c r="F6" s="380"/>
      <c r="G6" s="380"/>
      <c r="H6" s="380" t="s">
        <v>479</v>
      </c>
      <c r="I6" s="380"/>
      <c r="J6" s="380"/>
    </row>
    <row r="7" spans="2:10" ht="28" x14ac:dyDescent="0.25">
      <c r="B7" s="380"/>
      <c r="C7" s="380"/>
      <c r="D7" s="112" t="s">
        <v>479</v>
      </c>
      <c r="E7" s="112" t="s">
        <v>490</v>
      </c>
      <c r="F7" s="112" t="s">
        <v>491</v>
      </c>
      <c r="G7" s="112" t="s">
        <v>492</v>
      </c>
      <c r="H7" s="112" t="s">
        <v>493</v>
      </c>
      <c r="I7" s="112" t="s">
        <v>494</v>
      </c>
      <c r="J7" s="112" t="s">
        <v>495</v>
      </c>
    </row>
    <row r="8" spans="2:10" x14ac:dyDescent="0.25">
      <c r="B8" s="319" t="s">
        <v>496</v>
      </c>
      <c r="C8" s="320"/>
      <c r="D8" s="19"/>
      <c r="E8" s="19"/>
      <c r="F8" s="19"/>
      <c r="G8" s="19"/>
      <c r="H8" s="19"/>
      <c r="I8" s="19"/>
      <c r="J8" s="19"/>
    </row>
    <row r="9" spans="2:10" x14ac:dyDescent="0.25">
      <c r="B9" s="74" t="s">
        <v>247</v>
      </c>
      <c r="C9" s="74" t="s">
        <v>248</v>
      </c>
      <c r="D9" s="19"/>
      <c r="E9" s="19"/>
      <c r="F9" s="19"/>
      <c r="G9" s="19"/>
      <c r="H9" s="19"/>
      <c r="I9" s="19"/>
      <c r="J9" s="19"/>
    </row>
    <row r="10" spans="2:10" x14ac:dyDescent="0.25">
      <c r="B10" s="18" t="s">
        <v>249</v>
      </c>
      <c r="C10" s="18" t="s">
        <v>250</v>
      </c>
      <c r="D10" s="19"/>
      <c r="E10" s="19"/>
      <c r="F10" s="19"/>
      <c r="G10" s="19"/>
      <c r="H10" s="19"/>
      <c r="I10" s="19"/>
      <c r="J10" s="19"/>
    </row>
    <row r="11" spans="2:10" x14ac:dyDescent="0.25">
      <c r="B11" s="18" t="s">
        <v>616</v>
      </c>
      <c r="C11" s="18" t="s">
        <v>617</v>
      </c>
      <c r="D11" s="19"/>
      <c r="E11" s="19"/>
      <c r="F11" s="19"/>
      <c r="G11" s="19"/>
      <c r="H11" s="19"/>
      <c r="I11" s="19"/>
      <c r="J11" s="19"/>
    </row>
    <row r="12" spans="2:10" x14ac:dyDescent="0.25">
      <c r="B12" s="18" t="s">
        <v>618</v>
      </c>
      <c r="C12" s="18" t="s">
        <v>619</v>
      </c>
      <c r="D12" s="19"/>
      <c r="E12" s="19"/>
      <c r="F12" s="19"/>
      <c r="G12" s="19"/>
      <c r="H12" s="19"/>
      <c r="I12" s="19"/>
      <c r="J12" s="19"/>
    </row>
    <row r="13" spans="2:10" x14ac:dyDescent="0.25">
      <c r="B13" s="18" t="s">
        <v>620</v>
      </c>
      <c r="C13" s="18" t="s">
        <v>621</v>
      </c>
      <c r="D13" s="19"/>
      <c r="E13" s="19"/>
      <c r="F13" s="19"/>
      <c r="G13" s="19"/>
      <c r="H13" s="19"/>
      <c r="I13" s="19"/>
      <c r="J13" s="19"/>
    </row>
    <row r="14" spans="2:10" x14ac:dyDescent="0.25">
      <c r="B14" s="18" t="s">
        <v>622</v>
      </c>
      <c r="C14" s="18" t="s">
        <v>623</v>
      </c>
      <c r="D14" s="19"/>
      <c r="E14" s="19"/>
      <c r="F14" s="19"/>
      <c r="G14" s="19"/>
      <c r="H14" s="19"/>
      <c r="I14" s="19"/>
      <c r="J14" s="19"/>
    </row>
    <row r="15" spans="2:10" x14ac:dyDescent="0.25">
      <c r="B15" s="18" t="s">
        <v>624</v>
      </c>
      <c r="C15" s="18" t="s">
        <v>625</v>
      </c>
      <c r="D15" s="19"/>
      <c r="E15" s="19"/>
      <c r="F15" s="19"/>
      <c r="G15" s="19"/>
      <c r="H15" s="19"/>
      <c r="I15" s="19"/>
      <c r="J15" s="19"/>
    </row>
    <row r="16" spans="2:10" x14ac:dyDescent="0.25">
      <c r="B16" s="18" t="s">
        <v>626</v>
      </c>
      <c r="C16" s="18" t="s">
        <v>627</v>
      </c>
      <c r="D16" s="19"/>
      <c r="E16" s="19"/>
      <c r="F16" s="19"/>
      <c r="G16" s="19"/>
      <c r="H16" s="19"/>
      <c r="I16" s="19"/>
      <c r="J16" s="19"/>
    </row>
    <row r="17" spans="2:10" x14ac:dyDescent="0.25">
      <c r="B17" s="18" t="s">
        <v>628</v>
      </c>
      <c r="C17" s="18" t="s">
        <v>629</v>
      </c>
      <c r="D17" s="19"/>
      <c r="E17" s="19"/>
      <c r="F17" s="19"/>
      <c r="G17" s="19"/>
      <c r="H17" s="19"/>
      <c r="I17" s="19"/>
      <c r="J17" s="19"/>
    </row>
    <row r="18" spans="2:10" x14ac:dyDescent="0.25">
      <c r="B18" s="18" t="s">
        <v>259</v>
      </c>
      <c r="C18" s="18" t="s">
        <v>259</v>
      </c>
      <c r="D18" s="19"/>
      <c r="E18" s="19"/>
      <c r="F18" s="19"/>
      <c r="G18" s="19"/>
      <c r="H18" s="19"/>
      <c r="I18" s="19"/>
      <c r="J18" s="19"/>
    </row>
    <row r="19" spans="2:10" x14ac:dyDescent="0.25">
      <c r="B19" s="319" t="s">
        <v>497</v>
      </c>
      <c r="C19" s="320"/>
      <c r="D19" s="19"/>
      <c r="E19" s="19"/>
      <c r="F19" s="19"/>
      <c r="G19" s="19"/>
      <c r="H19" s="19"/>
      <c r="I19" s="19"/>
      <c r="J19" s="19"/>
    </row>
    <row r="20" spans="2:10" x14ac:dyDescent="0.25">
      <c r="B20" s="18" t="s">
        <v>252</v>
      </c>
      <c r="C20" s="18" t="s">
        <v>253</v>
      </c>
      <c r="D20" s="19"/>
      <c r="E20" s="19"/>
      <c r="F20" s="19"/>
      <c r="G20" s="19"/>
      <c r="H20" s="19"/>
      <c r="I20" s="19"/>
      <c r="J20" s="19"/>
    </row>
    <row r="21" spans="2:10" x14ac:dyDescent="0.25">
      <c r="B21" s="18"/>
      <c r="C21" s="113" t="s">
        <v>474</v>
      </c>
      <c r="D21" s="19"/>
      <c r="E21" s="19"/>
      <c r="F21" s="19"/>
      <c r="G21" s="19"/>
      <c r="H21" s="19"/>
      <c r="I21" s="19"/>
      <c r="J21" s="19"/>
    </row>
    <row r="22" spans="2:10" x14ac:dyDescent="0.25">
      <c r="B22" s="18"/>
      <c r="C22" s="113" t="s">
        <v>475</v>
      </c>
      <c r="D22" s="19"/>
      <c r="E22" s="19"/>
      <c r="F22" s="19"/>
      <c r="G22" s="19"/>
      <c r="H22" s="19"/>
      <c r="I22" s="19"/>
      <c r="J22" s="19"/>
    </row>
    <row r="23" spans="2:10" x14ac:dyDescent="0.25">
      <c r="B23" s="18"/>
      <c r="C23" s="113" t="s">
        <v>476</v>
      </c>
      <c r="D23" s="19"/>
      <c r="E23" s="19"/>
      <c r="F23" s="19"/>
      <c r="G23" s="19"/>
      <c r="H23" s="19"/>
      <c r="I23" s="19"/>
      <c r="J23" s="19"/>
    </row>
    <row r="24" spans="2:10" x14ac:dyDescent="0.25">
      <c r="B24" s="18" t="s">
        <v>254</v>
      </c>
      <c r="C24" s="18" t="s">
        <v>255</v>
      </c>
      <c r="D24" s="19"/>
      <c r="E24" s="19"/>
      <c r="F24" s="19"/>
      <c r="G24" s="19"/>
      <c r="H24" s="19"/>
      <c r="I24" s="19"/>
      <c r="J24" s="19"/>
    </row>
    <row r="25" spans="2:10" x14ac:dyDescent="0.25">
      <c r="B25" s="18"/>
      <c r="C25" s="113" t="s">
        <v>474</v>
      </c>
      <c r="D25" s="19"/>
      <c r="E25" s="19"/>
      <c r="F25" s="19"/>
      <c r="G25" s="19"/>
      <c r="H25" s="19"/>
      <c r="I25" s="19"/>
      <c r="J25" s="19"/>
    </row>
    <row r="26" spans="2:10" x14ac:dyDescent="0.25">
      <c r="B26" s="18"/>
      <c r="C26" s="113" t="s">
        <v>475</v>
      </c>
      <c r="D26" s="19"/>
      <c r="E26" s="19"/>
      <c r="F26" s="19"/>
      <c r="G26" s="19"/>
      <c r="H26" s="19"/>
      <c r="I26" s="19"/>
      <c r="J26" s="19"/>
    </row>
    <row r="27" spans="2:10" x14ac:dyDescent="0.25">
      <c r="B27" s="18"/>
      <c r="C27" s="113" t="s">
        <v>476</v>
      </c>
      <c r="D27" s="19"/>
      <c r="E27" s="19"/>
      <c r="F27" s="19"/>
      <c r="G27" s="19"/>
      <c r="H27" s="19"/>
      <c r="I27" s="19"/>
      <c r="J27" s="19"/>
    </row>
    <row r="28" spans="2:10" x14ac:dyDescent="0.25">
      <c r="B28" s="18" t="s">
        <v>630</v>
      </c>
      <c r="C28" s="18" t="s">
        <v>64</v>
      </c>
      <c r="D28" s="19"/>
      <c r="E28" s="19"/>
      <c r="F28" s="19"/>
      <c r="G28" s="19"/>
      <c r="H28" s="19"/>
      <c r="I28" s="19"/>
      <c r="J28" s="19"/>
    </row>
    <row r="29" spans="2:10" x14ac:dyDescent="0.25">
      <c r="B29" s="18"/>
      <c r="C29" s="113" t="s">
        <v>474</v>
      </c>
      <c r="D29" s="19"/>
      <c r="E29" s="19"/>
      <c r="F29" s="19"/>
      <c r="G29" s="19"/>
      <c r="H29" s="19"/>
      <c r="I29" s="19"/>
      <c r="J29" s="19"/>
    </row>
    <row r="30" spans="2:10" x14ac:dyDescent="0.25">
      <c r="B30" s="18"/>
      <c r="C30" s="113" t="s">
        <v>475</v>
      </c>
      <c r="D30" s="19"/>
      <c r="E30" s="19"/>
      <c r="F30" s="19"/>
      <c r="G30" s="19"/>
      <c r="H30" s="19"/>
      <c r="I30" s="19"/>
      <c r="J30" s="19"/>
    </row>
    <row r="31" spans="2:10" x14ac:dyDescent="0.25">
      <c r="B31" s="18"/>
      <c r="C31" s="113" t="s">
        <v>476</v>
      </c>
      <c r="D31" s="19"/>
      <c r="E31" s="19"/>
      <c r="F31" s="19"/>
      <c r="G31" s="19"/>
      <c r="H31" s="19"/>
      <c r="I31" s="19"/>
      <c r="J31" s="19"/>
    </row>
    <row r="32" spans="2:10" x14ac:dyDescent="0.25">
      <c r="B32" s="18" t="s">
        <v>631</v>
      </c>
      <c r="C32" s="18" t="s">
        <v>632</v>
      </c>
      <c r="D32" s="19"/>
      <c r="E32" s="19"/>
      <c r="F32" s="19"/>
      <c r="G32" s="19"/>
      <c r="H32" s="19"/>
      <c r="I32" s="19"/>
      <c r="J32" s="19"/>
    </row>
    <row r="33" spans="2:10" x14ac:dyDescent="0.25">
      <c r="B33" s="18"/>
      <c r="C33" s="113" t="s">
        <v>474</v>
      </c>
      <c r="D33" s="19"/>
      <c r="E33" s="19"/>
      <c r="F33" s="19"/>
      <c r="G33" s="19"/>
      <c r="H33" s="19"/>
      <c r="I33" s="19"/>
      <c r="J33" s="19"/>
    </row>
    <row r="34" spans="2:10" x14ac:dyDescent="0.25">
      <c r="B34" s="18"/>
      <c r="C34" s="113" t="s">
        <v>475</v>
      </c>
      <c r="D34" s="19"/>
      <c r="E34" s="19"/>
      <c r="F34" s="19"/>
      <c r="G34" s="19"/>
      <c r="H34" s="19"/>
      <c r="I34" s="19"/>
      <c r="J34" s="19"/>
    </row>
    <row r="35" spans="2:10" x14ac:dyDescent="0.25">
      <c r="B35" s="18"/>
      <c r="C35" s="113" t="s">
        <v>476</v>
      </c>
      <c r="D35" s="19"/>
      <c r="E35" s="19"/>
      <c r="F35" s="19"/>
      <c r="G35" s="19"/>
      <c r="H35" s="19"/>
      <c r="I35" s="19"/>
      <c r="J35" s="19"/>
    </row>
    <row r="36" spans="2:10" x14ac:dyDescent="0.25">
      <c r="B36" s="18" t="s">
        <v>633</v>
      </c>
      <c r="C36" s="18" t="s">
        <v>634</v>
      </c>
      <c r="D36" s="19"/>
      <c r="E36" s="19"/>
      <c r="F36" s="19"/>
      <c r="G36" s="19"/>
      <c r="H36" s="19"/>
      <c r="I36" s="19"/>
      <c r="J36" s="19"/>
    </row>
    <row r="37" spans="2:10" x14ac:dyDescent="0.25">
      <c r="B37" s="18"/>
      <c r="C37" s="113" t="s">
        <v>474</v>
      </c>
      <c r="D37" s="19"/>
      <c r="E37" s="19"/>
      <c r="F37" s="19"/>
      <c r="G37" s="19"/>
      <c r="H37" s="19"/>
      <c r="I37" s="19"/>
      <c r="J37" s="19"/>
    </row>
    <row r="38" spans="2:10" x14ac:dyDescent="0.25">
      <c r="B38" s="18"/>
      <c r="C38" s="113" t="s">
        <v>475</v>
      </c>
      <c r="D38" s="19"/>
      <c r="E38" s="19"/>
      <c r="F38" s="19"/>
      <c r="G38" s="19"/>
      <c r="H38" s="19"/>
      <c r="I38" s="19"/>
      <c r="J38" s="19"/>
    </row>
    <row r="39" spans="2:10" x14ac:dyDescent="0.25">
      <c r="B39" s="18"/>
      <c r="C39" s="113" t="s">
        <v>476</v>
      </c>
      <c r="D39" s="19"/>
      <c r="E39" s="19"/>
      <c r="F39" s="19"/>
      <c r="G39" s="19"/>
      <c r="H39" s="19"/>
      <c r="I39" s="19"/>
      <c r="J39" s="19"/>
    </row>
    <row r="40" spans="2:10" x14ac:dyDescent="0.25">
      <c r="B40" s="18" t="s">
        <v>639</v>
      </c>
      <c r="C40" s="18" t="s">
        <v>640</v>
      </c>
      <c r="D40" s="19"/>
      <c r="E40" s="19"/>
      <c r="F40" s="19"/>
      <c r="G40" s="19"/>
      <c r="H40" s="19"/>
      <c r="I40" s="19"/>
      <c r="J40" s="19"/>
    </row>
    <row r="41" spans="2:10" x14ac:dyDescent="0.25">
      <c r="B41" s="18" t="s">
        <v>635</v>
      </c>
      <c r="C41" s="18" t="s">
        <v>636</v>
      </c>
      <c r="D41" s="19"/>
      <c r="E41" s="19"/>
      <c r="F41" s="19"/>
      <c r="G41" s="19"/>
      <c r="H41" s="19"/>
      <c r="I41" s="19"/>
      <c r="J41" s="19"/>
    </row>
    <row r="42" spans="2:10" x14ac:dyDescent="0.25">
      <c r="B42" s="18"/>
      <c r="C42" s="113" t="s">
        <v>474</v>
      </c>
      <c r="D42" s="19"/>
      <c r="E42" s="19"/>
      <c r="F42" s="19"/>
      <c r="G42" s="19"/>
      <c r="H42" s="19"/>
      <c r="I42" s="19"/>
      <c r="J42" s="19"/>
    </row>
    <row r="43" spans="2:10" x14ac:dyDescent="0.25">
      <c r="B43" s="18"/>
      <c r="C43" s="113" t="s">
        <v>475</v>
      </c>
      <c r="D43" s="19"/>
      <c r="E43" s="19"/>
      <c r="F43" s="19"/>
      <c r="G43" s="19"/>
      <c r="H43" s="19"/>
      <c r="I43" s="19"/>
      <c r="J43" s="19"/>
    </row>
    <row r="44" spans="2:10" x14ac:dyDescent="0.25">
      <c r="B44" s="18"/>
      <c r="C44" s="113" t="s">
        <v>476</v>
      </c>
      <c r="D44" s="19"/>
      <c r="E44" s="19"/>
      <c r="F44" s="19"/>
      <c r="G44" s="19"/>
      <c r="H44" s="19"/>
      <c r="I44" s="19"/>
      <c r="J44" s="19"/>
    </row>
    <row r="45" spans="2:10" x14ac:dyDescent="0.25">
      <c r="B45" s="18" t="s">
        <v>473</v>
      </c>
      <c r="C45" s="18" t="s">
        <v>627</v>
      </c>
      <c r="D45" s="19"/>
      <c r="E45" s="19"/>
      <c r="F45" s="19"/>
      <c r="G45" s="19"/>
      <c r="H45" s="19"/>
      <c r="I45" s="19"/>
      <c r="J45" s="19"/>
    </row>
    <row r="46" spans="2:10" x14ac:dyDescent="0.25">
      <c r="B46" s="18"/>
      <c r="C46" s="113" t="s">
        <v>474</v>
      </c>
      <c r="D46" s="19"/>
      <c r="E46" s="19"/>
      <c r="F46" s="19"/>
      <c r="G46" s="19"/>
      <c r="H46" s="19"/>
      <c r="I46" s="19"/>
      <c r="J46" s="19"/>
    </row>
    <row r="47" spans="2:10" x14ac:dyDescent="0.25">
      <c r="B47" s="18"/>
      <c r="C47" s="113" t="s">
        <v>475</v>
      </c>
      <c r="D47" s="19"/>
      <c r="E47" s="19"/>
      <c r="F47" s="19"/>
      <c r="G47" s="19"/>
      <c r="H47" s="19"/>
      <c r="I47" s="19"/>
      <c r="J47" s="19"/>
    </row>
    <row r="48" spans="2:10" x14ac:dyDescent="0.25">
      <c r="B48" s="18"/>
      <c r="C48" s="113" t="s">
        <v>476</v>
      </c>
      <c r="D48" s="19"/>
      <c r="E48" s="19"/>
      <c r="F48" s="19"/>
      <c r="G48" s="19"/>
      <c r="H48" s="19"/>
      <c r="I48" s="19"/>
      <c r="J48" s="19"/>
    </row>
    <row r="49" spans="2:10" x14ac:dyDescent="0.25">
      <c r="B49" s="18" t="s">
        <v>473</v>
      </c>
      <c r="C49" s="18" t="s">
        <v>637</v>
      </c>
      <c r="D49" s="19"/>
      <c r="E49" s="19"/>
      <c r="F49" s="19"/>
      <c r="G49" s="19"/>
      <c r="H49" s="19"/>
      <c r="I49" s="19"/>
      <c r="J49" s="19"/>
    </row>
    <row r="50" spans="2:10" x14ac:dyDescent="0.25">
      <c r="B50" s="18"/>
      <c r="C50" s="113" t="s">
        <v>474</v>
      </c>
      <c r="D50" s="19"/>
      <c r="E50" s="19"/>
      <c r="F50" s="19"/>
      <c r="G50" s="19"/>
      <c r="H50" s="19"/>
      <c r="I50" s="19"/>
      <c r="J50" s="19"/>
    </row>
    <row r="51" spans="2:10" x14ac:dyDescent="0.25">
      <c r="B51" s="18"/>
      <c r="C51" s="113" t="s">
        <v>475</v>
      </c>
      <c r="D51" s="19"/>
      <c r="E51" s="19"/>
      <c r="F51" s="19"/>
      <c r="G51" s="19"/>
      <c r="H51" s="19"/>
      <c r="I51" s="19"/>
      <c r="J51" s="19"/>
    </row>
    <row r="52" spans="2:10" x14ac:dyDescent="0.25">
      <c r="B52" s="18"/>
      <c r="C52" s="113" t="s">
        <v>476</v>
      </c>
      <c r="D52" s="19"/>
      <c r="E52" s="19"/>
      <c r="F52" s="19"/>
      <c r="G52" s="19"/>
      <c r="H52" s="19"/>
      <c r="I52" s="19"/>
      <c r="J52" s="19"/>
    </row>
    <row r="53" spans="2:10" x14ac:dyDescent="0.25">
      <c r="B53" s="18" t="s">
        <v>638</v>
      </c>
      <c r="C53" s="18" t="s">
        <v>629</v>
      </c>
      <c r="D53" s="19"/>
      <c r="E53" s="19"/>
      <c r="F53" s="19"/>
      <c r="G53" s="19"/>
      <c r="H53" s="19"/>
      <c r="I53" s="19"/>
      <c r="J53" s="19"/>
    </row>
    <row r="54" spans="2:10" x14ac:dyDescent="0.25">
      <c r="B54" s="18"/>
      <c r="C54" s="113" t="s">
        <v>474</v>
      </c>
      <c r="D54" s="19"/>
      <c r="E54" s="19"/>
      <c r="F54" s="19"/>
      <c r="G54" s="19"/>
      <c r="H54" s="19"/>
      <c r="I54" s="19"/>
      <c r="J54" s="19"/>
    </row>
    <row r="55" spans="2:10" x14ac:dyDescent="0.25">
      <c r="B55" s="18"/>
      <c r="C55" s="113" t="s">
        <v>475</v>
      </c>
      <c r="D55" s="19"/>
      <c r="E55" s="19"/>
      <c r="F55" s="19"/>
      <c r="G55" s="19"/>
      <c r="H55" s="19"/>
      <c r="I55" s="19"/>
      <c r="J55" s="19"/>
    </row>
    <row r="56" spans="2:10" x14ac:dyDescent="0.25">
      <c r="B56" s="18"/>
      <c r="C56" s="113" t="s">
        <v>476</v>
      </c>
      <c r="D56" s="19"/>
      <c r="E56" s="19"/>
      <c r="F56" s="19"/>
      <c r="G56" s="19"/>
      <c r="H56" s="19"/>
      <c r="I56" s="19"/>
      <c r="J56" s="19"/>
    </row>
    <row r="57" spans="2:10" x14ac:dyDescent="0.25">
      <c r="B57" s="18" t="s">
        <v>259</v>
      </c>
      <c r="C57" s="18" t="s">
        <v>259</v>
      </c>
      <c r="D57" s="19"/>
      <c r="E57" s="19"/>
      <c r="F57" s="19"/>
      <c r="G57" s="19"/>
      <c r="H57" s="19"/>
      <c r="I57" s="19"/>
      <c r="J57" s="19"/>
    </row>
    <row r="58" spans="2:10" x14ac:dyDescent="0.25">
      <c r="B58" s="334" t="s">
        <v>261</v>
      </c>
      <c r="C58" s="334"/>
      <c r="D58" s="19"/>
      <c r="E58" s="19"/>
      <c r="F58" s="19"/>
      <c r="G58" s="19"/>
      <c r="H58" s="19"/>
      <c r="I58" s="19"/>
      <c r="J58" s="19"/>
    </row>
    <row r="60" spans="2:10" x14ac:dyDescent="0.25">
      <c r="B60" s="175" t="s">
        <v>175</v>
      </c>
    </row>
    <row r="61" spans="2:10" x14ac:dyDescent="0.25">
      <c r="B61" s="91">
        <v>1</v>
      </c>
      <c r="C61" s="76" t="s">
        <v>711</v>
      </c>
    </row>
  </sheetData>
  <mergeCells count="7">
    <mergeCell ref="B19:C19"/>
    <mergeCell ref="B58:C58"/>
    <mergeCell ref="B5:C7"/>
    <mergeCell ref="D5:J5"/>
    <mergeCell ref="E6:G6"/>
    <mergeCell ref="H6:J6"/>
    <mergeCell ref="B8:C8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AE62"/>
  <sheetViews>
    <sheetView showGridLines="0" topLeftCell="A5" zoomScale="90" zoomScaleNormal="90" workbookViewId="0">
      <selection activeCell="B61" sqref="B61:C62"/>
    </sheetView>
  </sheetViews>
  <sheetFormatPr defaultColWidth="9.1796875" defaultRowHeight="14" x14ac:dyDescent="0.25"/>
  <cols>
    <col min="1" max="1" width="9.1796875" style="76"/>
    <col min="2" max="2" width="16.453125" style="76" bestFit="1" customWidth="1"/>
    <col min="3" max="3" width="34.1796875" style="76" bestFit="1" customWidth="1"/>
    <col min="4" max="10" width="10.1796875" style="76"/>
    <col min="11" max="11" width="17.54296875" style="76" customWidth="1"/>
    <col min="12" max="17" width="10.1796875" style="76"/>
    <col min="18" max="18" width="19.81640625" style="76" customWidth="1"/>
    <col min="19" max="24" width="10.1796875" style="76"/>
    <col min="25" max="25" width="19.81640625" style="76" customWidth="1"/>
    <col min="26" max="16384" width="9.1796875" style="76"/>
  </cols>
  <sheetData>
    <row r="2" spans="2:31" x14ac:dyDescent="0.25">
      <c r="N2" s="25" t="s">
        <v>240</v>
      </c>
    </row>
    <row r="3" spans="2:31" x14ac:dyDescent="0.25">
      <c r="N3" s="27" t="s">
        <v>498</v>
      </c>
    </row>
    <row r="5" spans="2:31" x14ac:dyDescent="0.25">
      <c r="B5" s="380" t="s">
        <v>244</v>
      </c>
      <c r="C5" s="380"/>
      <c r="D5" s="334" t="s">
        <v>182</v>
      </c>
      <c r="E5" s="334"/>
      <c r="F5" s="334"/>
      <c r="G5" s="334"/>
      <c r="H5" s="334"/>
      <c r="I5" s="334"/>
      <c r="J5" s="334"/>
      <c r="K5" s="334"/>
      <c r="L5" s="334"/>
      <c r="M5" s="334"/>
      <c r="N5" s="334"/>
      <c r="O5" s="334"/>
      <c r="P5" s="334"/>
      <c r="Q5" s="334"/>
      <c r="R5" s="334"/>
      <c r="S5" s="334"/>
      <c r="T5" s="334"/>
      <c r="U5" s="334"/>
      <c r="V5" s="334"/>
      <c r="W5" s="334"/>
      <c r="X5" s="334"/>
      <c r="Y5" s="334"/>
      <c r="Z5" s="334"/>
      <c r="AA5" s="334"/>
      <c r="AB5" s="334"/>
      <c r="AC5" s="334"/>
      <c r="AD5" s="334"/>
      <c r="AE5" s="334"/>
    </row>
    <row r="6" spans="2:31" x14ac:dyDescent="0.25">
      <c r="B6" s="380"/>
      <c r="C6" s="380"/>
      <c r="D6" s="380" t="s">
        <v>488</v>
      </c>
      <c r="E6" s="380"/>
      <c r="F6" s="380"/>
      <c r="G6" s="380"/>
      <c r="H6" s="380"/>
      <c r="I6" s="380"/>
      <c r="J6" s="380"/>
      <c r="K6" s="380" t="s">
        <v>499</v>
      </c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80"/>
      <c r="AD6" s="380"/>
      <c r="AE6" s="380"/>
    </row>
    <row r="7" spans="2:31" ht="28" x14ac:dyDescent="0.25">
      <c r="B7" s="380"/>
      <c r="C7" s="380"/>
      <c r="D7" s="110" t="s">
        <v>500</v>
      </c>
      <c r="E7" s="380" t="s">
        <v>479</v>
      </c>
      <c r="F7" s="380"/>
      <c r="G7" s="380" t="s">
        <v>472</v>
      </c>
      <c r="H7" s="380"/>
      <c r="I7" s="380" t="s">
        <v>501</v>
      </c>
      <c r="J7" s="380"/>
      <c r="K7" s="112" t="s">
        <v>502</v>
      </c>
      <c r="L7" s="380" t="s">
        <v>479</v>
      </c>
      <c r="M7" s="380"/>
      <c r="N7" s="380" t="s">
        <v>472</v>
      </c>
      <c r="O7" s="380"/>
      <c r="P7" s="380" t="s">
        <v>501</v>
      </c>
      <c r="Q7" s="380"/>
      <c r="R7" s="112" t="s">
        <v>503</v>
      </c>
      <c r="S7" s="380" t="s">
        <v>479</v>
      </c>
      <c r="T7" s="380"/>
      <c r="U7" s="380" t="s">
        <v>472</v>
      </c>
      <c r="V7" s="380"/>
      <c r="W7" s="380" t="s">
        <v>501</v>
      </c>
      <c r="X7" s="380"/>
      <c r="Y7" s="112" t="s">
        <v>504</v>
      </c>
      <c r="Z7" s="380" t="s">
        <v>479</v>
      </c>
      <c r="AA7" s="380"/>
      <c r="AB7" s="380" t="s">
        <v>472</v>
      </c>
      <c r="AC7" s="380"/>
      <c r="AD7" s="380" t="s">
        <v>501</v>
      </c>
      <c r="AE7" s="380"/>
    </row>
    <row r="8" spans="2:31" x14ac:dyDescent="0.25">
      <c r="B8" s="380"/>
      <c r="C8" s="380"/>
      <c r="D8" s="110" t="s">
        <v>306</v>
      </c>
      <c r="E8" s="110" t="s">
        <v>307</v>
      </c>
      <c r="F8" s="110" t="s">
        <v>306</v>
      </c>
      <c r="G8" s="110" t="s">
        <v>307</v>
      </c>
      <c r="H8" s="110" t="s">
        <v>306</v>
      </c>
      <c r="I8" s="110" t="s">
        <v>306</v>
      </c>
      <c r="J8" s="110" t="s">
        <v>307</v>
      </c>
      <c r="K8" s="110" t="s">
        <v>425</v>
      </c>
      <c r="L8" s="110" t="s">
        <v>307</v>
      </c>
      <c r="M8" s="110" t="s">
        <v>425</v>
      </c>
      <c r="N8" s="110" t="s">
        <v>307</v>
      </c>
      <c r="O8" s="110" t="s">
        <v>425</v>
      </c>
      <c r="P8" s="110" t="s">
        <v>425</v>
      </c>
      <c r="Q8" s="110" t="s">
        <v>307</v>
      </c>
      <c r="R8" s="110" t="s">
        <v>425</v>
      </c>
      <c r="S8" s="110" t="s">
        <v>307</v>
      </c>
      <c r="T8" s="110" t="s">
        <v>425</v>
      </c>
      <c r="U8" s="110" t="s">
        <v>307</v>
      </c>
      <c r="V8" s="110" t="s">
        <v>425</v>
      </c>
      <c r="W8" s="110" t="s">
        <v>425</v>
      </c>
      <c r="X8" s="110" t="s">
        <v>307</v>
      </c>
      <c r="Y8" s="110" t="s">
        <v>425</v>
      </c>
      <c r="Z8" s="110" t="s">
        <v>307</v>
      </c>
      <c r="AA8" s="110" t="s">
        <v>425</v>
      </c>
      <c r="AB8" s="110" t="s">
        <v>307</v>
      </c>
      <c r="AC8" s="110" t="s">
        <v>425</v>
      </c>
      <c r="AD8" s="110" t="s">
        <v>425</v>
      </c>
      <c r="AE8" s="110" t="s">
        <v>307</v>
      </c>
    </row>
    <row r="9" spans="2:31" x14ac:dyDescent="0.25">
      <c r="B9" s="319" t="s">
        <v>496</v>
      </c>
      <c r="C9" s="320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2:31" x14ac:dyDescent="0.25">
      <c r="B10" s="74" t="s">
        <v>247</v>
      </c>
      <c r="C10" s="74" t="s">
        <v>248</v>
      </c>
      <c r="D10" s="130">
        <f>'F24'!AC10</f>
        <v>0</v>
      </c>
      <c r="E10" s="130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2:31" x14ac:dyDescent="0.25">
      <c r="B11" s="18" t="s">
        <v>249</v>
      </c>
      <c r="C11" s="18" t="s">
        <v>250</v>
      </c>
      <c r="D11" s="130">
        <f>'F24'!AC11</f>
        <v>0</v>
      </c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2:31" x14ac:dyDescent="0.25">
      <c r="B12" s="18" t="s">
        <v>616</v>
      </c>
      <c r="C12" s="18" t="s">
        <v>617</v>
      </c>
      <c r="D12" s="130">
        <f>'F24'!AC12</f>
        <v>0</v>
      </c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</row>
    <row r="13" spans="2:31" x14ac:dyDescent="0.25">
      <c r="B13" s="18" t="s">
        <v>618</v>
      </c>
      <c r="C13" s="18" t="s">
        <v>619</v>
      </c>
      <c r="D13" s="130">
        <f>'F24'!AC13</f>
        <v>0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</row>
    <row r="14" spans="2:31" x14ac:dyDescent="0.25">
      <c r="B14" s="18" t="s">
        <v>620</v>
      </c>
      <c r="C14" s="18" t="s">
        <v>621</v>
      </c>
      <c r="D14" s="130">
        <f>'F24'!AC14</f>
        <v>0</v>
      </c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</row>
    <row r="15" spans="2:31" x14ac:dyDescent="0.25">
      <c r="B15" s="18" t="s">
        <v>622</v>
      </c>
      <c r="C15" s="18" t="s">
        <v>623</v>
      </c>
      <c r="D15" s="130">
        <f>'F24'!AC15</f>
        <v>0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</row>
    <row r="16" spans="2:31" x14ac:dyDescent="0.25">
      <c r="B16" s="18" t="s">
        <v>624</v>
      </c>
      <c r="C16" s="18" t="s">
        <v>625</v>
      </c>
      <c r="D16" s="130">
        <f>'F24'!AC16</f>
        <v>0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</row>
    <row r="17" spans="2:31" x14ac:dyDescent="0.25">
      <c r="B17" s="18" t="s">
        <v>626</v>
      </c>
      <c r="C17" s="18" t="s">
        <v>627</v>
      </c>
      <c r="D17" s="130">
        <f>'F24'!AC17</f>
        <v>0</v>
      </c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</row>
    <row r="18" spans="2:31" x14ac:dyDescent="0.25">
      <c r="B18" s="18" t="s">
        <v>628</v>
      </c>
      <c r="C18" s="18" t="s">
        <v>629</v>
      </c>
      <c r="D18" s="130">
        <f>'F24'!AC18</f>
        <v>0</v>
      </c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</row>
    <row r="19" spans="2:31" x14ac:dyDescent="0.25">
      <c r="B19" s="18" t="s">
        <v>259</v>
      </c>
      <c r="C19" s="18" t="s">
        <v>259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</row>
    <row r="20" spans="2:31" x14ac:dyDescent="0.25">
      <c r="B20" s="319" t="s">
        <v>497</v>
      </c>
      <c r="C20" s="320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</row>
    <row r="21" spans="2:31" x14ac:dyDescent="0.25">
      <c r="B21" s="18" t="s">
        <v>252</v>
      </c>
      <c r="C21" s="18" t="s">
        <v>253</v>
      </c>
      <c r="D21" s="173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</row>
    <row r="22" spans="2:31" x14ac:dyDescent="0.25">
      <c r="B22" s="18"/>
      <c r="C22" s="113" t="s">
        <v>474</v>
      </c>
      <c r="D22" s="130">
        <f>'F24'!AC22</f>
        <v>0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</row>
    <row r="23" spans="2:31" x14ac:dyDescent="0.25">
      <c r="B23" s="18"/>
      <c r="C23" s="113" t="s">
        <v>475</v>
      </c>
      <c r="D23" s="130">
        <f>'F24'!AC23</f>
        <v>0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</row>
    <row r="24" spans="2:31" x14ac:dyDescent="0.25">
      <c r="B24" s="18"/>
      <c r="C24" s="113" t="s">
        <v>476</v>
      </c>
      <c r="D24" s="130">
        <f>'F24'!AC24</f>
        <v>0</v>
      </c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</row>
    <row r="25" spans="2:31" x14ac:dyDescent="0.25">
      <c r="B25" s="18" t="s">
        <v>254</v>
      </c>
      <c r="C25" s="18" t="s">
        <v>255</v>
      </c>
      <c r="D25" s="130">
        <f>'F24'!AC25</f>
        <v>0</v>
      </c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</row>
    <row r="26" spans="2:31" x14ac:dyDescent="0.25">
      <c r="B26" s="18"/>
      <c r="C26" s="113" t="s">
        <v>474</v>
      </c>
      <c r="D26" s="130">
        <f>'F24'!AC26</f>
        <v>0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</row>
    <row r="27" spans="2:31" x14ac:dyDescent="0.25">
      <c r="B27" s="18"/>
      <c r="C27" s="113" t="s">
        <v>475</v>
      </c>
      <c r="D27" s="130">
        <f>'F24'!AC27</f>
        <v>0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</row>
    <row r="28" spans="2:31" x14ac:dyDescent="0.25">
      <c r="B28" s="18"/>
      <c r="C28" s="113" t="s">
        <v>476</v>
      </c>
      <c r="D28" s="130">
        <f>'F24'!AC28</f>
        <v>0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</row>
    <row r="29" spans="2:31" x14ac:dyDescent="0.25">
      <c r="B29" s="18" t="s">
        <v>630</v>
      </c>
      <c r="C29" s="18" t="s">
        <v>64</v>
      </c>
      <c r="D29" s="130">
        <f>'F24'!AC29</f>
        <v>0</v>
      </c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</row>
    <row r="30" spans="2:31" x14ac:dyDescent="0.25">
      <c r="B30" s="18"/>
      <c r="C30" s="113" t="s">
        <v>474</v>
      </c>
      <c r="D30" s="130">
        <f>'F24'!AC30</f>
        <v>0</v>
      </c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</row>
    <row r="31" spans="2:31" x14ac:dyDescent="0.25">
      <c r="B31" s="18"/>
      <c r="C31" s="113" t="s">
        <v>475</v>
      </c>
      <c r="D31" s="130">
        <f>'F24'!AC31</f>
        <v>0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</row>
    <row r="32" spans="2:31" x14ac:dyDescent="0.25">
      <c r="B32" s="18"/>
      <c r="C32" s="113" t="s">
        <v>476</v>
      </c>
      <c r="D32" s="130">
        <f>'F24'!AC32</f>
        <v>0</v>
      </c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</row>
    <row r="33" spans="2:31" x14ac:dyDescent="0.25">
      <c r="B33" s="18" t="s">
        <v>631</v>
      </c>
      <c r="C33" s="18" t="s">
        <v>632</v>
      </c>
      <c r="D33" s="130">
        <f>'F24'!AC33</f>
        <v>0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</row>
    <row r="34" spans="2:31" x14ac:dyDescent="0.25">
      <c r="B34" s="18"/>
      <c r="C34" s="113" t="s">
        <v>474</v>
      </c>
      <c r="D34" s="130">
        <f>'F24'!AC34</f>
        <v>0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</row>
    <row r="35" spans="2:31" x14ac:dyDescent="0.25">
      <c r="B35" s="18"/>
      <c r="C35" s="113" t="s">
        <v>475</v>
      </c>
      <c r="D35" s="130">
        <f>'F24'!AC35</f>
        <v>0</v>
      </c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</row>
    <row r="36" spans="2:31" x14ac:dyDescent="0.25">
      <c r="B36" s="18"/>
      <c r="C36" s="113" t="s">
        <v>476</v>
      </c>
      <c r="D36" s="130">
        <f>'F24'!AC36</f>
        <v>0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</row>
    <row r="37" spans="2:31" x14ac:dyDescent="0.25">
      <c r="B37" s="18" t="s">
        <v>633</v>
      </c>
      <c r="C37" s="18" t="s">
        <v>634</v>
      </c>
      <c r="D37" s="130">
        <f>'F24'!AC37</f>
        <v>0</v>
      </c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</row>
    <row r="38" spans="2:31" x14ac:dyDescent="0.25">
      <c r="B38" s="18"/>
      <c r="C38" s="113" t="s">
        <v>474</v>
      </c>
      <c r="D38" s="130">
        <f>'F24'!AC38</f>
        <v>0</v>
      </c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</row>
    <row r="39" spans="2:31" x14ac:dyDescent="0.25">
      <c r="B39" s="18"/>
      <c r="C39" s="113" t="s">
        <v>475</v>
      </c>
      <c r="D39" s="130">
        <f>'F24'!AC39</f>
        <v>0</v>
      </c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</row>
    <row r="40" spans="2:31" x14ac:dyDescent="0.25">
      <c r="B40" s="18"/>
      <c r="C40" s="113" t="s">
        <v>476</v>
      </c>
      <c r="D40" s="130">
        <f>'F24'!AC40</f>
        <v>0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</row>
    <row r="41" spans="2:31" x14ac:dyDescent="0.25">
      <c r="B41" s="18" t="s">
        <v>639</v>
      </c>
      <c r="C41" s="18" t="s">
        <v>640</v>
      </c>
      <c r="D41" s="130">
        <f>'F24'!AC41</f>
        <v>0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</row>
    <row r="42" spans="2:31" x14ac:dyDescent="0.25">
      <c r="B42" s="18" t="s">
        <v>635</v>
      </c>
      <c r="C42" s="18" t="s">
        <v>636</v>
      </c>
      <c r="D42" s="130">
        <f>'F24'!AC42</f>
        <v>0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</row>
    <row r="43" spans="2:31" x14ac:dyDescent="0.25">
      <c r="B43" s="18"/>
      <c r="C43" s="113" t="s">
        <v>474</v>
      </c>
      <c r="D43" s="130">
        <f>'F24'!AC43</f>
        <v>0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</row>
    <row r="44" spans="2:31" x14ac:dyDescent="0.25">
      <c r="B44" s="18"/>
      <c r="C44" s="113" t="s">
        <v>475</v>
      </c>
      <c r="D44" s="130">
        <f>'F24'!AC44</f>
        <v>0</v>
      </c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</row>
    <row r="45" spans="2:31" x14ac:dyDescent="0.25">
      <c r="B45" s="18"/>
      <c r="C45" s="113" t="s">
        <v>476</v>
      </c>
      <c r="D45" s="130">
        <f>'F24'!AC45</f>
        <v>0</v>
      </c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</row>
    <row r="46" spans="2:31" x14ac:dyDescent="0.25">
      <c r="B46" s="18" t="s">
        <v>473</v>
      </c>
      <c r="C46" s="18" t="s">
        <v>627</v>
      </c>
      <c r="D46" s="130">
        <f>'F24'!AC46</f>
        <v>0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</row>
    <row r="47" spans="2:31" x14ac:dyDescent="0.25">
      <c r="B47" s="18"/>
      <c r="C47" s="113" t="s">
        <v>474</v>
      </c>
      <c r="D47" s="130">
        <f>'F24'!AC47</f>
        <v>0</v>
      </c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</row>
    <row r="48" spans="2:31" x14ac:dyDescent="0.25">
      <c r="B48" s="18"/>
      <c r="C48" s="113" t="s">
        <v>475</v>
      </c>
      <c r="D48" s="130">
        <f>'F24'!AC48</f>
        <v>0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</row>
    <row r="49" spans="2:31" x14ac:dyDescent="0.25">
      <c r="B49" s="18"/>
      <c r="C49" s="113" t="s">
        <v>476</v>
      </c>
      <c r="D49" s="130">
        <f>'F24'!AC49</f>
        <v>0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</row>
    <row r="50" spans="2:31" x14ac:dyDescent="0.25">
      <c r="B50" s="18" t="s">
        <v>473</v>
      </c>
      <c r="C50" s="18" t="s">
        <v>637</v>
      </c>
      <c r="D50" s="130">
        <f>'F24'!AC50</f>
        <v>0</v>
      </c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</row>
    <row r="51" spans="2:31" x14ac:dyDescent="0.25">
      <c r="B51" s="18"/>
      <c r="C51" s="113" t="s">
        <v>474</v>
      </c>
      <c r="D51" s="130">
        <f>'F24'!AC51</f>
        <v>0</v>
      </c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</row>
    <row r="52" spans="2:31" x14ac:dyDescent="0.25">
      <c r="B52" s="18"/>
      <c r="C52" s="113" t="s">
        <v>475</v>
      </c>
      <c r="D52" s="130">
        <f>'F24'!AC52</f>
        <v>0</v>
      </c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</row>
    <row r="53" spans="2:31" x14ac:dyDescent="0.25">
      <c r="B53" s="18"/>
      <c r="C53" s="113" t="s">
        <v>476</v>
      </c>
      <c r="D53" s="130">
        <f>'F24'!AC53</f>
        <v>0</v>
      </c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</row>
    <row r="54" spans="2:31" x14ac:dyDescent="0.25">
      <c r="B54" s="18" t="s">
        <v>638</v>
      </c>
      <c r="C54" s="18" t="s">
        <v>629</v>
      </c>
      <c r="D54" s="130">
        <f>'F24'!AC54</f>
        <v>0</v>
      </c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</row>
    <row r="55" spans="2:31" x14ac:dyDescent="0.25">
      <c r="B55" s="18"/>
      <c r="C55" s="113" t="s">
        <v>474</v>
      </c>
      <c r="D55" s="130">
        <f>'F24'!AC55</f>
        <v>0</v>
      </c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</row>
    <row r="56" spans="2:31" x14ac:dyDescent="0.25">
      <c r="B56" s="18"/>
      <c r="C56" s="113" t="s">
        <v>475</v>
      </c>
      <c r="D56" s="130">
        <f>'F24'!AC56</f>
        <v>0</v>
      </c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</row>
    <row r="57" spans="2:31" x14ac:dyDescent="0.25">
      <c r="B57" s="18"/>
      <c r="C57" s="113" t="s">
        <v>476</v>
      </c>
      <c r="D57" s="130">
        <f>'F24'!AC57</f>
        <v>0</v>
      </c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</row>
    <row r="58" spans="2:31" x14ac:dyDescent="0.25">
      <c r="B58" s="18" t="s">
        <v>259</v>
      </c>
      <c r="C58" s="18" t="s">
        <v>259</v>
      </c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</row>
    <row r="59" spans="2:31" x14ac:dyDescent="0.25">
      <c r="B59" s="334" t="s">
        <v>261</v>
      </c>
      <c r="C59" s="334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</row>
    <row r="61" spans="2:31" x14ac:dyDescent="0.25">
      <c r="B61" s="175" t="s">
        <v>175</v>
      </c>
    </row>
    <row r="62" spans="2:31" x14ac:dyDescent="0.25">
      <c r="B62" s="91">
        <v>1</v>
      </c>
      <c r="C62" s="76" t="s">
        <v>711</v>
      </c>
    </row>
  </sheetData>
  <mergeCells count="19">
    <mergeCell ref="AB7:AC7"/>
    <mergeCell ref="AD7:AE7"/>
    <mergeCell ref="D5:AE5"/>
    <mergeCell ref="B59:C59"/>
    <mergeCell ref="D6:J6"/>
    <mergeCell ref="K6:AE6"/>
    <mergeCell ref="E7:F7"/>
    <mergeCell ref="G7:H7"/>
    <mergeCell ref="I7:J7"/>
    <mergeCell ref="L7:M7"/>
    <mergeCell ref="N7:O7"/>
    <mergeCell ref="P7:Q7"/>
    <mergeCell ref="S7:T7"/>
    <mergeCell ref="B9:C9"/>
    <mergeCell ref="B20:C20"/>
    <mergeCell ref="B5:C8"/>
    <mergeCell ref="U7:V7"/>
    <mergeCell ref="W7:X7"/>
    <mergeCell ref="Z7:AA7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E61"/>
  <sheetViews>
    <sheetView showGridLines="0" topLeftCell="A37" zoomScale="90" zoomScaleNormal="90" workbookViewId="0">
      <selection activeCell="B59" sqref="B59:C60"/>
    </sheetView>
  </sheetViews>
  <sheetFormatPr defaultColWidth="9.1796875" defaultRowHeight="14" x14ac:dyDescent="0.25"/>
  <cols>
    <col min="1" max="1" width="9.1796875" style="76"/>
    <col min="2" max="2" width="21.54296875" style="76" customWidth="1"/>
    <col min="3" max="3" width="34.1796875" style="76" bestFit="1" customWidth="1"/>
    <col min="4" max="4" width="20" style="76" customWidth="1"/>
    <col min="5" max="5" width="28.453125" style="76" customWidth="1"/>
    <col min="6" max="10" width="9.1796875" style="76"/>
    <col min="11" max="11" width="17.54296875" style="76" customWidth="1"/>
    <col min="12" max="17" width="9.1796875" style="76"/>
    <col min="18" max="18" width="19.81640625" style="76" customWidth="1"/>
    <col min="19" max="24" width="9.1796875" style="76"/>
    <col min="25" max="25" width="19.81640625" style="76" customWidth="1"/>
    <col min="26" max="16384" width="9.1796875" style="76"/>
  </cols>
  <sheetData>
    <row r="2" spans="2:5" x14ac:dyDescent="0.25">
      <c r="C2" s="25" t="s">
        <v>240</v>
      </c>
    </row>
    <row r="3" spans="2:5" x14ac:dyDescent="0.25">
      <c r="C3" s="27" t="s">
        <v>505</v>
      </c>
    </row>
    <row r="4" spans="2:5" x14ac:dyDescent="0.25">
      <c r="E4" s="109" t="s">
        <v>508</v>
      </c>
    </row>
    <row r="5" spans="2:5" x14ac:dyDescent="0.25">
      <c r="B5" s="380" t="s">
        <v>244</v>
      </c>
      <c r="C5" s="380"/>
      <c r="D5" s="334" t="s">
        <v>182</v>
      </c>
      <c r="E5" s="334"/>
    </row>
    <row r="6" spans="2:5" ht="42" x14ac:dyDescent="0.25">
      <c r="B6" s="380"/>
      <c r="C6" s="380"/>
      <c r="D6" s="114" t="s">
        <v>506</v>
      </c>
      <c r="E6" s="114" t="s">
        <v>507</v>
      </c>
    </row>
    <row r="7" spans="2:5" x14ac:dyDescent="0.25">
      <c r="B7" s="319" t="s">
        <v>496</v>
      </c>
      <c r="C7" s="320"/>
      <c r="D7" s="19"/>
      <c r="E7" s="19"/>
    </row>
    <row r="8" spans="2:5" x14ac:dyDescent="0.25">
      <c r="B8" s="74" t="s">
        <v>247</v>
      </c>
      <c r="C8" s="74" t="s">
        <v>248</v>
      </c>
      <c r="D8" s="19"/>
      <c r="E8" s="19"/>
    </row>
    <row r="9" spans="2:5" x14ac:dyDescent="0.25">
      <c r="B9" s="18" t="s">
        <v>249</v>
      </c>
      <c r="C9" s="18" t="s">
        <v>250</v>
      </c>
      <c r="D9" s="19"/>
      <c r="E9" s="19"/>
    </row>
    <row r="10" spans="2:5" x14ac:dyDescent="0.25">
      <c r="B10" s="18" t="s">
        <v>616</v>
      </c>
      <c r="C10" s="18" t="s">
        <v>617</v>
      </c>
      <c r="D10" s="19"/>
      <c r="E10" s="19"/>
    </row>
    <row r="11" spans="2:5" x14ac:dyDescent="0.25">
      <c r="B11" s="18" t="s">
        <v>618</v>
      </c>
      <c r="C11" s="18" t="s">
        <v>619</v>
      </c>
      <c r="D11" s="19"/>
      <c r="E11" s="19"/>
    </row>
    <row r="12" spans="2:5" x14ac:dyDescent="0.25">
      <c r="B12" s="18" t="s">
        <v>620</v>
      </c>
      <c r="C12" s="18" t="s">
        <v>621</v>
      </c>
      <c r="D12" s="19"/>
      <c r="E12" s="19"/>
    </row>
    <row r="13" spans="2:5" x14ac:dyDescent="0.25">
      <c r="B13" s="18" t="s">
        <v>622</v>
      </c>
      <c r="C13" s="18" t="s">
        <v>623</v>
      </c>
      <c r="D13" s="19"/>
      <c r="E13" s="19"/>
    </row>
    <row r="14" spans="2:5" x14ac:dyDescent="0.25">
      <c r="B14" s="18" t="s">
        <v>624</v>
      </c>
      <c r="C14" s="18" t="s">
        <v>625</v>
      </c>
      <c r="D14" s="19"/>
      <c r="E14" s="19"/>
    </row>
    <row r="15" spans="2:5" x14ac:dyDescent="0.25">
      <c r="B15" s="18" t="s">
        <v>626</v>
      </c>
      <c r="C15" s="18" t="s">
        <v>627</v>
      </c>
      <c r="D15" s="19"/>
      <c r="E15" s="19"/>
    </row>
    <row r="16" spans="2:5" x14ac:dyDescent="0.25">
      <c r="B16" s="18" t="s">
        <v>628</v>
      </c>
      <c r="C16" s="18" t="s">
        <v>629</v>
      </c>
      <c r="D16" s="19"/>
      <c r="E16" s="19"/>
    </row>
    <row r="17" spans="2:5" x14ac:dyDescent="0.25">
      <c r="B17" s="18" t="s">
        <v>259</v>
      </c>
      <c r="C17" s="18" t="s">
        <v>259</v>
      </c>
      <c r="D17" s="19"/>
      <c r="E17" s="19"/>
    </row>
    <row r="18" spans="2:5" x14ac:dyDescent="0.25">
      <c r="B18" s="319" t="s">
        <v>497</v>
      </c>
      <c r="C18" s="320"/>
      <c r="D18" s="19"/>
      <c r="E18" s="19"/>
    </row>
    <row r="19" spans="2:5" x14ac:dyDescent="0.25">
      <c r="B19" s="18" t="s">
        <v>252</v>
      </c>
      <c r="C19" s="18" t="s">
        <v>253</v>
      </c>
      <c r="D19" s="19"/>
      <c r="E19" s="19"/>
    </row>
    <row r="20" spans="2:5" x14ac:dyDescent="0.25">
      <c r="B20" s="18"/>
      <c r="C20" s="113" t="s">
        <v>474</v>
      </c>
      <c r="D20" s="19"/>
      <c r="E20" s="19"/>
    </row>
    <row r="21" spans="2:5" x14ac:dyDescent="0.25">
      <c r="B21" s="18"/>
      <c r="C21" s="113" t="s">
        <v>475</v>
      </c>
      <c r="D21" s="19"/>
      <c r="E21" s="19"/>
    </row>
    <row r="22" spans="2:5" x14ac:dyDescent="0.25">
      <c r="B22" s="18"/>
      <c r="C22" s="113" t="s">
        <v>476</v>
      </c>
      <c r="D22" s="19"/>
      <c r="E22" s="19"/>
    </row>
    <row r="23" spans="2:5" x14ac:dyDescent="0.25">
      <c r="B23" s="18" t="s">
        <v>254</v>
      </c>
      <c r="C23" s="18" t="s">
        <v>255</v>
      </c>
      <c r="D23" s="19"/>
      <c r="E23" s="19"/>
    </row>
    <row r="24" spans="2:5" x14ac:dyDescent="0.25">
      <c r="B24" s="18"/>
      <c r="C24" s="113" t="s">
        <v>474</v>
      </c>
      <c r="D24" s="19"/>
      <c r="E24" s="19"/>
    </row>
    <row r="25" spans="2:5" x14ac:dyDescent="0.25">
      <c r="B25" s="18"/>
      <c r="C25" s="113" t="s">
        <v>475</v>
      </c>
      <c r="D25" s="19"/>
      <c r="E25" s="19"/>
    </row>
    <row r="26" spans="2:5" x14ac:dyDescent="0.25">
      <c r="B26" s="18"/>
      <c r="C26" s="113" t="s">
        <v>476</v>
      </c>
      <c r="D26" s="19"/>
      <c r="E26" s="19"/>
    </row>
    <row r="27" spans="2:5" x14ac:dyDescent="0.25">
      <c r="B27" s="18" t="s">
        <v>630</v>
      </c>
      <c r="C27" s="18" t="s">
        <v>64</v>
      </c>
      <c r="D27" s="19"/>
      <c r="E27" s="19"/>
    </row>
    <row r="28" spans="2:5" x14ac:dyDescent="0.25">
      <c r="B28" s="18"/>
      <c r="C28" s="113" t="s">
        <v>474</v>
      </c>
      <c r="D28" s="19"/>
      <c r="E28" s="19"/>
    </row>
    <row r="29" spans="2:5" x14ac:dyDescent="0.25">
      <c r="B29" s="18"/>
      <c r="C29" s="113" t="s">
        <v>475</v>
      </c>
      <c r="D29" s="19"/>
      <c r="E29" s="19"/>
    </row>
    <row r="30" spans="2:5" x14ac:dyDescent="0.25">
      <c r="B30" s="18"/>
      <c r="C30" s="113" t="s">
        <v>476</v>
      </c>
      <c r="D30" s="19"/>
      <c r="E30" s="19"/>
    </row>
    <row r="31" spans="2:5" x14ac:dyDescent="0.25">
      <c r="B31" s="18" t="s">
        <v>631</v>
      </c>
      <c r="C31" s="18" t="s">
        <v>632</v>
      </c>
      <c r="D31" s="19"/>
      <c r="E31" s="19"/>
    </row>
    <row r="32" spans="2:5" x14ac:dyDescent="0.25">
      <c r="B32" s="18"/>
      <c r="C32" s="113" t="s">
        <v>474</v>
      </c>
      <c r="D32" s="19"/>
      <c r="E32" s="19"/>
    </row>
    <row r="33" spans="2:5" x14ac:dyDescent="0.25">
      <c r="B33" s="18"/>
      <c r="C33" s="113" t="s">
        <v>475</v>
      </c>
      <c r="D33" s="19"/>
      <c r="E33" s="19"/>
    </row>
    <row r="34" spans="2:5" x14ac:dyDescent="0.25">
      <c r="B34" s="18"/>
      <c r="C34" s="113" t="s">
        <v>476</v>
      </c>
      <c r="D34" s="19"/>
      <c r="E34" s="19"/>
    </row>
    <row r="35" spans="2:5" x14ac:dyDescent="0.25">
      <c r="B35" s="18" t="s">
        <v>633</v>
      </c>
      <c r="C35" s="18" t="s">
        <v>634</v>
      </c>
      <c r="D35" s="19"/>
      <c r="E35" s="19"/>
    </row>
    <row r="36" spans="2:5" x14ac:dyDescent="0.25">
      <c r="B36" s="18"/>
      <c r="C36" s="113" t="s">
        <v>474</v>
      </c>
      <c r="D36" s="19"/>
      <c r="E36" s="19"/>
    </row>
    <row r="37" spans="2:5" x14ac:dyDescent="0.25">
      <c r="B37" s="18"/>
      <c r="C37" s="113" t="s">
        <v>475</v>
      </c>
      <c r="D37" s="19"/>
      <c r="E37" s="19"/>
    </row>
    <row r="38" spans="2:5" x14ac:dyDescent="0.25">
      <c r="B38" s="18"/>
      <c r="C38" s="113" t="s">
        <v>476</v>
      </c>
      <c r="D38" s="19"/>
      <c r="E38" s="19"/>
    </row>
    <row r="39" spans="2:5" x14ac:dyDescent="0.25">
      <c r="B39" s="18" t="s">
        <v>639</v>
      </c>
      <c r="C39" s="18" t="s">
        <v>640</v>
      </c>
      <c r="D39" s="19"/>
      <c r="E39" s="19"/>
    </row>
    <row r="40" spans="2:5" x14ac:dyDescent="0.25">
      <c r="B40" s="18" t="s">
        <v>635</v>
      </c>
      <c r="C40" s="18" t="s">
        <v>636</v>
      </c>
      <c r="D40" s="19"/>
      <c r="E40" s="19"/>
    </row>
    <row r="41" spans="2:5" x14ac:dyDescent="0.25">
      <c r="B41" s="18"/>
      <c r="C41" s="113" t="s">
        <v>474</v>
      </c>
      <c r="D41" s="19"/>
      <c r="E41" s="19"/>
    </row>
    <row r="42" spans="2:5" x14ac:dyDescent="0.25">
      <c r="B42" s="18"/>
      <c r="C42" s="113" t="s">
        <v>475</v>
      </c>
      <c r="D42" s="19"/>
      <c r="E42" s="19"/>
    </row>
    <row r="43" spans="2:5" x14ac:dyDescent="0.25">
      <c r="B43" s="18"/>
      <c r="C43" s="113" t="s">
        <v>476</v>
      </c>
      <c r="D43" s="19"/>
      <c r="E43" s="19"/>
    </row>
    <row r="44" spans="2:5" x14ac:dyDescent="0.25">
      <c r="B44" s="18" t="s">
        <v>473</v>
      </c>
      <c r="C44" s="18" t="s">
        <v>627</v>
      </c>
      <c r="D44" s="19"/>
      <c r="E44" s="19"/>
    </row>
    <row r="45" spans="2:5" x14ac:dyDescent="0.25">
      <c r="B45" s="18"/>
      <c r="C45" s="113" t="s">
        <v>474</v>
      </c>
      <c r="D45" s="19"/>
      <c r="E45" s="19"/>
    </row>
    <row r="46" spans="2:5" x14ac:dyDescent="0.25">
      <c r="B46" s="18"/>
      <c r="C46" s="113" t="s">
        <v>475</v>
      </c>
      <c r="D46" s="19"/>
      <c r="E46" s="19"/>
    </row>
    <row r="47" spans="2:5" x14ac:dyDescent="0.25">
      <c r="B47" s="18"/>
      <c r="C47" s="113" t="s">
        <v>476</v>
      </c>
      <c r="D47" s="19"/>
      <c r="E47" s="19"/>
    </row>
    <row r="48" spans="2:5" x14ac:dyDescent="0.25">
      <c r="B48" s="18" t="s">
        <v>473</v>
      </c>
      <c r="C48" s="18" t="s">
        <v>637</v>
      </c>
      <c r="D48" s="19"/>
      <c r="E48" s="19"/>
    </row>
    <row r="49" spans="2:5" x14ac:dyDescent="0.25">
      <c r="B49" s="18"/>
      <c r="C49" s="113" t="s">
        <v>474</v>
      </c>
      <c r="D49" s="19"/>
      <c r="E49" s="19"/>
    </row>
    <row r="50" spans="2:5" x14ac:dyDescent="0.25">
      <c r="B50" s="18"/>
      <c r="C50" s="113" t="s">
        <v>475</v>
      </c>
      <c r="D50" s="19"/>
      <c r="E50" s="19"/>
    </row>
    <row r="51" spans="2:5" x14ac:dyDescent="0.25">
      <c r="B51" s="18"/>
      <c r="C51" s="113" t="s">
        <v>476</v>
      </c>
      <c r="D51" s="19"/>
      <c r="E51" s="19"/>
    </row>
    <row r="52" spans="2:5" x14ac:dyDescent="0.25">
      <c r="B52" s="18" t="s">
        <v>638</v>
      </c>
      <c r="C52" s="18" t="s">
        <v>629</v>
      </c>
      <c r="D52" s="19"/>
      <c r="E52" s="19"/>
    </row>
    <row r="53" spans="2:5" x14ac:dyDescent="0.25">
      <c r="B53" s="18"/>
      <c r="C53" s="113" t="s">
        <v>474</v>
      </c>
      <c r="D53" s="19"/>
      <c r="E53" s="19"/>
    </row>
    <row r="54" spans="2:5" x14ac:dyDescent="0.25">
      <c r="B54" s="18"/>
      <c r="C54" s="113" t="s">
        <v>475</v>
      </c>
      <c r="D54" s="19"/>
      <c r="E54" s="19"/>
    </row>
    <row r="55" spans="2:5" x14ac:dyDescent="0.25">
      <c r="B55" s="18"/>
      <c r="C55" s="113" t="s">
        <v>476</v>
      </c>
      <c r="D55" s="19"/>
      <c r="E55" s="19"/>
    </row>
    <row r="56" spans="2:5" x14ac:dyDescent="0.25">
      <c r="B56" s="18" t="s">
        <v>259</v>
      </c>
      <c r="C56" s="18" t="s">
        <v>259</v>
      </c>
      <c r="D56" s="19"/>
      <c r="E56" s="19"/>
    </row>
    <row r="57" spans="2:5" x14ac:dyDescent="0.25">
      <c r="B57" s="334" t="s">
        <v>261</v>
      </c>
      <c r="C57" s="334"/>
      <c r="D57" s="19"/>
      <c r="E57" s="19"/>
    </row>
    <row r="59" spans="2:5" x14ac:dyDescent="0.25">
      <c r="B59" s="175" t="s">
        <v>175</v>
      </c>
    </row>
    <row r="60" spans="2:5" x14ac:dyDescent="0.25">
      <c r="B60" s="91">
        <v>1</v>
      </c>
      <c r="C60" s="76" t="s">
        <v>711</v>
      </c>
    </row>
    <row r="61" spans="2:5" x14ac:dyDescent="0.25">
      <c r="B61" s="91"/>
    </row>
  </sheetData>
  <mergeCells count="5">
    <mergeCell ref="B7:C7"/>
    <mergeCell ref="B18:C18"/>
    <mergeCell ref="B57:C57"/>
    <mergeCell ref="D5:E5"/>
    <mergeCell ref="B5:C6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E61"/>
  <sheetViews>
    <sheetView showGridLines="0" topLeftCell="A36" zoomScale="90" zoomScaleNormal="90" workbookViewId="0">
      <selection activeCell="F62" sqref="F62"/>
    </sheetView>
  </sheetViews>
  <sheetFormatPr defaultColWidth="9.1796875" defaultRowHeight="14" x14ac:dyDescent="0.25"/>
  <cols>
    <col min="1" max="1" width="9.1796875" style="76"/>
    <col min="2" max="2" width="21.54296875" style="76" customWidth="1"/>
    <col min="3" max="3" width="34.1796875" style="76" bestFit="1" customWidth="1"/>
    <col min="4" max="4" width="24.54296875" style="76" customWidth="1"/>
    <col min="5" max="5" width="28.453125" style="76" customWidth="1"/>
    <col min="6" max="10" width="9.1796875" style="76"/>
    <col min="11" max="11" width="17.54296875" style="76" customWidth="1"/>
    <col min="12" max="17" width="9.1796875" style="76"/>
    <col min="18" max="18" width="19.81640625" style="76" customWidth="1"/>
    <col min="19" max="24" width="9.1796875" style="76"/>
    <col min="25" max="25" width="19.81640625" style="76" customWidth="1"/>
    <col min="26" max="16384" width="9.1796875" style="76"/>
  </cols>
  <sheetData>
    <row r="2" spans="2:5" x14ac:dyDescent="0.25">
      <c r="D2" s="25" t="s">
        <v>240</v>
      </c>
    </row>
    <row r="3" spans="2:5" x14ac:dyDescent="0.25">
      <c r="D3" s="27" t="s">
        <v>615</v>
      </c>
    </row>
    <row r="4" spans="2:5" x14ac:dyDescent="0.25">
      <c r="E4" s="109" t="s">
        <v>4</v>
      </c>
    </row>
    <row r="5" spans="2:5" x14ac:dyDescent="0.25">
      <c r="B5" s="380" t="s">
        <v>244</v>
      </c>
      <c r="C5" s="380"/>
      <c r="D5" s="334" t="s">
        <v>182</v>
      </c>
      <c r="E5" s="334"/>
    </row>
    <row r="6" spans="2:5" x14ac:dyDescent="0.25">
      <c r="B6" s="380"/>
      <c r="C6" s="380"/>
      <c r="D6" s="114" t="s">
        <v>509</v>
      </c>
      <c r="E6" s="114" t="s">
        <v>510</v>
      </c>
    </row>
    <row r="7" spans="2:5" x14ac:dyDescent="0.25">
      <c r="B7" s="319" t="s">
        <v>496</v>
      </c>
      <c r="C7" s="320"/>
      <c r="D7" s="19"/>
      <c r="E7" s="19"/>
    </row>
    <row r="8" spans="2:5" x14ac:dyDescent="0.25">
      <c r="B8" s="74" t="s">
        <v>247</v>
      </c>
      <c r="C8" s="74" t="s">
        <v>248</v>
      </c>
      <c r="D8" s="19"/>
      <c r="E8" s="19"/>
    </row>
    <row r="9" spans="2:5" x14ac:dyDescent="0.25">
      <c r="B9" s="18" t="s">
        <v>249</v>
      </c>
      <c r="C9" s="18" t="s">
        <v>250</v>
      </c>
      <c r="D9" s="19"/>
      <c r="E9" s="19"/>
    </row>
    <row r="10" spans="2:5" x14ac:dyDescent="0.25">
      <c r="B10" s="18" t="s">
        <v>616</v>
      </c>
      <c r="C10" s="18" t="s">
        <v>617</v>
      </c>
      <c r="D10" s="19"/>
      <c r="E10" s="19"/>
    </row>
    <row r="11" spans="2:5" x14ac:dyDescent="0.25">
      <c r="B11" s="18" t="s">
        <v>618</v>
      </c>
      <c r="C11" s="18" t="s">
        <v>619</v>
      </c>
      <c r="D11" s="19"/>
      <c r="E11" s="19"/>
    </row>
    <row r="12" spans="2:5" x14ac:dyDescent="0.25">
      <c r="B12" s="18" t="s">
        <v>620</v>
      </c>
      <c r="C12" s="18" t="s">
        <v>621</v>
      </c>
      <c r="D12" s="19"/>
      <c r="E12" s="19"/>
    </row>
    <row r="13" spans="2:5" x14ac:dyDescent="0.25">
      <c r="B13" s="18" t="s">
        <v>622</v>
      </c>
      <c r="C13" s="18" t="s">
        <v>623</v>
      </c>
      <c r="D13" s="19"/>
      <c r="E13" s="19"/>
    </row>
    <row r="14" spans="2:5" x14ac:dyDescent="0.25">
      <c r="B14" s="18" t="s">
        <v>624</v>
      </c>
      <c r="C14" s="18" t="s">
        <v>625</v>
      </c>
      <c r="D14" s="19"/>
      <c r="E14" s="19"/>
    </row>
    <row r="15" spans="2:5" x14ac:dyDescent="0.25">
      <c r="B15" s="18" t="s">
        <v>626</v>
      </c>
      <c r="C15" s="18" t="s">
        <v>627</v>
      </c>
      <c r="D15" s="19"/>
      <c r="E15" s="19"/>
    </row>
    <row r="16" spans="2:5" x14ac:dyDescent="0.25">
      <c r="B16" s="18" t="s">
        <v>628</v>
      </c>
      <c r="C16" s="18" t="s">
        <v>629</v>
      </c>
      <c r="D16" s="19"/>
      <c r="E16" s="19"/>
    </row>
    <row r="17" spans="2:5" x14ac:dyDescent="0.25">
      <c r="B17" s="18" t="s">
        <v>259</v>
      </c>
      <c r="C17" s="18" t="s">
        <v>259</v>
      </c>
      <c r="D17" s="19"/>
      <c r="E17" s="19"/>
    </row>
    <row r="18" spans="2:5" x14ac:dyDescent="0.25">
      <c r="B18" s="319" t="s">
        <v>497</v>
      </c>
      <c r="C18" s="320"/>
      <c r="D18" s="19"/>
      <c r="E18" s="19"/>
    </row>
    <row r="19" spans="2:5" x14ac:dyDescent="0.25">
      <c r="B19" s="18" t="s">
        <v>252</v>
      </c>
      <c r="C19" s="18" t="s">
        <v>253</v>
      </c>
      <c r="D19" s="19"/>
      <c r="E19" s="19"/>
    </row>
    <row r="20" spans="2:5" x14ac:dyDescent="0.25">
      <c r="B20" s="18"/>
      <c r="C20" s="113" t="s">
        <v>474</v>
      </c>
      <c r="D20" s="19"/>
      <c r="E20" s="19"/>
    </row>
    <row r="21" spans="2:5" x14ac:dyDescent="0.25">
      <c r="B21" s="18"/>
      <c r="C21" s="113" t="s">
        <v>475</v>
      </c>
      <c r="D21" s="19"/>
      <c r="E21" s="19"/>
    </row>
    <row r="22" spans="2:5" x14ac:dyDescent="0.25">
      <c r="B22" s="18"/>
      <c r="C22" s="113" t="s">
        <v>476</v>
      </c>
      <c r="D22" s="19"/>
      <c r="E22" s="19"/>
    </row>
    <row r="23" spans="2:5" x14ac:dyDescent="0.25">
      <c r="B23" s="18" t="s">
        <v>254</v>
      </c>
      <c r="C23" s="18" t="s">
        <v>255</v>
      </c>
      <c r="D23" s="19"/>
      <c r="E23" s="19"/>
    </row>
    <row r="24" spans="2:5" x14ac:dyDescent="0.25">
      <c r="B24" s="18"/>
      <c r="C24" s="113" t="s">
        <v>474</v>
      </c>
      <c r="D24" s="19"/>
      <c r="E24" s="19"/>
    </row>
    <row r="25" spans="2:5" x14ac:dyDescent="0.25">
      <c r="B25" s="18"/>
      <c r="C25" s="113" t="s">
        <v>475</v>
      </c>
      <c r="D25" s="19"/>
      <c r="E25" s="19"/>
    </row>
    <row r="26" spans="2:5" x14ac:dyDescent="0.25">
      <c r="B26" s="18"/>
      <c r="C26" s="113" t="s">
        <v>476</v>
      </c>
      <c r="D26" s="19"/>
      <c r="E26" s="19"/>
    </row>
    <row r="27" spans="2:5" x14ac:dyDescent="0.25">
      <c r="B27" s="18" t="s">
        <v>630</v>
      </c>
      <c r="C27" s="18" t="s">
        <v>64</v>
      </c>
      <c r="D27" s="19"/>
      <c r="E27" s="19"/>
    </row>
    <row r="28" spans="2:5" x14ac:dyDescent="0.25">
      <c r="B28" s="18"/>
      <c r="C28" s="113" t="s">
        <v>474</v>
      </c>
      <c r="D28" s="19"/>
      <c r="E28" s="19"/>
    </row>
    <row r="29" spans="2:5" x14ac:dyDescent="0.25">
      <c r="B29" s="18"/>
      <c r="C29" s="113" t="s">
        <v>475</v>
      </c>
      <c r="D29" s="19"/>
      <c r="E29" s="19"/>
    </row>
    <row r="30" spans="2:5" x14ac:dyDescent="0.25">
      <c r="B30" s="18"/>
      <c r="C30" s="113" t="s">
        <v>476</v>
      </c>
      <c r="D30" s="19"/>
      <c r="E30" s="19"/>
    </row>
    <row r="31" spans="2:5" x14ac:dyDescent="0.25">
      <c r="B31" s="18" t="s">
        <v>631</v>
      </c>
      <c r="C31" s="18" t="s">
        <v>632</v>
      </c>
      <c r="D31" s="19"/>
      <c r="E31" s="19"/>
    </row>
    <row r="32" spans="2:5" x14ac:dyDescent="0.25">
      <c r="B32" s="18"/>
      <c r="C32" s="113" t="s">
        <v>474</v>
      </c>
      <c r="D32" s="19"/>
      <c r="E32" s="19"/>
    </row>
    <row r="33" spans="2:5" x14ac:dyDescent="0.25">
      <c r="B33" s="18"/>
      <c r="C33" s="113" t="s">
        <v>475</v>
      </c>
      <c r="D33" s="19"/>
      <c r="E33" s="19"/>
    </row>
    <row r="34" spans="2:5" x14ac:dyDescent="0.25">
      <c r="B34" s="18"/>
      <c r="C34" s="113" t="s">
        <v>476</v>
      </c>
      <c r="D34" s="19"/>
      <c r="E34" s="19"/>
    </row>
    <row r="35" spans="2:5" x14ac:dyDescent="0.25">
      <c r="B35" s="18" t="s">
        <v>633</v>
      </c>
      <c r="C35" s="18" t="s">
        <v>634</v>
      </c>
      <c r="D35" s="19"/>
      <c r="E35" s="19"/>
    </row>
    <row r="36" spans="2:5" x14ac:dyDescent="0.25">
      <c r="B36" s="18"/>
      <c r="C36" s="113" t="s">
        <v>474</v>
      </c>
      <c r="D36" s="19"/>
      <c r="E36" s="19"/>
    </row>
    <row r="37" spans="2:5" x14ac:dyDescent="0.25">
      <c r="B37" s="18"/>
      <c r="C37" s="113" t="s">
        <v>475</v>
      </c>
      <c r="D37" s="19"/>
      <c r="E37" s="19"/>
    </row>
    <row r="38" spans="2:5" x14ac:dyDescent="0.25">
      <c r="B38" s="18"/>
      <c r="C38" s="113" t="s">
        <v>476</v>
      </c>
      <c r="D38" s="19"/>
      <c r="E38" s="19"/>
    </row>
    <row r="39" spans="2:5" x14ac:dyDescent="0.25">
      <c r="B39" s="18" t="s">
        <v>639</v>
      </c>
      <c r="C39" s="18" t="s">
        <v>640</v>
      </c>
      <c r="D39" s="19"/>
      <c r="E39" s="19"/>
    </row>
    <row r="40" spans="2:5" x14ac:dyDescent="0.25">
      <c r="B40" s="18" t="s">
        <v>635</v>
      </c>
      <c r="C40" s="18" t="s">
        <v>636</v>
      </c>
      <c r="D40" s="19"/>
      <c r="E40" s="19"/>
    </row>
    <row r="41" spans="2:5" x14ac:dyDescent="0.25">
      <c r="B41" s="18"/>
      <c r="C41" s="113" t="s">
        <v>474</v>
      </c>
      <c r="D41" s="19"/>
      <c r="E41" s="19"/>
    </row>
    <row r="42" spans="2:5" x14ac:dyDescent="0.25">
      <c r="B42" s="18"/>
      <c r="C42" s="113" t="s">
        <v>475</v>
      </c>
      <c r="D42" s="19"/>
      <c r="E42" s="19"/>
    </row>
    <row r="43" spans="2:5" x14ac:dyDescent="0.25">
      <c r="B43" s="18"/>
      <c r="C43" s="113" t="s">
        <v>476</v>
      </c>
      <c r="D43" s="19"/>
      <c r="E43" s="19"/>
    </row>
    <row r="44" spans="2:5" x14ac:dyDescent="0.25">
      <c r="B44" s="18" t="s">
        <v>473</v>
      </c>
      <c r="C44" s="18" t="s">
        <v>627</v>
      </c>
      <c r="D44" s="19"/>
      <c r="E44" s="19"/>
    </row>
    <row r="45" spans="2:5" x14ac:dyDescent="0.25">
      <c r="B45" s="18"/>
      <c r="C45" s="113" t="s">
        <v>474</v>
      </c>
      <c r="D45" s="19"/>
      <c r="E45" s="19"/>
    </row>
    <row r="46" spans="2:5" x14ac:dyDescent="0.25">
      <c r="B46" s="18"/>
      <c r="C46" s="113" t="s">
        <v>475</v>
      </c>
      <c r="D46" s="19"/>
      <c r="E46" s="19"/>
    </row>
    <row r="47" spans="2:5" x14ac:dyDescent="0.25">
      <c r="B47" s="18"/>
      <c r="C47" s="113" t="s">
        <v>476</v>
      </c>
      <c r="D47" s="19"/>
      <c r="E47" s="19"/>
    </row>
    <row r="48" spans="2:5" x14ac:dyDescent="0.25">
      <c r="B48" s="18" t="s">
        <v>473</v>
      </c>
      <c r="C48" s="18" t="s">
        <v>637</v>
      </c>
      <c r="D48" s="19"/>
      <c r="E48" s="19"/>
    </row>
    <row r="49" spans="2:5" x14ac:dyDescent="0.25">
      <c r="B49" s="18"/>
      <c r="C49" s="113" t="s">
        <v>474</v>
      </c>
      <c r="D49" s="19"/>
      <c r="E49" s="19"/>
    </row>
    <row r="50" spans="2:5" x14ac:dyDescent="0.25">
      <c r="B50" s="18"/>
      <c r="C50" s="113" t="s">
        <v>475</v>
      </c>
      <c r="D50" s="19"/>
      <c r="E50" s="19"/>
    </row>
    <row r="51" spans="2:5" x14ac:dyDescent="0.25">
      <c r="B51" s="18"/>
      <c r="C51" s="113" t="s">
        <v>476</v>
      </c>
      <c r="D51" s="19"/>
      <c r="E51" s="19"/>
    </row>
    <row r="52" spans="2:5" x14ac:dyDescent="0.25">
      <c r="B52" s="18" t="s">
        <v>638</v>
      </c>
      <c r="C52" s="18" t="s">
        <v>629</v>
      </c>
      <c r="D52" s="19"/>
      <c r="E52" s="19"/>
    </row>
    <row r="53" spans="2:5" x14ac:dyDescent="0.25">
      <c r="B53" s="18"/>
      <c r="C53" s="113" t="s">
        <v>474</v>
      </c>
      <c r="D53" s="19"/>
      <c r="E53" s="19"/>
    </row>
    <row r="54" spans="2:5" x14ac:dyDescent="0.25">
      <c r="B54" s="18"/>
      <c r="C54" s="113" t="s">
        <v>475</v>
      </c>
      <c r="D54" s="19"/>
      <c r="E54" s="19"/>
    </row>
    <row r="55" spans="2:5" x14ac:dyDescent="0.25">
      <c r="B55" s="18"/>
      <c r="C55" s="113" t="s">
        <v>476</v>
      </c>
      <c r="D55" s="19"/>
      <c r="E55" s="19"/>
    </row>
    <row r="56" spans="2:5" x14ac:dyDescent="0.25">
      <c r="B56" s="18" t="s">
        <v>259</v>
      </c>
      <c r="C56" s="18" t="s">
        <v>259</v>
      </c>
      <c r="D56" s="19"/>
      <c r="E56" s="19"/>
    </row>
    <row r="57" spans="2:5" x14ac:dyDescent="0.25">
      <c r="B57" s="334" t="s">
        <v>261</v>
      </c>
      <c r="C57" s="334"/>
      <c r="D57" s="19"/>
      <c r="E57" s="19"/>
    </row>
    <row r="59" spans="2:5" x14ac:dyDescent="0.25">
      <c r="B59" s="175" t="s">
        <v>175</v>
      </c>
    </row>
    <row r="60" spans="2:5" x14ac:dyDescent="0.25">
      <c r="B60" s="91">
        <v>1</v>
      </c>
      <c r="C60" s="76" t="s">
        <v>710</v>
      </c>
    </row>
    <row r="61" spans="2:5" x14ac:dyDescent="0.25">
      <c r="B61" s="91">
        <v>2</v>
      </c>
      <c r="C61" s="76" t="s">
        <v>711</v>
      </c>
    </row>
  </sheetData>
  <mergeCells count="5">
    <mergeCell ref="B5:C6"/>
    <mergeCell ref="D5:E5"/>
    <mergeCell ref="B7:C7"/>
    <mergeCell ref="B18:C18"/>
    <mergeCell ref="B57:C57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G62"/>
  <sheetViews>
    <sheetView showGridLines="0" topLeftCell="A37" zoomScale="90" zoomScaleNormal="90" workbookViewId="0">
      <selection activeCell="B61" sqref="B61:C62"/>
    </sheetView>
  </sheetViews>
  <sheetFormatPr defaultColWidth="9.1796875" defaultRowHeight="14" x14ac:dyDescent="0.25"/>
  <cols>
    <col min="1" max="1" width="9.1796875" style="76"/>
    <col min="2" max="2" width="21.54296875" style="76" customWidth="1"/>
    <col min="3" max="3" width="28" style="76" customWidth="1"/>
    <col min="4" max="4" width="24.54296875" style="76" customWidth="1"/>
    <col min="5" max="5" width="28.453125" style="76" customWidth="1"/>
    <col min="6" max="6" width="24.54296875" style="76" customWidth="1"/>
    <col min="7" max="7" width="28.453125" style="76" customWidth="1"/>
    <col min="8" max="10" width="9.1796875" style="76"/>
    <col min="11" max="11" width="17.54296875" style="76" customWidth="1"/>
    <col min="12" max="17" width="9.1796875" style="76"/>
    <col min="18" max="18" width="19.81640625" style="76" customWidth="1"/>
    <col min="19" max="24" width="9.1796875" style="76"/>
    <col min="25" max="25" width="19.81640625" style="76" customWidth="1"/>
    <col min="26" max="16384" width="9.1796875" style="76"/>
  </cols>
  <sheetData>
    <row r="2" spans="2:7" x14ac:dyDescent="0.25">
      <c r="E2" s="25" t="s">
        <v>240</v>
      </c>
    </row>
    <row r="3" spans="2:7" x14ac:dyDescent="0.25">
      <c r="E3" s="27" t="s">
        <v>614</v>
      </c>
    </row>
    <row r="4" spans="2:7" x14ac:dyDescent="0.25">
      <c r="G4" s="109" t="s">
        <v>4</v>
      </c>
    </row>
    <row r="5" spans="2:7" x14ac:dyDescent="0.25">
      <c r="B5" s="380" t="s">
        <v>244</v>
      </c>
      <c r="C5" s="380"/>
      <c r="D5" s="352" t="s">
        <v>182</v>
      </c>
      <c r="E5" s="353"/>
      <c r="F5" s="353"/>
      <c r="G5" s="354"/>
    </row>
    <row r="6" spans="2:7" x14ac:dyDescent="0.25">
      <c r="B6" s="380"/>
      <c r="C6" s="380"/>
      <c r="D6" s="352" t="s">
        <v>293</v>
      </c>
      <c r="E6" s="354"/>
      <c r="F6" s="352" t="s">
        <v>511</v>
      </c>
      <c r="G6" s="354"/>
    </row>
    <row r="7" spans="2:7" x14ac:dyDescent="0.25">
      <c r="B7" s="380"/>
      <c r="C7" s="380"/>
      <c r="D7" s="114" t="s">
        <v>509</v>
      </c>
      <c r="E7" s="114" t="s">
        <v>510</v>
      </c>
      <c r="F7" s="114" t="s">
        <v>509</v>
      </c>
      <c r="G7" s="114" t="s">
        <v>510</v>
      </c>
    </row>
    <row r="8" spans="2:7" x14ac:dyDescent="0.25">
      <c r="B8" s="319" t="s">
        <v>496</v>
      </c>
      <c r="C8" s="320"/>
      <c r="D8" s="19"/>
      <c r="E8" s="19"/>
      <c r="F8" s="19"/>
      <c r="G8" s="19"/>
    </row>
    <row r="9" spans="2:7" x14ac:dyDescent="0.25">
      <c r="B9" s="74" t="s">
        <v>247</v>
      </c>
      <c r="C9" s="74" t="s">
        <v>248</v>
      </c>
      <c r="D9" s="19"/>
      <c r="E9" s="19"/>
      <c r="F9" s="19"/>
      <c r="G9" s="19"/>
    </row>
    <row r="10" spans="2:7" x14ac:dyDescent="0.25">
      <c r="B10" s="18" t="s">
        <v>249</v>
      </c>
      <c r="C10" s="18" t="s">
        <v>250</v>
      </c>
      <c r="D10" s="19"/>
      <c r="E10" s="19"/>
      <c r="F10" s="19"/>
      <c r="G10" s="19"/>
    </row>
    <row r="11" spans="2:7" x14ac:dyDescent="0.25">
      <c r="B11" s="18" t="s">
        <v>616</v>
      </c>
      <c r="C11" s="18" t="s">
        <v>617</v>
      </c>
      <c r="D11" s="19"/>
      <c r="E11" s="19"/>
      <c r="F11" s="19"/>
      <c r="G11" s="19"/>
    </row>
    <row r="12" spans="2:7" x14ac:dyDescent="0.25">
      <c r="B12" s="18" t="s">
        <v>618</v>
      </c>
      <c r="C12" s="18" t="s">
        <v>619</v>
      </c>
      <c r="D12" s="19"/>
      <c r="E12" s="19"/>
      <c r="F12" s="19"/>
      <c r="G12" s="19"/>
    </row>
    <row r="13" spans="2:7" x14ac:dyDescent="0.25">
      <c r="B13" s="18" t="s">
        <v>620</v>
      </c>
      <c r="C13" s="18" t="s">
        <v>621</v>
      </c>
      <c r="D13" s="19"/>
      <c r="E13" s="19"/>
      <c r="F13" s="19"/>
      <c r="G13" s="19"/>
    </row>
    <row r="14" spans="2:7" x14ac:dyDescent="0.25">
      <c r="B14" s="18" t="s">
        <v>622</v>
      </c>
      <c r="C14" s="18" t="s">
        <v>623</v>
      </c>
      <c r="D14" s="19"/>
      <c r="E14" s="19"/>
      <c r="F14" s="19"/>
      <c r="G14" s="19"/>
    </row>
    <row r="15" spans="2:7" x14ac:dyDescent="0.25">
      <c r="B15" s="18" t="s">
        <v>624</v>
      </c>
      <c r="C15" s="18" t="s">
        <v>625</v>
      </c>
      <c r="D15" s="19"/>
      <c r="E15" s="19"/>
      <c r="F15" s="19"/>
      <c r="G15" s="19"/>
    </row>
    <row r="16" spans="2:7" x14ac:dyDescent="0.25">
      <c r="B16" s="18" t="s">
        <v>626</v>
      </c>
      <c r="C16" s="18" t="s">
        <v>627</v>
      </c>
      <c r="D16" s="19"/>
      <c r="E16" s="19"/>
      <c r="F16" s="19"/>
      <c r="G16" s="19"/>
    </row>
    <row r="17" spans="2:7" x14ac:dyDescent="0.25">
      <c r="B17" s="18" t="s">
        <v>628</v>
      </c>
      <c r="C17" s="18" t="s">
        <v>629</v>
      </c>
      <c r="D17" s="19"/>
      <c r="E17" s="19"/>
      <c r="F17" s="19"/>
      <c r="G17" s="19"/>
    </row>
    <row r="18" spans="2:7" x14ac:dyDescent="0.25">
      <c r="B18" s="18" t="s">
        <v>259</v>
      </c>
      <c r="C18" s="18" t="s">
        <v>259</v>
      </c>
      <c r="D18" s="19"/>
      <c r="E18" s="19"/>
      <c r="F18" s="19"/>
      <c r="G18" s="19"/>
    </row>
    <row r="19" spans="2:7" x14ac:dyDescent="0.25">
      <c r="B19" s="319" t="s">
        <v>497</v>
      </c>
      <c r="C19" s="320"/>
      <c r="D19" s="19"/>
      <c r="E19" s="19"/>
      <c r="F19" s="19"/>
      <c r="G19" s="19"/>
    </row>
    <row r="20" spans="2:7" x14ac:dyDescent="0.25">
      <c r="B20" s="18" t="s">
        <v>252</v>
      </c>
      <c r="C20" s="18" t="s">
        <v>253</v>
      </c>
      <c r="D20" s="19"/>
      <c r="E20" s="19"/>
      <c r="F20" s="19"/>
      <c r="G20" s="19"/>
    </row>
    <row r="21" spans="2:7" x14ac:dyDescent="0.25">
      <c r="B21" s="18"/>
      <c r="C21" s="113" t="s">
        <v>474</v>
      </c>
      <c r="D21" s="19"/>
      <c r="E21" s="19"/>
      <c r="F21" s="19"/>
      <c r="G21" s="19"/>
    </row>
    <row r="22" spans="2:7" x14ac:dyDescent="0.25">
      <c r="B22" s="18"/>
      <c r="C22" s="113" t="s">
        <v>475</v>
      </c>
      <c r="D22" s="19"/>
      <c r="E22" s="19"/>
      <c r="F22" s="19"/>
      <c r="G22" s="19"/>
    </row>
    <row r="23" spans="2:7" x14ac:dyDescent="0.25">
      <c r="B23" s="18"/>
      <c r="C23" s="113" t="s">
        <v>476</v>
      </c>
      <c r="D23" s="19"/>
      <c r="E23" s="19"/>
      <c r="F23" s="19"/>
      <c r="G23" s="19"/>
    </row>
    <row r="24" spans="2:7" x14ac:dyDescent="0.25">
      <c r="B24" s="18" t="s">
        <v>254</v>
      </c>
      <c r="C24" s="18" t="s">
        <v>255</v>
      </c>
      <c r="D24" s="19"/>
      <c r="E24" s="19"/>
      <c r="F24" s="19"/>
      <c r="G24" s="19"/>
    </row>
    <row r="25" spans="2:7" x14ac:dyDescent="0.25">
      <c r="B25" s="18"/>
      <c r="C25" s="113" t="s">
        <v>474</v>
      </c>
      <c r="D25" s="19"/>
      <c r="E25" s="19"/>
      <c r="F25" s="19"/>
      <c r="G25" s="19"/>
    </row>
    <row r="26" spans="2:7" x14ac:dyDescent="0.25">
      <c r="B26" s="18"/>
      <c r="C26" s="113" t="s">
        <v>475</v>
      </c>
      <c r="D26" s="19"/>
      <c r="E26" s="19"/>
      <c r="F26" s="19"/>
      <c r="G26" s="19"/>
    </row>
    <row r="27" spans="2:7" x14ac:dyDescent="0.25">
      <c r="B27" s="18"/>
      <c r="C27" s="113" t="s">
        <v>476</v>
      </c>
      <c r="D27" s="19"/>
      <c r="E27" s="19"/>
      <c r="F27" s="19"/>
      <c r="G27" s="19"/>
    </row>
    <row r="28" spans="2:7" x14ac:dyDescent="0.25">
      <c r="B28" s="18" t="s">
        <v>630</v>
      </c>
      <c r="C28" s="18" t="s">
        <v>64</v>
      </c>
      <c r="D28" s="19"/>
      <c r="E28" s="19"/>
      <c r="F28" s="19"/>
      <c r="G28" s="19"/>
    </row>
    <row r="29" spans="2:7" x14ac:dyDescent="0.25">
      <c r="B29" s="18"/>
      <c r="C29" s="113" t="s">
        <v>474</v>
      </c>
      <c r="D29" s="19"/>
      <c r="E29" s="19"/>
      <c r="F29" s="19"/>
      <c r="G29" s="19"/>
    </row>
    <row r="30" spans="2:7" x14ac:dyDescent="0.25">
      <c r="B30" s="18"/>
      <c r="C30" s="113" t="s">
        <v>475</v>
      </c>
      <c r="D30" s="19"/>
      <c r="E30" s="19"/>
      <c r="F30" s="19"/>
      <c r="G30" s="19"/>
    </row>
    <row r="31" spans="2:7" x14ac:dyDescent="0.25">
      <c r="B31" s="18"/>
      <c r="C31" s="113" t="s">
        <v>476</v>
      </c>
      <c r="D31" s="19"/>
      <c r="E31" s="19"/>
      <c r="F31" s="19"/>
      <c r="G31" s="19"/>
    </row>
    <row r="32" spans="2:7" x14ac:dyDescent="0.25">
      <c r="B32" s="18" t="s">
        <v>631</v>
      </c>
      <c r="C32" s="18" t="s">
        <v>632</v>
      </c>
      <c r="D32" s="19"/>
      <c r="E32" s="19"/>
      <c r="F32" s="19"/>
      <c r="G32" s="19"/>
    </row>
    <row r="33" spans="2:7" x14ac:dyDescent="0.25">
      <c r="B33" s="18"/>
      <c r="C33" s="113" t="s">
        <v>474</v>
      </c>
      <c r="D33" s="19"/>
      <c r="E33" s="19"/>
      <c r="F33" s="19"/>
      <c r="G33" s="19"/>
    </row>
    <row r="34" spans="2:7" x14ac:dyDescent="0.25">
      <c r="B34" s="18"/>
      <c r="C34" s="113" t="s">
        <v>475</v>
      </c>
      <c r="D34" s="19"/>
      <c r="E34" s="19"/>
      <c r="F34" s="19"/>
      <c r="G34" s="19"/>
    </row>
    <row r="35" spans="2:7" x14ac:dyDescent="0.25">
      <c r="B35" s="18"/>
      <c r="C35" s="113" t="s">
        <v>476</v>
      </c>
      <c r="D35" s="19"/>
      <c r="E35" s="19"/>
      <c r="F35" s="19"/>
      <c r="G35" s="19"/>
    </row>
    <row r="36" spans="2:7" x14ac:dyDescent="0.25">
      <c r="B36" s="18" t="s">
        <v>633</v>
      </c>
      <c r="C36" s="18" t="s">
        <v>634</v>
      </c>
      <c r="D36" s="19"/>
      <c r="E36" s="19"/>
      <c r="F36" s="19"/>
      <c r="G36" s="19"/>
    </row>
    <row r="37" spans="2:7" x14ac:dyDescent="0.25">
      <c r="B37" s="18"/>
      <c r="C37" s="113" t="s">
        <v>474</v>
      </c>
      <c r="D37" s="19"/>
      <c r="E37" s="19"/>
      <c r="F37" s="19"/>
      <c r="G37" s="19"/>
    </row>
    <row r="38" spans="2:7" x14ac:dyDescent="0.25">
      <c r="B38" s="18"/>
      <c r="C38" s="113" t="s">
        <v>475</v>
      </c>
      <c r="D38" s="19"/>
      <c r="E38" s="19"/>
      <c r="F38" s="19"/>
      <c r="G38" s="19"/>
    </row>
    <row r="39" spans="2:7" x14ac:dyDescent="0.25">
      <c r="B39" s="18"/>
      <c r="C39" s="113" t="s">
        <v>476</v>
      </c>
      <c r="D39" s="19"/>
      <c r="E39" s="19"/>
      <c r="F39" s="19"/>
      <c r="G39" s="19"/>
    </row>
    <row r="40" spans="2:7" x14ac:dyDescent="0.25">
      <c r="B40" s="18" t="s">
        <v>639</v>
      </c>
      <c r="C40" s="18" t="s">
        <v>640</v>
      </c>
      <c r="D40" s="19"/>
      <c r="E40" s="19"/>
      <c r="F40" s="19"/>
      <c r="G40" s="19"/>
    </row>
    <row r="41" spans="2:7" x14ac:dyDescent="0.25">
      <c r="B41" s="18" t="s">
        <v>635</v>
      </c>
      <c r="C41" s="18" t="s">
        <v>636</v>
      </c>
      <c r="D41" s="19"/>
      <c r="E41" s="19"/>
      <c r="F41" s="19"/>
      <c r="G41" s="19"/>
    </row>
    <row r="42" spans="2:7" x14ac:dyDescent="0.25">
      <c r="B42" s="18"/>
      <c r="C42" s="113" t="s">
        <v>474</v>
      </c>
      <c r="D42" s="19"/>
      <c r="E42" s="19"/>
      <c r="F42" s="19"/>
      <c r="G42" s="19"/>
    </row>
    <row r="43" spans="2:7" x14ac:dyDescent="0.25">
      <c r="B43" s="18"/>
      <c r="C43" s="113" t="s">
        <v>475</v>
      </c>
      <c r="D43" s="19"/>
      <c r="E43" s="19"/>
      <c r="F43" s="19"/>
      <c r="G43" s="19"/>
    </row>
    <row r="44" spans="2:7" x14ac:dyDescent="0.25">
      <c r="B44" s="18"/>
      <c r="C44" s="113" t="s">
        <v>476</v>
      </c>
      <c r="D44" s="19"/>
      <c r="E44" s="19"/>
      <c r="F44" s="19"/>
      <c r="G44" s="19"/>
    </row>
    <row r="45" spans="2:7" x14ac:dyDescent="0.25">
      <c r="B45" s="18" t="s">
        <v>473</v>
      </c>
      <c r="C45" s="18" t="s">
        <v>627</v>
      </c>
      <c r="D45" s="19"/>
      <c r="E45" s="19"/>
      <c r="F45" s="19"/>
      <c r="G45" s="19"/>
    </row>
    <row r="46" spans="2:7" x14ac:dyDescent="0.25">
      <c r="B46" s="18"/>
      <c r="C46" s="113" t="s">
        <v>474</v>
      </c>
      <c r="D46" s="19"/>
      <c r="E46" s="19"/>
      <c r="F46" s="19"/>
      <c r="G46" s="19"/>
    </row>
    <row r="47" spans="2:7" x14ac:dyDescent="0.25">
      <c r="B47" s="18"/>
      <c r="C47" s="113" t="s">
        <v>475</v>
      </c>
      <c r="D47" s="19"/>
      <c r="E47" s="19"/>
      <c r="F47" s="19"/>
      <c r="G47" s="19"/>
    </row>
    <row r="48" spans="2:7" x14ac:dyDescent="0.25">
      <c r="B48" s="18"/>
      <c r="C48" s="113" t="s">
        <v>476</v>
      </c>
      <c r="D48" s="19"/>
      <c r="E48" s="19"/>
      <c r="F48" s="19"/>
      <c r="G48" s="19"/>
    </row>
    <row r="49" spans="2:7" x14ac:dyDescent="0.25">
      <c r="B49" s="18" t="s">
        <v>473</v>
      </c>
      <c r="C49" s="18" t="s">
        <v>637</v>
      </c>
      <c r="D49" s="19"/>
      <c r="E49" s="19"/>
      <c r="F49" s="19"/>
      <c r="G49" s="19"/>
    </row>
    <row r="50" spans="2:7" x14ac:dyDescent="0.25">
      <c r="B50" s="18"/>
      <c r="C50" s="113" t="s">
        <v>474</v>
      </c>
      <c r="D50" s="19"/>
      <c r="E50" s="19"/>
      <c r="F50" s="19"/>
      <c r="G50" s="19"/>
    </row>
    <row r="51" spans="2:7" x14ac:dyDescent="0.25">
      <c r="B51" s="18"/>
      <c r="C51" s="113" t="s">
        <v>475</v>
      </c>
      <c r="D51" s="19"/>
      <c r="E51" s="19"/>
      <c r="F51" s="19"/>
      <c r="G51" s="19"/>
    </row>
    <row r="52" spans="2:7" x14ac:dyDescent="0.25">
      <c r="B52" s="18"/>
      <c r="C52" s="113" t="s">
        <v>476</v>
      </c>
      <c r="D52" s="19"/>
      <c r="E52" s="19"/>
      <c r="F52" s="19"/>
      <c r="G52" s="19"/>
    </row>
    <row r="53" spans="2:7" x14ac:dyDescent="0.25">
      <c r="B53" s="18" t="s">
        <v>638</v>
      </c>
      <c r="C53" s="18" t="s">
        <v>629</v>
      </c>
      <c r="D53" s="19"/>
      <c r="E53" s="19"/>
      <c r="F53" s="19"/>
      <c r="G53" s="19"/>
    </row>
    <row r="54" spans="2:7" x14ac:dyDescent="0.25">
      <c r="B54" s="18"/>
      <c r="C54" s="113" t="s">
        <v>474</v>
      </c>
      <c r="D54" s="19"/>
      <c r="E54" s="19"/>
      <c r="F54" s="19"/>
      <c r="G54" s="19"/>
    </row>
    <row r="55" spans="2:7" x14ac:dyDescent="0.25">
      <c r="B55" s="18"/>
      <c r="C55" s="113" t="s">
        <v>475</v>
      </c>
      <c r="D55" s="19"/>
      <c r="E55" s="19"/>
      <c r="F55" s="19"/>
      <c r="G55" s="19"/>
    </row>
    <row r="56" spans="2:7" x14ac:dyDescent="0.25">
      <c r="B56" s="18"/>
      <c r="C56" s="113" t="s">
        <v>476</v>
      </c>
      <c r="D56" s="19"/>
      <c r="E56" s="19"/>
      <c r="F56" s="19"/>
      <c r="G56" s="19"/>
    </row>
    <row r="57" spans="2:7" x14ac:dyDescent="0.25">
      <c r="B57" s="18" t="s">
        <v>259</v>
      </c>
      <c r="C57" s="18" t="s">
        <v>259</v>
      </c>
      <c r="D57" s="19"/>
      <c r="E57" s="19"/>
      <c r="F57" s="19"/>
      <c r="G57" s="19"/>
    </row>
    <row r="58" spans="2:7" x14ac:dyDescent="0.25">
      <c r="B58" s="334" t="s">
        <v>261</v>
      </c>
      <c r="C58" s="334"/>
      <c r="D58" s="19"/>
      <c r="E58" s="19"/>
      <c r="F58" s="19"/>
      <c r="G58" s="19"/>
    </row>
    <row r="60" spans="2:7" x14ac:dyDescent="0.25">
      <c r="B60" s="175" t="s">
        <v>175</v>
      </c>
    </row>
    <row r="61" spans="2:7" x14ac:dyDescent="0.25">
      <c r="B61" s="91">
        <v>1</v>
      </c>
      <c r="C61" s="76" t="s">
        <v>710</v>
      </c>
    </row>
    <row r="62" spans="2:7" x14ac:dyDescent="0.25">
      <c r="B62" s="91">
        <v>2</v>
      </c>
      <c r="C62" s="76" t="s">
        <v>711</v>
      </c>
    </row>
  </sheetData>
  <mergeCells count="7">
    <mergeCell ref="B58:C58"/>
    <mergeCell ref="D6:E6"/>
    <mergeCell ref="F6:G6"/>
    <mergeCell ref="D5:G5"/>
    <mergeCell ref="B5:C7"/>
    <mergeCell ref="B8:C8"/>
    <mergeCell ref="B19:C19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E61"/>
  <sheetViews>
    <sheetView showGridLines="0" topLeftCell="A39" zoomScale="90" zoomScaleNormal="90" workbookViewId="0">
      <selection activeCell="B60" sqref="B60:C61"/>
    </sheetView>
  </sheetViews>
  <sheetFormatPr defaultColWidth="9.1796875" defaultRowHeight="14" x14ac:dyDescent="0.25"/>
  <cols>
    <col min="1" max="1" width="9.1796875" style="76"/>
    <col min="2" max="2" width="21.54296875" style="76" customWidth="1"/>
    <col min="3" max="3" width="34.1796875" style="76" bestFit="1" customWidth="1"/>
    <col min="4" max="4" width="24.54296875" style="76" customWidth="1"/>
    <col min="5" max="5" width="28.453125" style="76" customWidth="1"/>
    <col min="6" max="10" width="9.1796875" style="76"/>
    <col min="11" max="11" width="17.54296875" style="76" customWidth="1"/>
    <col min="12" max="17" width="9.1796875" style="76"/>
    <col min="18" max="18" width="19.81640625" style="76" customWidth="1"/>
    <col min="19" max="24" width="9.1796875" style="76"/>
    <col min="25" max="25" width="19.81640625" style="76" customWidth="1"/>
    <col min="26" max="16384" width="9.1796875" style="76"/>
  </cols>
  <sheetData>
    <row r="2" spans="2:5" x14ac:dyDescent="0.25">
      <c r="D2" s="25" t="s">
        <v>240</v>
      </c>
    </row>
    <row r="3" spans="2:5" x14ac:dyDescent="0.25">
      <c r="D3" s="27" t="s">
        <v>512</v>
      </c>
    </row>
    <row r="4" spans="2:5" x14ac:dyDescent="0.25">
      <c r="E4" s="109" t="s">
        <v>4</v>
      </c>
    </row>
    <row r="5" spans="2:5" x14ac:dyDescent="0.25">
      <c r="B5" s="380" t="s">
        <v>244</v>
      </c>
      <c r="C5" s="380"/>
      <c r="D5" s="334" t="s">
        <v>182</v>
      </c>
      <c r="E5" s="334"/>
    </row>
    <row r="6" spans="2:5" x14ac:dyDescent="0.25">
      <c r="B6" s="380"/>
      <c r="C6" s="380"/>
      <c r="D6" s="114" t="s">
        <v>509</v>
      </c>
      <c r="E6" s="114" t="s">
        <v>510</v>
      </c>
    </row>
    <row r="7" spans="2:5" x14ac:dyDescent="0.25">
      <c r="B7" s="319" t="s">
        <v>496</v>
      </c>
      <c r="C7" s="320"/>
      <c r="D7" s="19"/>
      <c r="E7" s="19"/>
    </row>
    <row r="8" spans="2:5" x14ac:dyDescent="0.25">
      <c r="B8" s="74" t="s">
        <v>247</v>
      </c>
      <c r="C8" s="74" t="s">
        <v>248</v>
      </c>
      <c r="D8" s="19"/>
      <c r="E8" s="19"/>
    </row>
    <row r="9" spans="2:5" x14ac:dyDescent="0.25">
      <c r="B9" s="18" t="s">
        <v>249</v>
      </c>
      <c r="C9" s="18" t="s">
        <v>250</v>
      </c>
      <c r="D9" s="19"/>
      <c r="E9" s="19"/>
    </row>
    <row r="10" spans="2:5" x14ac:dyDescent="0.25">
      <c r="B10" s="18" t="s">
        <v>616</v>
      </c>
      <c r="C10" s="18" t="s">
        <v>617</v>
      </c>
      <c r="D10" s="19"/>
      <c r="E10" s="19"/>
    </row>
    <row r="11" spans="2:5" x14ac:dyDescent="0.25">
      <c r="B11" s="18" t="s">
        <v>618</v>
      </c>
      <c r="C11" s="18" t="s">
        <v>619</v>
      </c>
      <c r="D11" s="19"/>
      <c r="E11" s="19"/>
    </row>
    <row r="12" spans="2:5" x14ac:dyDescent="0.25">
      <c r="B12" s="18" t="s">
        <v>620</v>
      </c>
      <c r="C12" s="18" t="s">
        <v>621</v>
      </c>
      <c r="D12" s="19"/>
      <c r="E12" s="19"/>
    </row>
    <row r="13" spans="2:5" x14ac:dyDescent="0.25">
      <c r="B13" s="18" t="s">
        <v>622</v>
      </c>
      <c r="C13" s="18" t="s">
        <v>623</v>
      </c>
      <c r="D13" s="19"/>
      <c r="E13" s="19"/>
    </row>
    <row r="14" spans="2:5" x14ac:dyDescent="0.25">
      <c r="B14" s="18" t="s">
        <v>624</v>
      </c>
      <c r="C14" s="18" t="s">
        <v>625</v>
      </c>
      <c r="D14" s="19"/>
      <c r="E14" s="19"/>
    </row>
    <row r="15" spans="2:5" x14ac:dyDescent="0.25">
      <c r="B15" s="18" t="s">
        <v>626</v>
      </c>
      <c r="C15" s="18" t="s">
        <v>627</v>
      </c>
      <c r="D15" s="19"/>
      <c r="E15" s="19"/>
    </row>
    <row r="16" spans="2:5" x14ac:dyDescent="0.25">
      <c r="B16" s="18" t="s">
        <v>628</v>
      </c>
      <c r="C16" s="18" t="s">
        <v>629</v>
      </c>
      <c r="D16" s="19"/>
      <c r="E16" s="19"/>
    </row>
    <row r="17" spans="2:5" x14ac:dyDescent="0.25">
      <c r="B17" s="18" t="s">
        <v>259</v>
      </c>
      <c r="C17" s="18" t="s">
        <v>259</v>
      </c>
      <c r="D17" s="19"/>
      <c r="E17" s="19"/>
    </row>
    <row r="18" spans="2:5" x14ac:dyDescent="0.25">
      <c r="B18" s="319" t="s">
        <v>497</v>
      </c>
      <c r="C18" s="320"/>
      <c r="D18" s="19"/>
      <c r="E18" s="19"/>
    </row>
    <row r="19" spans="2:5" x14ac:dyDescent="0.25">
      <c r="B19" s="18" t="s">
        <v>252</v>
      </c>
      <c r="C19" s="18" t="s">
        <v>253</v>
      </c>
      <c r="D19" s="19"/>
      <c r="E19" s="19"/>
    </row>
    <row r="20" spans="2:5" x14ac:dyDescent="0.25">
      <c r="B20" s="18"/>
      <c r="C20" s="113" t="s">
        <v>474</v>
      </c>
      <c r="D20" s="19"/>
      <c r="E20" s="19"/>
    </row>
    <row r="21" spans="2:5" x14ac:dyDescent="0.25">
      <c r="B21" s="18"/>
      <c r="C21" s="113" t="s">
        <v>475</v>
      </c>
      <c r="D21" s="19"/>
      <c r="E21" s="19"/>
    </row>
    <row r="22" spans="2:5" x14ac:dyDescent="0.25">
      <c r="B22" s="18"/>
      <c r="C22" s="113" t="s">
        <v>476</v>
      </c>
      <c r="D22" s="19"/>
      <c r="E22" s="19"/>
    </row>
    <row r="23" spans="2:5" x14ac:dyDescent="0.25">
      <c r="B23" s="18" t="s">
        <v>254</v>
      </c>
      <c r="C23" s="18" t="s">
        <v>255</v>
      </c>
      <c r="D23" s="19"/>
      <c r="E23" s="19"/>
    </row>
    <row r="24" spans="2:5" x14ac:dyDescent="0.25">
      <c r="B24" s="18"/>
      <c r="C24" s="113" t="s">
        <v>474</v>
      </c>
      <c r="D24" s="19"/>
      <c r="E24" s="19"/>
    </row>
    <row r="25" spans="2:5" x14ac:dyDescent="0.25">
      <c r="B25" s="18"/>
      <c r="C25" s="113" t="s">
        <v>475</v>
      </c>
      <c r="D25" s="19"/>
      <c r="E25" s="19"/>
    </row>
    <row r="26" spans="2:5" x14ac:dyDescent="0.25">
      <c r="B26" s="18"/>
      <c r="C26" s="113" t="s">
        <v>476</v>
      </c>
      <c r="D26" s="19"/>
      <c r="E26" s="19"/>
    </row>
    <row r="27" spans="2:5" x14ac:dyDescent="0.25">
      <c r="B27" s="18" t="s">
        <v>630</v>
      </c>
      <c r="C27" s="18" t="s">
        <v>64</v>
      </c>
      <c r="D27" s="19"/>
      <c r="E27" s="19"/>
    </row>
    <row r="28" spans="2:5" x14ac:dyDescent="0.25">
      <c r="B28" s="18"/>
      <c r="C28" s="113" t="s">
        <v>474</v>
      </c>
      <c r="D28" s="19"/>
      <c r="E28" s="19"/>
    </row>
    <row r="29" spans="2:5" x14ac:dyDescent="0.25">
      <c r="B29" s="18"/>
      <c r="C29" s="113" t="s">
        <v>475</v>
      </c>
      <c r="D29" s="19"/>
      <c r="E29" s="19"/>
    </row>
    <row r="30" spans="2:5" x14ac:dyDescent="0.25">
      <c r="B30" s="18"/>
      <c r="C30" s="113" t="s">
        <v>476</v>
      </c>
      <c r="D30" s="19"/>
      <c r="E30" s="19"/>
    </row>
    <row r="31" spans="2:5" x14ac:dyDescent="0.25">
      <c r="B31" s="18" t="s">
        <v>631</v>
      </c>
      <c r="C31" s="18" t="s">
        <v>632</v>
      </c>
      <c r="D31" s="19"/>
      <c r="E31" s="19"/>
    </row>
    <row r="32" spans="2:5" x14ac:dyDescent="0.25">
      <c r="B32" s="18"/>
      <c r="C32" s="113" t="s">
        <v>474</v>
      </c>
      <c r="D32" s="19"/>
      <c r="E32" s="19"/>
    </row>
    <row r="33" spans="2:5" x14ac:dyDescent="0.25">
      <c r="B33" s="18"/>
      <c r="C33" s="113" t="s">
        <v>475</v>
      </c>
      <c r="D33" s="19"/>
      <c r="E33" s="19"/>
    </row>
    <row r="34" spans="2:5" x14ac:dyDescent="0.25">
      <c r="B34" s="18"/>
      <c r="C34" s="113" t="s">
        <v>476</v>
      </c>
      <c r="D34" s="19"/>
      <c r="E34" s="19"/>
    </row>
    <row r="35" spans="2:5" x14ac:dyDescent="0.25">
      <c r="B35" s="18" t="s">
        <v>633</v>
      </c>
      <c r="C35" s="18" t="s">
        <v>634</v>
      </c>
      <c r="D35" s="19"/>
      <c r="E35" s="19"/>
    </row>
    <row r="36" spans="2:5" x14ac:dyDescent="0.25">
      <c r="B36" s="18"/>
      <c r="C36" s="113" t="s">
        <v>474</v>
      </c>
      <c r="D36" s="19"/>
      <c r="E36" s="19"/>
    </row>
    <row r="37" spans="2:5" x14ac:dyDescent="0.25">
      <c r="B37" s="18"/>
      <c r="C37" s="113" t="s">
        <v>475</v>
      </c>
      <c r="D37" s="19"/>
      <c r="E37" s="19"/>
    </row>
    <row r="38" spans="2:5" x14ac:dyDescent="0.25">
      <c r="B38" s="18"/>
      <c r="C38" s="113" t="s">
        <v>476</v>
      </c>
      <c r="D38" s="19"/>
      <c r="E38" s="19"/>
    </row>
    <row r="39" spans="2:5" x14ac:dyDescent="0.25">
      <c r="B39" s="18" t="s">
        <v>639</v>
      </c>
      <c r="C39" s="18" t="s">
        <v>640</v>
      </c>
      <c r="D39" s="19"/>
      <c r="E39" s="19"/>
    </row>
    <row r="40" spans="2:5" x14ac:dyDescent="0.25">
      <c r="B40" s="18" t="s">
        <v>635</v>
      </c>
      <c r="C40" s="18" t="s">
        <v>636</v>
      </c>
      <c r="D40" s="19"/>
      <c r="E40" s="19"/>
    </row>
    <row r="41" spans="2:5" x14ac:dyDescent="0.25">
      <c r="B41" s="18"/>
      <c r="C41" s="113" t="s">
        <v>474</v>
      </c>
      <c r="D41" s="19"/>
      <c r="E41" s="19"/>
    </row>
    <row r="42" spans="2:5" x14ac:dyDescent="0.25">
      <c r="B42" s="18"/>
      <c r="C42" s="113" t="s">
        <v>475</v>
      </c>
      <c r="D42" s="19"/>
      <c r="E42" s="19"/>
    </row>
    <row r="43" spans="2:5" x14ac:dyDescent="0.25">
      <c r="B43" s="18"/>
      <c r="C43" s="113" t="s">
        <v>476</v>
      </c>
      <c r="D43" s="19"/>
      <c r="E43" s="19"/>
    </row>
    <row r="44" spans="2:5" x14ac:dyDescent="0.25">
      <c r="B44" s="18" t="s">
        <v>473</v>
      </c>
      <c r="C44" s="18" t="s">
        <v>627</v>
      </c>
      <c r="D44" s="19"/>
      <c r="E44" s="19"/>
    </row>
    <row r="45" spans="2:5" x14ac:dyDescent="0.25">
      <c r="B45" s="18"/>
      <c r="C45" s="113" t="s">
        <v>474</v>
      </c>
      <c r="D45" s="19"/>
      <c r="E45" s="19"/>
    </row>
    <row r="46" spans="2:5" x14ac:dyDescent="0.25">
      <c r="B46" s="18"/>
      <c r="C46" s="113" t="s">
        <v>475</v>
      </c>
      <c r="D46" s="19"/>
      <c r="E46" s="19"/>
    </row>
    <row r="47" spans="2:5" x14ac:dyDescent="0.25">
      <c r="B47" s="18"/>
      <c r="C47" s="113" t="s">
        <v>476</v>
      </c>
      <c r="D47" s="19"/>
      <c r="E47" s="19"/>
    </row>
    <row r="48" spans="2:5" x14ac:dyDescent="0.25">
      <c r="B48" s="18" t="s">
        <v>473</v>
      </c>
      <c r="C48" s="18" t="s">
        <v>637</v>
      </c>
      <c r="D48" s="19"/>
      <c r="E48" s="19"/>
    </row>
    <row r="49" spans="2:5" x14ac:dyDescent="0.25">
      <c r="B49" s="18"/>
      <c r="C49" s="113" t="s">
        <v>474</v>
      </c>
      <c r="D49" s="19"/>
      <c r="E49" s="19"/>
    </row>
    <row r="50" spans="2:5" x14ac:dyDescent="0.25">
      <c r="B50" s="18"/>
      <c r="C50" s="113" t="s">
        <v>475</v>
      </c>
      <c r="D50" s="19"/>
      <c r="E50" s="19"/>
    </row>
    <row r="51" spans="2:5" x14ac:dyDescent="0.25">
      <c r="B51" s="18"/>
      <c r="C51" s="113" t="s">
        <v>476</v>
      </c>
      <c r="D51" s="19"/>
      <c r="E51" s="19"/>
    </row>
    <row r="52" spans="2:5" x14ac:dyDescent="0.25">
      <c r="B52" s="18" t="s">
        <v>638</v>
      </c>
      <c r="C52" s="18" t="s">
        <v>629</v>
      </c>
      <c r="D52" s="19"/>
      <c r="E52" s="19"/>
    </row>
    <row r="53" spans="2:5" x14ac:dyDescent="0.25">
      <c r="B53" s="18"/>
      <c r="C53" s="113" t="s">
        <v>474</v>
      </c>
      <c r="D53" s="19"/>
      <c r="E53" s="19"/>
    </row>
    <row r="54" spans="2:5" x14ac:dyDescent="0.25">
      <c r="B54" s="18"/>
      <c r="C54" s="113" t="s">
        <v>475</v>
      </c>
      <c r="D54" s="19"/>
      <c r="E54" s="19"/>
    </row>
    <row r="55" spans="2:5" x14ac:dyDescent="0.25">
      <c r="B55" s="18"/>
      <c r="C55" s="113" t="s">
        <v>476</v>
      </c>
      <c r="D55" s="19"/>
      <c r="E55" s="19"/>
    </row>
    <row r="56" spans="2:5" x14ac:dyDescent="0.25">
      <c r="B56" s="18" t="s">
        <v>259</v>
      </c>
      <c r="C56" s="18" t="s">
        <v>259</v>
      </c>
      <c r="D56" s="19"/>
      <c r="E56" s="19"/>
    </row>
    <row r="57" spans="2:5" x14ac:dyDescent="0.25">
      <c r="B57" s="334" t="s">
        <v>261</v>
      </c>
      <c r="C57" s="334"/>
      <c r="D57" s="19"/>
      <c r="E57" s="19"/>
    </row>
    <row r="59" spans="2:5" x14ac:dyDescent="0.25">
      <c r="B59" s="175" t="s">
        <v>175</v>
      </c>
    </row>
    <row r="60" spans="2:5" x14ac:dyDescent="0.25">
      <c r="B60" s="91">
        <v>1</v>
      </c>
      <c r="C60" s="76" t="s">
        <v>710</v>
      </c>
    </row>
    <row r="61" spans="2:5" x14ac:dyDescent="0.25">
      <c r="B61" s="91">
        <v>2</v>
      </c>
      <c r="C61" s="76" t="s">
        <v>711</v>
      </c>
    </row>
  </sheetData>
  <mergeCells count="5">
    <mergeCell ref="B5:C6"/>
    <mergeCell ref="D5:E5"/>
    <mergeCell ref="B7:C7"/>
    <mergeCell ref="B18:C18"/>
    <mergeCell ref="B57:C57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E61"/>
  <sheetViews>
    <sheetView showGridLines="0" topLeftCell="A37" zoomScale="90" zoomScaleNormal="90" workbookViewId="0">
      <selection activeCell="B60" sqref="B60:C61"/>
    </sheetView>
  </sheetViews>
  <sheetFormatPr defaultColWidth="9.1796875" defaultRowHeight="14" x14ac:dyDescent="0.25"/>
  <cols>
    <col min="1" max="1" width="9.1796875" style="76"/>
    <col min="2" max="2" width="21.54296875" style="76" customWidth="1"/>
    <col min="3" max="3" width="34.1796875" style="76" bestFit="1" customWidth="1"/>
    <col min="4" max="4" width="24.54296875" style="76" customWidth="1"/>
    <col min="5" max="5" width="28.453125" style="76" customWidth="1"/>
    <col min="6" max="10" width="9.1796875" style="76"/>
    <col min="11" max="11" width="17.54296875" style="76" customWidth="1"/>
    <col min="12" max="17" width="9.1796875" style="76"/>
    <col min="18" max="18" width="19.81640625" style="76" customWidth="1"/>
    <col min="19" max="24" width="9.1796875" style="76"/>
    <col min="25" max="25" width="19.81640625" style="76" customWidth="1"/>
    <col min="26" max="16384" width="9.1796875" style="76"/>
  </cols>
  <sheetData>
    <row r="2" spans="2:5" x14ac:dyDescent="0.25">
      <c r="D2" s="25" t="s">
        <v>240</v>
      </c>
    </row>
    <row r="3" spans="2:5" x14ac:dyDescent="0.25">
      <c r="D3" s="27" t="s">
        <v>613</v>
      </c>
    </row>
    <row r="4" spans="2:5" x14ac:dyDescent="0.25">
      <c r="E4" s="109" t="s">
        <v>4</v>
      </c>
    </row>
    <row r="5" spans="2:5" x14ac:dyDescent="0.25">
      <c r="B5" s="380" t="s">
        <v>244</v>
      </c>
      <c r="C5" s="380"/>
      <c r="D5" s="334" t="s">
        <v>182</v>
      </c>
      <c r="E5" s="334"/>
    </row>
    <row r="6" spans="2:5" x14ac:dyDescent="0.25">
      <c r="B6" s="380"/>
      <c r="C6" s="380"/>
      <c r="D6" s="114" t="s">
        <v>509</v>
      </c>
      <c r="E6" s="114" t="s">
        <v>510</v>
      </c>
    </row>
    <row r="7" spans="2:5" x14ac:dyDescent="0.25">
      <c r="B7" s="319" t="s">
        <v>496</v>
      </c>
      <c r="C7" s="320"/>
      <c r="D7" s="19"/>
      <c r="E7" s="19"/>
    </row>
    <row r="8" spans="2:5" x14ac:dyDescent="0.25">
      <c r="B8" s="74" t="s">
        <v>247</v>
      </c>
      <c r="C8" s="74" t="s">
        <v>248</v>
      </c>
      <c r="D8" s="19"/>
      <c r="E8" s="19"/>
    </row>
    <row r="9" spans="2:5" x14ac:dyDescent="0.25">
      <c r="B9" s="18" t="s">
        <v>249</v>
      </c>
      <c r="C9" s="18" t="s">
        <v>250</v>
      </c>
      <c r="D9" s="19"/>
      <c r="E9" s="19"/>
    </row>
    <row r="10" spans="2:5" x14ac:dyDescent="0.25">
      <c r="B10" s="18" t="s">
        <v>616</v>
      </c>
      <c r="C10" s="18" t="s">
        <v>617</v>
      </c>
      <c r="D10" s="19"/>
      <c r="E10" s="19"/>
    </row>
    <row r="11" spans="2:5" x14ac:dyDescent="0.25">
      <c r="B11" s="18" t="s">
        <v>618</v>
      </c>
      <c r="C11" s="18" t="s">
        <v>619</v>
      </c>
      <c r="D11" s="19"/>
      <c r="E11" s="19"/>
    </row>
    <row r="12" spans="2:5" x14ac:dyDescent="0.25">
      <c r="B12" s="18" t="s">
        <v>620</v>
      </c>
      <c r="C12" s="18" t="s">
        <v>621</v>
      </c>
      <c r="D12" s="19"/>
      <c r="E12" s="19"/>
    </row>
    <row r="13" spans="2:5" x14ac:dyDescent="0.25">
      <c r="B13" s="18" t="s">
        <v>622</v>
      </c>
      <c r="C13" s="18" t="s">
        <v>623</v>
      </c>
      <c r="D13" s="19"/>
      <c r="E13" s="19"/>
    </row>
    <row r="14" spans="2:5" x14ac:dyDescent="0.25">
      <c r="B14" s="18" t="s">
        <v>624</v>
      </c>
      <c r="C14" s="18" t="s">
        <v>625</v>
      </c>
      <c r="D14" s="19"/>
      <c r="E14" s="19"/>
    </row>
    <row r="15" spans="2:5" x14ac:dyDescent="0.25">
      <c r="B15" s="18" t="s">
        <v>626</v>
      </c>
      <c r="C15" s="18" t="s">
        <v>627</v>
      </c>
      <c r="D15" s="19"/>
      <c r="E15" s="19"/>
    </row>
    <row r="16" spans="2:5" x14ac:dyDescent="0.25">
      <c r="B16" s="18" t="s">
        <v>628</v>
      </c>
      <c r="C16" s="18" t="s">
        <v>629</v>
      </c>
      <c r="D16" s="19"/>
      <c r="E16" s="19"/>
    </row>
    <row r="17" spans="2:5" x14ac:dyDescent="0.25">
      <c r="B17" s="18" t="s">
        <v>259</v>
      </c>
      <c r="C17" s="18" t="s">
        <v>259</v>
      </c>
      <c r="D17" s="19"/>
      <c r="E17" s="19"/>
    </row>
    <row r="18" spans="2:5" x14ac:dyDescent="0.25">
      <c r="B18" s="319" t="s">
        <v>497</v>
      </c>
      <c r="C18" s="320"/>
      <c r="D18" s="19"/>
      <c r="E18" s="19"/>
    </row>
    <row r="19" spans="2:5" x14ac:dyDescent="0.25">
      <c r="B19" s="18" t="s">
        <v>252</v>
      </c>
      <c r="C19" s="18" t="s">
        <v>253</v>
      </c>
      <c r="D19" s="19"/>
      <c r="E19" s="19"/>
    </row>
    <row r="20" spans="2:5" x14ac:dyDescent="0.25">
      <c r="B20" s="18"/>
      <c r="C20" s="113" t="s">
        <v>474</v>
      </c>
      <c r="D20" s="19"/>
      <c r="E20" s="19"/>
    </row>
    <row r="21" spans="2:5" x14ac:dyDescent="0.25">
      <c r="B21" s="18"/>
      <c r="C21" s="113" t="s">
        <v>475</v>
      </c>
      <c r="D21" s="19"/>
      <c r="E21" s="19"/>
    </row>
    <row r="22" spans="2:5" x14ac:dyDescent="0.25">
      <c r="B22" s="18"/>
      <c r="C22" s="113" t="s">
        <v>476</v>
      </c>
      <c r="D22" s="19"/>
      <c r="E22" s="19"/>
    </row>
    <row r="23" spans="2:5" x14ac:dyDescent="0.25">
      <c r="B23" s="18" t="s">
        <v>254</v>
      </c>
      <c r="C23" s="18" t="s">
        <v>255</v>
      </c>
      <c r="D23" s="19"/>
      <c r="E23" s="19"/>
    </row>
    <row r="24" spans="2:5" x14ac:dyDescent="0.25">
      <c r="B24" s="18"/>
      <c r="C24" s="113" t="s">
        <v>474</v>
      </c>
      <c r="D24" s="19"/>
      <c r="E24" s="19"/>
    </row>
    <row r="25" spans="2:5" x14ac:dyDescent="0.25">
      <c r="B25" s="18"/>
      <c r="C25" s="113" t="s">
        <v>475</v>
      </c>
      <c r="D25" s="19"/>
      <c r="E25" s="19"/>
    </row>
    <row r="26" spans="2:5" x14ac:dyDescent="0.25">
      <c r="B26" s="18"/>
      <c r="C26" s="113" t="s">
        <v>476</v>
      </c>
      <c r="D26" s="19"/>
      <c r="E26" s="19"/>
    </row>
    <row r="27" spans="2:5" x14ac:dyDescent="0.25">
      <c r="B27" s="18" t="s">
        <v>630</v>
      </c>
      <c r="C27" s="18" t="s">
        <v>64</v>
      </c>
      <c r="D27" s="19"/>
      <c r="E27" s="19"/>
    </row>
    <row r="28" spans="2:5" x14ac:dyDescent="0.25">
      <c r="B28" s="18"/>
      <c r="C28" s="113" t="s">
        <v>474</v>
      </c>
      <c r="D28" s="19"/>
      <c r="E28" s="19"/>
    </row>
    <row r="29" spans="2:5" x14ac:dyDescent="0.25">
      <c r="B29" s="18"/>
      <c r="C29" s="113" t="s">
        <v>475</v>
      </c>
      <c r="D29" s="19"/>
      <c r="E29" s="19"/>
    </row>
    <row r="30" spans="2:5" x14ac:dyDescent="0.25">
      <c r="B30" s="18"/>
      <c r="C30" s="113" t="s">
        <v>476</v>
      </c>
      <c r="D30" s="19"/>
      <c r="E30" s="19"/>
    </row>
    <row r="31" spans="2:5" x14ac:dyDescent="0.25">
      <c r="B31" s="18" t="s">
        <v>631</v>
      </c>
      <c r="C31" s="18" t="s">
        <v>632</v>
      </c>
      <c r="D31" s="19"/>
      <c r="E31" s="19"/>
    </row>
    <row r="32" spans="2:5" x14ac:dyDescent="0.25">
      <c r="B32" s="18"/>
      <c r="C32" s="113" t="s">
        <v>474</v>
      </c>
      <c r="D32" s="19"/>
      <c r="E32" s="19"/>
    </row>
    <row r="33" spans="2:5" x14ac:dyDescent="0.25">
      <c r="B33" s="18"/>
      <c r="C33" s="113" t="s">
        <v>475</v>
      </c>
      <c r="D33" s="19"/>
      <c r="E33" s="19"/>
    </row>
    <row r="34" spans="2:5" x14ac:dyDescent="0.25">
      <c r="B34" s="18"/>
      <c r="C34" s="113" t="s">
        <v>476</v>
      </c>
      <c r="D34" s="19"/>
      <c r="E34" s="19"/>
    </row>
    <row r="35" spans="2:5" x14ac:dyDescent="0.25">
      <c r="B35" s="18" t="s">
        <v>633</v>
      </c>
      <c r="C35" s="18" t="s">
        <v>634</v>
      </c>
      <c r="D35" s="19"/>
      <c r="E35" s="19"/>
    </row>
    <row r="36" spans="2:5" x14ac:dyDescent="0.25">
      <c r="B36" s="18"/>
      <c r="C36" s="113" t="s">
        <v>474</v>
      </c>
      <c r="D36" s="19"/>
      <c r="E36" s="19"/>
    </row>
    <row r="37" spans="2:5" x14ac:dyDescent="0.25">
      <c r="B37" s="18"/>
      <c r="C37" s="113" t="s">
        <v>475</v>
      </c>
      <c r="D37" s="19"/>
      <c r="E37" s="19"/>
    </row>
    <row r="38" spans="2:5" x14ac:dyDescent="0.25">
      <c r="B38" s="18"/>
      <c r="C38" s="113" t="s">
        <v>476</v>
      </c>
      <c r="D38" s="19"/>
      <c r="E38" s="19"/>
    </row>
    <row r="39" spans="2:5" x14ac:dyDescent="0.25">
      <c r="B39" s="18" t="s">
        <v>639</v>
      </c>
      <c r="C39" s="18" t="s">
        <v>640</v>
      </c>
      <c r="D39" s="19"/>
      <c r="E39" s="19"/>
    </row>
    <row r="40" spans="2:5" x14ac:dyDescent="0.25">
      <c r="B40" s="18" t="s">
        <v>635</v>
      </c>
      <c r="C40" s="18" t="s">
        <v>636</v>
      </c>
      <c r="D40" s="19"/>
      <c r="E40" s="19"/>
    </row>
    <row r="41" spans="2:5" x14ac:dyDescent="0.25">
      <c r="B41" s="18"/>
      <c r="C41" s="113" t="s">
        <v>474</v>
      </c>
      <c r="D41" s="19"/>
      <c r="E41" s="19"/>
    </row>
    <row r="42" spans="2:5" x14ac:dyDescent="0.25">
      <c r="B42" s="18"/>
      <c r="C42" s="113" t="s">
        <v>475</v>
      </c>
      <c r="D42" s="19"/>
      <c r="E42" s="19"/>
    </row>
    <row r="43" spans="2:5" x14ac:dyDescent="0.25">
      <c r="B43" s="18"/>
      <c r="C43" s="113" t="s">
        <v>476</v>
      </c>
      <c r="D43" s="19"/>
      <c r="E43" s="19"/>
    </row>
    <row r="44" spans="2:5" x14ac:dyDescent="0.25">
      <c r="B44" s="18" t="s">
        <v>473</v>
      </c>
      <c r="C44" s="18" t="s">
        <v>627</v>
      </c>
      <c r="D44" s="19"/>
      <c r="E44" s="19"/>
    </row>
    <row r="45" spans="2:5" x14ac:dyDescent="0.25">
      <c r="B45" s="18"/>
      <c r="C45" s="113" t="s">
        <v>474</v>
      </c>
      <c r="D45" s="19"/>
      <c r="E45" s="19"/>
    </row>
    <row r="46" spans="2:5" x14ac:dyDescent="0.25">
      <c r="B46" s="18"/>
      <c r="C46" s="113" t="s">
        <v>475</v>
      </c>
      <c r="D46" s="19"/>
      <c r="E46" s="19"/>
    </row>
    <row r="47" spans="2:5" x14ac:dyDescent="0.25">
      <c r="B47" s="18"/>
      <c r="C47" s="113" t="s">
        <v>476</v>
      </c>
      <c r="D47" s="19"/>
      <c r="E47" s="19"/>
    </row>
    <row r="48" spans="2:5" x14ac:dyDescent="0.25">
      <c r="B48" s="18" t="s">
        <v>473</v>
      </c>
      <c r="C48" s="18" t="s">
        <v>637</v>
      </c>
      <c r="D48" s="19"/>
      <c r="E48" s="19"/>
    </row>
    <row r="49" spans="2:5" x14ac:dyDescent="0.25">
      <c r="B49" s="18"/>
      <c r="C49" s="113" t="s">
        <v>474</v>
      </c>
      <c r="D49" s="19"/>
      <c r="E49" s="19"/>
    </row>
    <row r="50" spans="2:5" x14ac:dyDescent="0.25">
      <c r="B50" s="18"/>
      <c r="C50" s="113" t="s">
        <v>475</v>
      </c>
      <c r="D50" s="19"/>
      <c r="E50" s="19"/>
    </row>
    <row r="51" spans="2:5" x14ac:dyDescent="0.25">
      <c r="B51" s="18"/>
      <c r="C51" s="113" t="s">
        <v>476</v>
      </c>
      <c r="D51" s="19"/>
      <c r="E51" s="19"/>
    </row>
    <row r="52" spans="2:5" x14ac:dyDescent="0.25">
      <c r="B52" s="18" t="s">
        <v>638</v>
      </c>
      <c r="C52" s="18" t="s">
        <v>629</v>
      </c>
      <c r="D52" s="19"/>
      <c r="E52" s="19"/>
    </row>
    <row r="53" spans="2:5" x14ac:dyDescent="0.25">
      <c r="B53" s="18"/>
      <c r="C53" s="113" t="s">
        <v>474</v>
      </c>
      <c r="D53" s="19"/>
      <c r="E53" s="19"/>
    </row>
    <row r="54" spans="2:5" x14ac:dyDescent="0.25">
      <c r="B54" s="18"/>
      <c r="C54" s="113" t="s">
        <v>475</v>
      </c>
      <c r="D54" s="19"/>
      <c r="E54" s="19"/>
    </row>
    <row r="55" spans="2:5" x14ac:dyDescent="0.25">
      <c r="B55" s="18"/>
      <c r="C55" s="113" t="s">
        <v>476</v>
      </c>
      <c r="D55" s="19"/>
      <c r="E55" s="19"/>
    </row>
    <row r="56" spans="2:5" x14ac:dyDescent="0.25">
      <c r="B56" s="18" t="s">
        <v>259</v>
      </c>
      <c r="C56" s="18" t="s">
        <v>259</v>
      </c>
      <c r="D56" s="19"/>
      <c r="E56" s="19"/>
    </row>
    <row r="57" spans="2:5" x14ac:dyDescent="0.25">
      <c r="B57" s="334" t="s">
        <v>261</v>
      </c>
      <c r="C57" s="334"/>
      <c r="D57" s="19"/>
      <c r="E57" s="19"/>
    </row>
    <row r="59" spans="2:5" x14ac:dyDescent="0.25">
      <c r="B59" s="175" t="s">
        <v>175</v>
      </c>
    </row>
    <row r="60" spans="2:5" x14ac:dyDescent="0.25">
      <c r="B60" s="91">
        <v>1</v>
      </c>
      <c r="C60" s="76" t="s">
        <v>710</v>
      </c>
    </row>
    <row r="61" spans="2:5" x14ac:dyDescent="0.25">
      <c r="B61" s="91">
        <v>2</v>
      </c>
      <c r="C61" s="76" t="s">
        <v>711</v>
      </c>
    </row>
  </sheetData>
  <mergeCells count="5">
    <mergeCell ref="B5:C6"/>
    <mergeCell ref="D5:E5"/>
    <mergeCell ref="B7:C7"/>
    <mergeCell ref="B18:C18"/>
    <mergeCell ref="B57:C5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S615"/>
  <sheetViews>
    <sheetView showGridLines="0" zoomScale="80" zoomScaleNormal="80" zoomScaleSheetLayoutView="70" workbookViewId="0">
      <pane xSplit="4" ySplit="7" topLeftCell="E8" activePane="bottomRight" state="frozen"/>
      <selection activeCell="E8" sqref="E8"/>
      <selection pane="topRight" activeCell="E8" sqref="E8"/>
      <selection pane="bottomLeft" activeCell="E8" sqref="E8"/>
      <selection pane="bottomRight" activeCell="E8" sqref="E8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1.81640625" style="4" bestFit="1" customWidth="1"/>
    <col min="4" max="4" width="28.81640625" style="4" bestFit="1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9" x14ac:dyDescent="0.25">
      <c r="J2" s="25" t="s">
        <v>240</v>
      </c>
    </row>
    <row r="3" spans="2:19" x14ac:dyDescent="0.25">
      <c r="J3" s="27" t="s">
        <v>327</v>
      </c>
    </row>
    <row r="4" spans="2:19" x14ac:dyDescent="0.25">
      <c r="B4" s="15"/>
      <c r="C4" s="15" t="s">
        <v>245</v>
      </c>
      <c r="D4" s="72"/>
      <c r="E4" s="72"/>
      <c r="F4" s="72"/>
      <c r="G4" s="72"/>
      <c r="S4" s="27" t="s">
        <v>109</v>
      </c>
    </row>
    <row r="5" spans="2:19" x14ac:dyDescent="0.25">
      <c r="B5" s="75"/>
      <c r="C5" s="323" t="s">
        <v>244</v>
      </c>
      <c r="D5" s="324"/>
      <c r="E5" s="329" t="s">
        <v>174</v>
      </c>
      <c r="F5" s="329" t="s">
        <v>173</v>
      </c>
      <c r="G5" s="329" t="s">
        <v>172</v>
      </c>
      <c r="H5" s="314" t="s">
        <v>160</v>
      </c>
      <c r="I5" s="315"/>
      <c r="J5" s="316"/>
      <c r="K5" s="314" t="s">
        <v>642</v>
      </c>
      <c r="L5" s="315"/>
      <c r="M5" s="315"/>
      <c r="N5" s="315"/>
      <c r="O5" s="306" t="s">
        <v>153</v>
      </c>
      <c r="P5" s="306"/>
      <c r="Q5" s="306"/>
      <c r="R5" s="306"/>
      <c r="S5" s="306"/>
    </row>
    <row r="6" spans="2:19" ht="28" x14ac:dyDescent="0.25">
      <c r="B6" s="75"/>
      <c r="C6" s="325"/>
      <c r="D6" s="326"/>
      <c r="E6" s="330"/>
      <c r="F6" s="330"/>
      <c r="G6" s="330"/>
      <c r="H6" s="7" t="s">
        <v>224</v>
      </c>
      <c r="I6" s="7" t="s">
        <v>169</v>
      </c>
      <c r="J6" s="7" t="s">
        <v>141</v>
      </c>
      <c r="K6" s="7" t="s">
        <v>224</v>
      </c>
      <c r="L6" s="7" t="s">
        <v>163</v>
      </c>
      <c r="M6" s="7" t="s">
        <v>164</v>
      </c>
      <c r="N6" s="7" t="s">
        <v>168</v>
      </c>
      <c r="O6" s="7" t="s">
        <v>154</v>
      </c>
      <c r="P6" s="7" t="s">
        <v>155</v>
      </c>
      <c r="Q6" s="7" t="s">
        <v>156</v>
      </c>
      <c r="R6" s="7" t="s">
        <v>157</v>
      </c>
      <c r="S6" s="7" t="s">
        <v>158</v>
      </c>
    </row>
    <row r="7" spans="2:19" x14ac:dyDescent="0.25">
      <c r="B7" s="75"/>
      <c r="C7" s="327"/>
      <c r="D7" s="328"/>
      <c r="E7" s="7" t="s">
        <v>12</v>
      </c>
      <c r="F7" s="7" t="s">
        <v>12</v>
      </c>
      <c r="G7" s="7" t="s">
        <v>12</v>
      </c>
      <c r="H7" s="7" t="s">
        <v>10</v>
      </c>
      <c r="I7" s="7" t="s">
        <v>12</v>
      </c>
      <c r="J7" s="7" t="s">
        <v>162</v>
      </c>
      <c r="K7" s="7" t="s">
        <v>10</v>
      </c>
      <c r="L7" s="7" t="s">
        <v>3</v>
      </c>
      <c r="M7" s="7" t="s">
        <v>5</v>
      </c>
      <c r="N7" s="7" t="s">
        <v>5</v>
      </c>
      <c r="O7" s="7" t="s">
        <v>8</v>
      </c>
      <c r="P7" s="7" t="s">
        <v>8</v>
      </c>
      <c r="Q7" s="7" t="s">
        <v>8</v>
      </c>
      <c r="R7" s="7" t="s">
        <v>8</v>
      </c>
      <c r="S7" s="7" t="s">
        <v>8</v>
      </c>
    </row>
    <row r="8" spans="2:19" x14ac:dyDescent="0.25">
      <c r="B8" s="75"/>
      <c r="C8" s="319" t="s">
        <v>246</v>
      </c>
      <c r="D8" s="320"/>
      <c r="E8" s="82"/>
      <c r="F8" s="82"/>
      <c r="G8" s="82"/>
      <c r="H8" s="74"/>
      <c r="I8" s="74"/>
      <c r="J8" s="73"/>
      <c r="K8" s="74"/>
      <c r="L8" s="18"/>
      <c r="M8" s="18"/>
      <c r="N8" s="18"/>
      <c r="O8" s="18"/>
      <c r="P8" s="18"/>
      <c r="Q8" s="18"/>
      <c r="R8" s="18"/>
      <c r="S8" s="18"/>
    </row>
    <row r="9" spans="2:19" x14ac:dyDescent="0.25">
      <c r="B9" s="75"/>
      <c r="C9" s="74" t="s">
        <v>247</v>
      </c>
      <c r="D9" s="74" t="s">
        <v>248</v>
      </c>
      <c r="E9" s="168">
        <f>Q66</f>
        <v>0</v>
      </c>
      <c r="F9" s="168">
        <f>Q121</f>
        <v>0</v>
      </c>
      <c r="G9" s="168">
        <f>Q176</f>
        <v>0</v>
      </c>
      <c r="H9" s="103"/>
      <c r="I9" s="168">
        <f>Q230</f>
        <v>0</v>
      </c>
      <c r="J9" s="168">
        <f>I9-H9</f>
        <v>0</v>
      </c>
      <c r="K9" s="103"/>
      <c r="L9" s="169">
        <f>SUM(E286:J286)</f>
        <v>0</v>
      </c>
      <c r="M9" s="169">
        <f>SUM(K286:P286)</f>
        <v>0</v>
      </c>
      <c r="N9" s="169">
        <f>L9+M9</f>
        <v>0</v>
      </c>
      <c r="O9" s="169">
        <f>Q341</f>
        <v>0</v>
      </c>
      <c r="P9" s="169">
        <f>Q396</f>
        <v>0</v>
      </c>
      <c r="Q9" s="169">
        <f>Q451</f>
        <v>0</v>
      </c>
      <c r="R9" s="169">
        <f>Q506</f>
        <v>0</v>
      </c>
      <c r="S9" s="169">
        <f>Q561</f>
        <v>0</v>
      </c>
    </row>
    <row r="10" spans="2:19" x14ac:dyDescent="0.25">
      <c r="C10" s="18" t="s">
        <v>249</v>
      </c>
      <c r="D10" s="18" t="s">
        <v>250</v>
      </c>
      <c r="E10" s="168">
        <f t="shared" ref="E10:E17" si="0">Q67</f>
        <v>0</v>
      </c>
      <c r="F10" s="168">
        <f t="shared" ref="F10:F17" si="1">Q122</f>
        <v>0</v>
      </c>
      <c r="G10" s="168">
        <f t="shared" ref="G10:G17" si="2">Q177</f>
        <v>0</v>
      </c>
      <c r="H10" s="12"/>
      <c r="I10" s="168">
        <f t="shared" ref="I10:I17" si="3">Q231</f>
        <v>0</v>
      </c>
      <c r="J10" s="168">
        <f t="shared" ref="J10:J17" si="4">I10-H10</f>
        <v>0</v>
      </c>
      <c r="K10" s="12"/>
      <c r="L10" s="169">
        <f t="shared" ref="L10:L17" si="5">SUM(E287:J287)</f>
        <v>0</v>
      </c>
      <c r="M10" s="169">
        <f t="shared" ref="M10:M17" si="6">SUM(K287:P287)</f>
        <v>0</v>
      </c>
      <c r="N10" s="169">
        <f t="shared" ref="N10:N17" si="7">L10+M10</f>
        <v>0</v>
      </c>
      <c r="O10" s="169">
        <f t="shared" ref="O10:O17" si="8">Q342</f>
        <v>0</v>
      </c>
      <c r="P10" s="169">
        <f t="shared" ref="P10:P17" si="9">Q397</f>
        <v>0</v>
      </c>
      <c r="Q10" s="169">
        <f t="shared" ref="Q10:Q17" si="10">Q452</f>
        <v>0</v>
      </c>
      <c r="R10" s="169">
        <f t="shared" ref="R10:R17" si="11">Q507</f>
        <v>0</v>
      </c>
      <c r="S10" s="169">
        <f t="shared" ref="S10:S17" si="12">Q562</f>
        <v>0</v>
      </c>
    </row>
    <row r="11" spans="2:19" x14ac:dyDescent="0.25">
      <c r="C11" s="18" t="s">
        <v>616</v>
      </c>
      <c r="D11" s="18" t="s">
        <v>617</v>
      </c>
      <c r="E11" s="168">
        <f t="shared" si="0"/>
        <v>0</v>
      </c>
      <c r="F11" s="168">
        <f t="shared" si="1"/>
        <v>0</v>
      </c>
      <c r="G11" s="168">
        <f t="shared" si="2"/>
        <v>0</v>
      </c>
      <c r="H11" s="12"/>
      <c r="I11" s="168">
        <f t="shared" si="3"/>
        <v>0</v>
      </c>
      <c r="J11" s="168">
        <f t="shared" si="4"/>
        <v>0</v>
      </c>
      <c r="K11" s="12"/>
      <c r="L11" s="169">
        <f t="shared" si="5"/>
        <v>0</v>
      </c>
      <c r="M11" s="169">
        <f t="shared" si="6"/>
        <v>0</v>
      </c>
      <c r="N11" s="169">
        <f t="shared" si="7"/>
        <v>0</v>
      </c>
      <c r="O11" s="169">
        <f t="shared" si="8"/>
        <v>0</v>
      </c>
      <c r="P11" s="169">
        <f t="shared" si="9"/>
        <v>0</v>
      </c>
      <c r="Q11" s="169">
        <f t="shared" si="10"/>
        <v>0</v>
      </c>
      <c r="R11" s="169">
        <f t="shared" si="11"/>
        <v>0</v>
      </c>
      <c r="S11" s="169">
        <f t="shared" si="12"/>
        <v>0</v>
      </c>
    </row>
    <row r="12" spans="2:19" x14ac:dyDescent="0.25">
      <c r="C12" s="18" t="s">
        <v>618</v>
      </c>
      <c r="D12" s="18" t="s">
        <v>619</v>
      </c>
      <c r="E12" s="168">
        <f t="shared" si="0"/>
        <v>0</v>
      </c>
      <c r="F12" s="168">
        <f t="shared" si="1"/>
        <v>0</v>
      </c>
      <c r="G12" s="168">
        <f t="shared" si="2"/>
        <v>0</v>
      </c>
      <c r="H12" s="12"/>
      <c r="I12" s="168">
        <f t="shared" si="3"/>
        <v>0</v>
      </c>
      <c r="J12" s="168">
        <f t="shared" si="4"/>
        <v>0</v>
      </c>
      <c r="K12" s="12"/>
      <c r="L12" s="169">
        <f t="shared" si="5"/>
        <v>0</v>
      </c>
      <c r="M12" s="169">
        <f t="shared" si="6"/>
        <v>0</v>
      </c>
      <c r="N12" s="169">
        <f t="shared" si="7"/>
        <v>0</v>
      </c>
      <c r="O12" s="169">
        <f t="shared" si="8"/>
        <v>0</v>
      </c>
      <c r="P12" s="169">
        <f t="shared" si="9"/>
        <v>0</v>
      </c>
      <c r="Q12" s="169">
        <f t="shared" si="10"/>
        <v>0</v>
      </c>
      <c r="R12" s="169">
        <f t="shared" si="11"/>
        <v>0</v>
      </c>
      <c r="S12" s="169">
        <f t="shared" si="12"/>
        <v>0</v>
      </c>
    </row>
    <row r="13" spans="2:19" x14ac:dyDescent="0.25">
      <c r="C13" s="18" t="s">
        <v>620</v>
      </c>
      <c r="D13" s="18" t="s">
        <v>621</v>
      </c>
      <c r="E13" s="168">
        <f t="shared" si="0"/>
        <v>0</v>
      </c>
      <c r="F13" s="168">
        <f t="shared" si="1"/>
        <v>0</v>
      </c>
      <c r="G13" s="168">
        <f t="shared" si="2"/>
        <v>0</v>
      </c>
      <c r="H13" s="12"/>
      <c r="I13" s="168">
        <f t="shared" si="3"/>
        <v>0</v>
      </c>
      <c r="J13" s="168">
        <f t="shared" si="4"/>
        <v>0</v>
      </c>
      <c r="K13" s="12"/>
      <c r="L13" s="169">
        <f t="shared" si="5"/>
        <v>0</v>
      </c>
      <c r="M13" s="169">
        <f t="shared" si="6"/>
        <v>0</v>
      </c>
      <c r="N13" s="169">
        <f t="shared" si="7"/>
        <v>0</v>
      </c>
      <c r="O13" s="169">
        <f t="shared" si="8"/>
        <v>0</v>
      </c>
      <c r="P13" s="169">
        <f t="shared" si="9"/>
        <v>0</v>
      </c>
      <c r="Q13" s="169">
        <f t="shared" si="10"/>
        <v>0</v>
      </c>
      <c r="R13" s="169">
        <f t="shared" si="11"/>
        <v>0</v>
      </c>
      <c r="S13" s="169">
        <f t="shared" si="12"/>
        <v>0</v>
      </c>
    </row>
    <row r="14" spans="2:19" x14ac:dyDescent="0.25">
      <c r="C14" s="18" t="s">
        <v>622</v>
      </c>
      <c r="D14" s="18" t="s">
        <v>623</v>
      </c>
      <c r="E14" s="168">
        <f t="shared" si="0"/>
        <v>0</v>
      </c>
      <c r="F14" s="168">
        <f t="shared" si="1"/>
        <v>0</v>
      </c>
      <c r="G14" s="168">
        <f t="shared" si="2"/>
        <v>0</v>
      </c>
      <c r="H14" s="12"/>
      <c r="I14" s="168">
        <f t="shared" si="3"/>
        <v>0</v>
      </c>
      <c r="J14" s="168">
        <f t="shared" si="4"/>
        <v>0</v>
      </c>
      <c r="K14" s="12"/>
      <c r="L14" s="169">
        <f t="shared" si="5"/>
        <v>0</v>
      </c>
      <c r="M14" s="169">
        <f t="shared" si="6"/>
        <v>0</v>
      </c>
      <c r="N14" s="169">
        <f t="shared" si="7"/>
        <v>0</v>
      </c>
      <c r="O14" s="169">
        <f t="shared" si="8"/>
        <v>0</v>
      </c>
      <c r="P14" s="169">
        <f t="shared" si="9"/>
        <v>0</v>
      </c>
      <c r="Q14" s="169">
        <f t="shared" si="10"/>
        <v>0</v>
      </c>
      <c r="R14" s="169">
        <f t="shared" si="11"/>
        <v>0</v>
      </c>
      <c r="S14" s="169">
        <f t="shared" si="12"/>
        <v>0</v>
      </c>
    </row>
    <row r="15" spans="2:19" x14ac:dyDescent="0.25">
      <c r="C15" s="18" t="s">
        <v>624</v>
      </c>
      <c r="D15" s="18" t="s">
        <v>625</v>
      </c>
      <c r="E15" s="168">
        <f t="shared" si="0"/>
        <v>0</v>
      </c>
      <c r="F15" s="168">
        <f t="shared" si="1"/>
        <v>0</v>
      </c>
      <c r="G15" s="168">
        <f t="shared" si="2"/>
        <v>0</v>
      </c>
      <c r="H15" s="12"/>
      <c r="I15" s="168">
        <f t="shared" si="3"/>
        <v>0</v>
      </c>
      <c r="J15" s="168">
        <f t="shared" si="4"/>
        <v>0</v>
      </c>
      <c r="K15" s="12"/>
      <c r="L15" s="169">
        <f t="shared" si="5"/>
        <v>0</v>
      </c>
      <c r="M15" s="169">
        <f t="shared" si="6"/>
        <v>0</v>
      </c>
      <c r="N15" s="169">
        <f t="shared" si="7"/>
        <v>0</v>
      </c>
      <c r="O15" s="169">
        <f t="shared" si="8"/>
        <v>0</v>
      </c>
      <c r="P15" s="169">
        <f t="shared" si="9"/>
        <v>0</v>
      </c>
      <c r="Q15" s="169">
        <f t="shared" si="10"/>
        <v>0</v>
      </c>
      <c r="R15" s="169">
        <f t="shared" si="11"/>
        <v>0</v>
      </c>
      <c r="S15" s="169">
        <f t="shared" si="12"/>
        <v>0</v>
      </c>
    </row>
    <row r="16" spans="2:19" x14ac:dyDescent="0.25">
      <c r="C16" s="18" t="s">
        <v>626</v>
      </c>
      <c r="D16" s="18" t="s">
        <v>627</v>
      </c>
      <c r="E16" s="168">
        <f t="shared" si="0"/>
        <v>0</v>
      </c>
      <c r="F16" s="168">
        <f t="shared" si="1"/>
        <v>0</v>
      </c>
      <c r="G16" s="168">
        <f t="shared" si="2"/>
        <v>0</v>
      </c>
      <c r="H16" s="12"/>
      <c r="I16" s="168">
        <f t="shared" si="3"/>
        <v>0</v>
      </c>
      <c r="J16" s="168">
        <f t="shared" si="4"/>
        <v>0</v>
      </c>
      <c r="K16" s="12"/>
      <c r="L16" s="169">
        <f t="shared" si="5"/>
        <v>0</v>
      </c>
      <c r="M16" s="169">
        <f t="shared" si="6"/>
        <v>0</v>
      </c>
      <c r="N16" s="169">
        <f t="shared" si="7"/>
        <v>0</v>
      </c>
      <c r="O16" s="169">
        <f t="shared" si="8"/>
        <v>0</v>
      </c>
      <c r="P16" s="169">
        <f t="shared" si="9"/>
        <v>0</v>
      </c>
      <c r="Q16" s="169">
        <f t="shared" si="10"/>
        <v>0</v>
      </c>
      <c r="R16" s="169">
        <f t="shared" si="11"/>
        <v>0</v>
      </c>
      <c r="S16" s="169">
        <f t="shared" si="12"/>
        <v>0</v>
      </c>
    </row>
    <row r="17" spans="3:19" x14ac:dyDescent="0.25">
      <c r="C17" s="18" t="s">
        <v>628</v>
      </c>
      <c r="D17" s="18" t="s">
        <v>629</v>
      </c>
      <c r="E17" s="168">
        <f t="shared" si="0"/>
        <v>0</v>
      </c>
      <c r="F17" s="168">
        <f t="shared" si="1"/>
        <v>0</v>
      </c>
      <c r="G17" s="168">
        <f t="shared" si="2"/>
        <v>0</v>
      </c>
      <c r="H17" s="12"/>
      <c r="I17" s="168">
        <f t="shared" si="3"/>
        <v>0</v>
      </c>
      <c r="J17" s="168">
        <f t="shared" si="4"/>
        <v>0</v>
      </c>
      <c r="K17" s="12"/>
      <c r="L17" s="169">
        <f t="shared" si="5"/>
        <v>0</v>
      </c>
      <c r="M17" s="169">
        <f t="shared" si="6"/>
        <v>0</v>
      </c>
      <c r="N17" s="169">
        <f t="shared" si="7"/>
        <v>0</v>
      </c>
      <c r="O17" s="169">
        <f t="shared" si="8"/>
        <v>0</v>
      </c>
      <c r="P17" s="169">
        <f t="shared" si="9"/>
        <v>0</v>
      </c>
      <c r="Q17" s="169">
        <f t="shared" si="10"/>
        <v>0</v>
      </c>
      <c r="R17" s="169">
        <f t="shared" si="11"/>
        <v>0</v>
      </c>
      <c r="S17" s="169">
        <f t="shared" si="12"/>
        <v>0</v>
      </c>
    </row>
    <row r="18" spans="3:19" x14ac:dyDescent="0.25">
      <c r="C18" s="18" t="s">
        <v>259</v>
      </c>
      <c r="D18" s="18" t="s">
        <v>259</v>
      </c>
      <c r="E18" s="168"/>
      <c r="F18" s="168"/>
      <c r="G18" s="168"/>
      <c r="H18" s="12"/>
      <c r="I18" s="168"/>
      <c r="J18" s="168"/>
      <c r="K18" s="12"/>
      <c r="L18" s="169"/>
      <c r="M18" s="169"/>
      <c r="N18" s="169"/>
      <c r="O18" s="169"/>
      <c r="P18" s="169"/>
      <c r="Q18" s="169"/>
      <c r="R18" s="169"/>
      <c r="S18" s="169"/>
    </row>
    <row r="19" spans="3:19" x14ac:dyDescent="0.25">
      <c r="C19" s="317" t="s">
        <v>251</v>
      </c>
      <c r="D19" s="318"/>
      <c r="E19" s="123">
        <f>Q76</f>
        <v>0</v>
      </c>
      <c r="F19" s="123">
        <f>Q131</f>
        <v>0</v>
      </c>
      <c r="G19" s="123">
        <f>Q186</f>
        <v>0</v>
      </c>
      <c r="H19" s="123">
        <f>SUM(H9:H18)</f>
        <v>0</v>
      </c>
      <c r="I19" s="123">
        <f>Q240</f>
        <v>0</v>
      </c>
      <c r="J19" s="123">
        <f>I19-H19</f>
        <v>0</v>
      </c>
      <c r="K19" s="123">
        <f>SUM(K9:K18)</f>
        <v>0</v>
      </c>
      <c r="L19" s="123">
        <f>SUM(E296:J296)</f>
        <v>0</v>
      </c>
      <c r="M19" s="123">
        <f>SUM(K296:P296)</f>
        <v>0</v>
      </c>
      <c r="N19" s="123">
        <f>L19+M19</f>
        <v>0</v>
      </c>
      <c r="O19" s="123">
        <f>Q351</f>
        <v>0</v>
      </c>
      <c r="P19" s="123">
        <f>Q406</f>
        <v>0</v>
      </c>
      <c r="Q19" s="123">
        <f>Q461</f>
        <v>0</v>
      </c>
      <c r="R19" s="123">
        <f>Q516</f>
        <v>0</v>
      </c>
      <c r="S19" s="123">
        <f>Q571</f>
        <v>0</v>
      </c>
    </row>
    <row r="20" spans="3:19" x14ac:dyDescent="0.25">
      <c r="C20" s="319" t="s">
        <v>257</v>
      </c>
      <c r="D20" s="320"/>
      <c r="E20" s="82"/>
      <c r="F20" s="82"/>
      <c r="G20" s="8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 spans="3:19" x14ac:dyDescent="0.25">
      <c r="C21" s="18" t="s">
        <v>252</v>
      </c>
      <c r="D21" s="18" t="s">
        <v>253</v>
      </c>
      <c r="E21" s="168">
        <f t="shared" ref="E21:E29" si="13">Q78</f>
        <v>0</v>
      </c>
      <c r="F21" s="168">
        <f t="shared" ref="F21:F29" si="14">Q133</f>
        <v>0</v>
      </c>
      <c r="G21" s="168">
        <f t="shared" ref="G21:G29" si="15">Q188</f>
        <v>0</v>
      </c>
      <c r="H21" s="12"/>
      <c r="I21" s="168">
        <f t="shared" ref="I21:I29" si="16">Q242</f>
        <v>0</v>
      </c>
      <c r="J21" s="168">
        <f t="shared" ref="J21:J29" si="17">I21-H21</f>
        <v>0</v>
      </c>
      <c r="K21" s="12"/>
      <c r="L21" s="169">
        <f t="shared" ref="L21:L29" si="18">SUM(E298:J298)</f>
        <v>0</v>
      </c>
      <c r="M21" s="169">
        <f t="shared" ref="M21:M29" si="19">SUM(K298:P298)</f>
        <v>0</v>
      </c>
      <c r="N21" s="169">
        <f t="shared" ref="N21:N29" si="20">L21+M21</f>
        <v>0</v>
      </c>
      <c r="O21" s="169">
        <f t="shared" ref="O21:O29" si="21">Q353</f>
        <v>0</v>
      </c>
      <c r="P21" s="169">
        <f t="shared" ref="P21:P29" si="22">Q408</f>
        <v>0</v>
      </c>
      <c r="Q21" s="169">
        <f t="shared" ref="Q21:Q29" si="23">Q463</f>
        <v>0</v>
      </c>
      <c r="R21" s="169">
        <f t="shared" ref="R21:R29" si="24">Q518</f>
        <v>0</v>
      </c>
      <c r="S21" s="169">
        <f t="shared" ref="S21:S29" si="25">Q573</f>
        <v>0</v>
      </c>
    </row>
    <row r="22" spans="3:19" x14ac:dyDescent="0.25">
      <c r="C22" s="18" t="s">
        <v>254</v>
      </c>
      <c r="D22" s="18" t="s">
        <v>255</v>
      </c>
      <c r="E22" s="168">
        <f t="shared" si="13"/>
        <v>0</v>
      </c>
      <c r="F22" s="168">
        <f t="shared" si="14"/>
        <v>0</v>
      </c>
      <c r="G22" s="168">
        <f t="shared" si="15"/>
        <v>0</v>
      </c>
      <c r="H22" s="12"/>
      <c r="I22" s="168">
        <f t="shared" si="16"/>
        <v>0</v>
      </c>
      <c r="J22" s="168">
        <f t="shared" si="17"/>
        <v>0</v>
      </c>
      <c r="K22" s="12"/>
      <c r="L22" s="169">
        <f t="shared" si="18"/>
        <v>0</v>
      </c>
      <c r="M22" s="169">
        <f t="shared" si="19"/>
        <v>0</v>
      </c>
      <c r="N22" s="169">
        <f t="shared" si="20"/>
        <v>0</v>
      </c>
      <c r="O22" s="169">
        <f t="shared" si="21"/>
        <v>0</v>
      </c>
      <c r="P22" s="169">
        <f t="shared" si="22"/>
        <v>0</v>
      </c>
      <c r="Q22" s="169">
        <f t="shared" si="23"/>
        <v>0</v>
      </c>
      <c r="R22" s="169">
        <f t="shared" si="24"/>
        <v>0</v>
      </c>
      <c r="S22" s="169">
        <f t="shared" si="25"/>
        <v>0</v>
      </c>
    </row>
    <row r="23" spans="3:19" x14ac:dyDescent="0.25">
      <c r="C23" s="18" t="s">
        <v>630</v>
      </c>
      <c r="D23" s="18" t="s">
        <v>64</v>
      </c>
      <c r="E23" s="168">
        <f t="shared" si="13"/>
        <v>0</v>
      </c>
      <c r="F23" s="168">
        <f t="shared" si="14"/>
        <v>0</v>
      </c>
      <c r="G23" s="168">
        <f t="shared" si="15"/>
        <v>0</v>
      </c>
      <c r="H23" s="12"/>
      <c r="I23" s="168">
        <f t="shared" si="16"/>
        <v>0</v>
      </c>
      <c r="J23" s="168">
        <f t="shared" si="17"/>
        <v>0</v>
      </c>
      <c r="K23" s="12"/>
      <c r="L23" s="169">
        <f t="shared" si="18"/>
        <v>0</v>
      </c>
      <c r="M23" s="169">
        <f t="shared" si="19"/>
        <v>0</v>
      </c>
      <c r="N23" s="169">
        <f t="shared" si="20"/>
        <v>0</v>
      </c>
      <c r="O23" s="169">
        <f t="shared" si="21"/>
        <v>0</v>
      </c>
      <c r="P23" s="169">
        <f t="shared" si="22"/>
        <v>0</v>
      </c>
      <c r="Q23" s="169">
        <f t="shared" si="23"/>
        <v>0</v>
      </c>
      <c r="R23" s="169">
        <f t="shared" si="24"/>
        <v>0</v>
      </c>
      <c r="S23" s="169">
        <f t="shared" si="25"/>
        <v>0</v>
      </c>
    </row>
    <row r="24" spans="3:19" x14ac:dyDescent="0.25">
      <c r="C24" s="18" t="s">
        <v>631</v>
      </c>
      <c r="D24" s="18" t="s">
        <v>632</v>
      </c>
      <c r="E24" s="168">
        <f t="shared" si="13"/>
        <v>0</v>
      </c>
      <c r="F24" s="168">
        <f t="shared" si="14"/>
        <v>0</v>
      </c>
      <c r="G24" s="168">
        <f t="shared" si="15"/>
        <v>0</v>
      </c>
      <c r="H24" s="12"/>
      <c r="I24" s="168">
        <f t="shared" si="16"/>
        <v>0</v>
      </c>
      <c r="J24" s="168">
        <f t="shared" si="17"/>
        <v>0</v>
      </c>
      <c r="K24" s="12"/>
      <c r="L24" s="169">
        <f t="shared" si="18"/>
        <v>0</v>
      </c>
      <c r="M24" s="169">
        <f t="shared" si="19"/>
        <v>0</v>
      </c>
      <c r="N24" s="169">
        <f t="shared" si="20"/>
        <v>0</v>
      </c>
      <c r="O24" s="169">
        <f t="shared" si="21"/>
        <v>0</v>
      </c>
      <c r="P24" s="169">
        <f t="shared" si="22"/>
        <v>0</v>
      </c>
      <c r="Q24" s="169">
        <f t="shared" si="23"/>
        <v>0</v>
      </c>
      <c r="R24" s="169">
        <f t="shared" si="24"/>
        <v>0</v>
      </c>
      <c r="S24" s="169">
        <f t="shared" si="25"/>
        <v>0</v>
      </c>
    </row>
    <row r="25" spans="3:19" x14ac:dyDescent="0.25">
      <c r="C25" s="18" t="s">
        <v>633</v>
      </c>
      <c r="D25" s="18" t="s">
        <v>634</v>
      </c>
      <c r="E25" s="168">
        <f t="shared" si="13"/>
        <v>0</v>
      </c>
      <c r="F25" s="168">
        <f t="shared" si="14"/>
        <v>0</v>
      </c>
      <c r="G25" s="168">
        <f t="shared" si="15"/>
        <v>0</v>
      </c>
      <c r="H25" s="12"/>
      <c r="I25" s="168">
        <f t="shared" si="16"/>
        <v>0</v>
      </c>
      <c r="J25" s="168">
        <f t="shared" si="17"/>
        <v>0</v>
      </c>
      <c r="K25" s="12"/>
      <c r="L25" s="169">
        <f t="shared" si="18"/>
        <v>0</v>
      </c>
      <c r="M25" s="169">
        <f t="shared" si="19"/>
        <v>0</v>
      </c>
      <c r="N25" s="169">
        <f t="shared" si="20"/>
        <v>0</v>
      </c>
      <c r="O25" s="169">
        <f t="shared" si="21"/>
        <v>0</v>
      </c>
      <c r="P25" s="169">
        <f t="shared" si="22"/>
        <v>0</v>
      </c>
      <c r="Q25" s="169">
        <f t="shared" si="23"/>
        <v>0</v>
      </c>
      <c r="R25" s="169">
        <f t="shared" si="24"/>
        <v>0</v>
      </c>
      <c r="S25" s="169">
        <f t="shared" si="25"/>
        <v>0</v>
      </c>
    </row>
    <row r="26" spans="3:19" x14ac:dyDescent="0.25">
      <c r="C26" s="18" t="s">
        <v>635</v>
      </c>
      <c r="D26" s="18" t="s">
        <v>636</v>
      </c>
      <c r="E26" s="168">
        <f t="shared" si="13"/>
        <v>0</v>
      </c>
      <c r="F26" s="168">
        <f t="shared" si="14"/>
        <v>0</v>
      </c>
      <c r="G26" s="168">
        <f t="shared" si="15"/>
        <v>0</v>
      </c>
      <c r="H26" s="12"/>
      <c r="I26" s="168">
        <f t="shared" si="16"/>
        <v>0</v>
      </c>
      <c r="J26" s="168">
        <f t="shared" si="17"/>
        <v>0</v>
      </c>
      <c r="K26" s="12"/>
      <c r="L26" s="169">
        <f t="shared" si="18"/>
        <v>0</v>
      </c>
      <c r="M26" s="169">
        <f t="shared" si="19"/>
        <v>0</v>
      </c>
      <c r="N26" s="169">
        <f t="shared" si="20"/>
        <v>0</v>
      </c>
      <c r="O26" s="169">
        <f t="shared" si="21"/>
        <v>0</v>
      </c>
      <c r="P26" s="169">
        <f t="shared" si="22"/>
        <v>0</v>
      </c>
      <c r="Q26" s="169">
        <f t="shared" si="23"/>
        <v>0</v>
      </c>
      <c r="R26" s="169">
        <f t="shared" si="24"/>
        <v>0</v>
      </c>
      <c r="S26" s="169">
        <f t="shared" si="25"/>
        <v>0</v>
      </c>
    </row>
    <row r="27" spans="3:19" x14ac:dyDescent="0.25">
      <c r="C27" s="18" t="s">
        <v>473</v>
      </c>
      <c r="D27" s="18" t="s">
        <v>627</v>
      </c>
      <c r="E27" s="168">
        <f t="shared" si="13"/>
        <v>0</v>
      </c>
      <c r="F27" s="168">
        <f t="shared" si="14"/>
        <v>0</v>
      </c>
      <c r="G27" s="168">
        <f t="shared" si="15"/>
        <v>0</v>
      </c>
      <c r="H27" s="12"/>
      <c r="I27" s="168">
        <f t="shared" si="16"/>
        <v>0</v>
      </c>
      <c r="J27" s="168">
        <f t="shared" si="17"/>
        <v>0</v>
      </c>
      <c r="K27" s="12"/>
      <c r="L27" s="169">
        <f t="shared" si="18"/>
        <v>0</v>
      </c>
      <c r="M27" s="169">
        <f t="shared" si="19"/>
        <v>0</v>
      </c>
      <c r="N27" s="169">
        <f t="shared" si="20"/>
        <v>0</v>
      </c>
      <c r="O27" s="169">
        <f t="shared" si="21"/>
        <v>0</v>
      </c>
      <c r="P27" s="169">
        <f t="shared" si="22"/>
        <v>0</v>
      </c>
      <c r="Q27" s="169">
        <f t="shared" si="23"/>
        <v>0</v>
      </c>
      <c r="R27" s="169">
        <f t="shared" si="24"/>
        <v>0</v>
      </c>
      <c r="S27" s="169">
        <f t="shared" si="25"/>
        <v>0</v>
      </c>
    </row>
    <row r="28" spans="3:19" x14ac:dyDescent="0.25">
      <c r="C28" s="18" t="s">
        <v>473</v>
      </c>
      <c r="D28" s="18" t="s">
        <v>637</v>
      </c>
      <c r="E28" s="168">
        <f t="shared" si="13"/>
        <v>0</v>
      </c>
      <c r="F28" s="168">
        <f t="shared" si="14"/>
        <v>0</v>
      </c>
      <c r="G28" s="168">
        <f t="shared" si="15"/>
        <v>0</v>
      </c>
      <c r="H28" s="12"/>
      <c r="I28" s="168">
        <f t="shared" si="16"/>
        <v>0</v>
      </c>
      <c r="J28" s="168">
        <f t="shared" si="17"/>
        <v>0</v>
      </c>
      <c r="K28" s="12"/>
      <c r="L28" s="169">
        <f t="shared" si="18"/>
        <v>0</v>
      </c>
      <c r="M28" s="169">
        <f t="shared" si="19"/>
        <v>0</v>
      </c>
      <c r="N28" s="169">
        <f t="shared" si="20"/>
        <v>0</v>
      </c>
      <c r="O28" s="169">
        <f t="shared" si="21"/>
        <v>0</v>
      </c>
      <c r="P28" s="169">
        <f t="shared" si="22"/>
        <v>0</v>
      </c>
      <c r="Q28" s="169">
        <f t="shared" si="23"/>
        <v>0</v>
      </c>
      <c r="R28" s="169">
        <f t="shared" si="24"/>
        <v>0</v>
      </c>
      <c r="S28" s="169">
        <f t="shared" si="25"/>
        <v>0</v>
      </c>
    </row>
    <row r="29" spans="3:19" x14ac:dyDescent="0.25">
      <c r="C29" s="18" t="s">
        <v>638</v>
      </c>
      <c r="D29" s="18" t="s">
        <v>629</v>
      </c>
      <c r="E29" s="168">
        <f t="shared" si="13"/>
        <v>0</v>
      </c>
      <c r="F29" s="168">
        <f t="shared" si="14"/>
        <v>0</v>
      </c>
      <c r="G29" s="168">
        <f t="shared" si="15"/>
        <v>0</v>
      </c>
      <c r="H29" s="12"/>
      <c r="I29" s="168">
        <f t="shared" si="16"/>
        <v>0</v>
      </c>
      <c r="J29" s="168">
        <f t="shared" si="17"/>
        <v>0</v>
      </c>
      <c r="K29" s="12"/>
      <c r="L29" s="169">
        <f t="shared" si="18"/>
        <v>0</v>
      </c>
      <c r="M29" s="169">
        <f t="shared" si="19"/>
        <v>0</v>
      </c>
      <c r="N29" s="169">
        <f t="shared" si="20"/>
        <v>0</v>
      </c>
      <c r="O29" s="169">
        <f t="shared" si="21"/>
        <v>0</v>
      </c>
      <c r="P29" s="169">
        <f t="shared" si="22"/>
        <v>0</v>
      </c>
      <c r="Q29" s="169">
        <f t="shared" si="23"/>
        <v>0</v>
      </c>
      <c r="R29" s="169">
        <f t="shared" si="24"/>
        <v>0</v>
      </c>
      <c r="S29" s="169">
        <f t="shared" si="25"/>
        <v>0</v>
      </c>
    </row>
    <row r="30" spans="3:19" x14ac:dyDescent="0.25">
      <c r="C30" s="18" t="s">
        <v>259</v>
      </c>
      <c r="D30" s="18" t="s">
        <v>259</v>
      </c>
      <c r="E30" s="168"/>
      <c r="F30" s="168"/>
      <c r="G30" s="168"/>
      <c r="H30" s="12"/>
      <c r="I30" s="168"/>
      <c r="J30" s="168"/>
      <c r="K30" s="12"/>
      <c r="L30" s="169"/>
      <c r="M30" s="169"/>
      <c r="N30" s="169"/>
      <c r="O30" s="169"/>
      <c r="P30" s="169"/>
      <c r="Q30" s="169"/>
      <c r="R30" s="169"/>
      <c r="S30" s="169"/>
    </row>
    <row r="31" spans="3:19" x14ac:dyDescent="0.25">
      <c r="C31" s="317" t="s">
        <v>225</v>
      </c>
      <c r="D31" s="318"/>
      <c r="E31" s="123">
        <f>Q88</f>
        <v>0</v>
      </c>
      <c r="F31" s="123">
        <f>Q143</f>
        <v>0</v>
      </c>
      <c r="G31" s="123">
        <f>Q198</f>
        <v>0</v>
      </c>
      <c r="H31" s="123">
        <f>SUM(H21:H30)</f>
        <v>0</v>
      </c>
      <c r="I31" s="123">
        <f>Q252</f>
        <v>0</v>
      </c>
      <c r="J31" s="123">
        <f>I31-H31</f>
        <v>0</v>
      </c>
      <c r="K31" s="123">
        <f>SUM(K21:K30)</f>
        <v>0</v>
      </c>
      <c r="L31" s="123">
        <f>SUM(E308:J308)</f>
        <v>0</v>
      </c>
      <c r="M31" s="123">
        <f>SUM(K308:P308)</f>
        <v>0</v>
      </c>
      <c r="N31" s="123">
        <f>L31+M31</f>
        <v>0</v>
      </c>
      <c r="O31" s="123">
        <f>Q363</f>
        <v>0</v>
      </c>
      <c r="P31" s="123">
        <f>Q418</f>
        <v>0</v>
      </c>
      <c r="Q31" s="123">
        <f>Q473</f>
        <v>0</v>
      </c>
      <c r="R31" s="123">
        <f>Q528</f>
        <v>0</v>
      </c>
      <c r="S31" s="123">
        <f>Q583</f>
        <v>0</v>
      </c>
    </row>
    <row r="32" spans="3:19" x14ac:dyDescent="0.25">
      <c r="C32" s="319" t="s">
        <v>258</v>
      </c>
      <c r="D32" s="320"/>
      <c r="E32" s="82"/>
      <c r="F32" s="82"/>
      <c r="G32" s="8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 spans="3:19" x14ac:dyDescent="0.25">
      <c r="C33" s="18" t="s">
        <v>252</v>
      </c>
      <c r="D33" s="18" t="s">
        <v>253</v>
      </c>
      <c r="E33" s="168">
        <f t="shared" ref="E33:E41" si="26">Q90</f>
        <v>0</v>
      </c>
      <c r="F33" s="168">
        <f t="shared" ref="F33:F41" si="27">Q145</f>
        <v>0</v>
      </c>
      <c r="G33" s="168">
        <f t="shared" ref="G33:G41" si="28">Q200</f>
        <v>0</v>
      </c>
      <c r="H33" s="12"/>
      <c r="I33" s="168">
        <f t="shared" ref="I33:I41" si="29">Q254</f>
        <v>0</v>
      </c>
      <c r="J33" s="168">
        <f t="shared" ref="J33:J41" si="30">I33-H33</f>
        <v>0</v>
      </c>
      <c r="K33" s="12"/>
      <c r="L33" s="169">
        <f t="shared" ref="L33:L41" si="31">SUM(E310:J310)</f>
        <v>0</v>
      </c>
      <c r="M33" s="169">
        <f t="shared" ref="M33:M41" si="32">SUM(K310:P310)</f>
        <v>0</v>
      </c>
      <c r="N33" s="169">
        <f t="shared" ref="N33:N41" si="33">L33+M33</f>
        <v>0</v>
      </c>
      <c r="O33" s="169">
        <f t="shared" ref="O33:O41" si="34">Q365</f>
        <v>0</v>
      </c>
      <c r="P33" s="169">
        <f t="shared" ref="P33:P41" si="35">Q420</f>
        <v>0</v>
      </c>
      <c r="Q33" s="169">
        <f t="shared" ref="Q33:Q41" si="36">Q475</f>
        <v>0</v>
      </c>
      <c r="R33" s="169">
        <f t="shared" ref="R33:R41" si="37">Q530</f>
        <v>0</v>
      </c>
      <c r="S33" s="169">
        <f t="shared" ref="S33:S41" si="38">Q585</f>
        <v>0</v>
      </c>
    </row>
    <row r="34" spans="3:19" x14ac:dyDescent="0.25">
      <c r="C34" s="18" t="s">
        <v>254</v>
      </c>
      <c r="D34" s="18" t="s">
        <v>255</v>
      </c>
      <c r="E34" s="168">
        <f t="shared" si="26"/>
        <v>0</v>
      </c>
      <c r="F34" s="168">
        <f t="shared" si="27"/>
        <v>0</v>
      </c>
      <c r="G34" s="168">
        <f t="shared" si="28"/>
        <v>0</v>
      </c>
      <c r="H34" s="12"/>
      <c r="I34" s="168">
        <f t="shared" si="29"/>
        <v>0</v>
      </c>
      <c r="J34" s="168">
        <f t="shared" si="30"/>
        <v>0</v>
      </c>
      <c r="K34" s="12"/>
      <c r="L34" s="169">
        <f t="shared" si="31"/>
        <v>0</v>
      </c>
      <c r="M34" s="169">
        <f t="shared" si="32"/>
        <v>0</v>
      </c>
      <c r="N34" s="169">
        <f t="shared" si="33"/>
        <v>0</v>
      </c>
      <c r="O34" s="169">
        <f t="shared" si="34"/>
        <v>0</v>
      </c>
      <c r="P34" s="169">
        <f t="shared" si="35"/>
        <v>0</v>
      </c>
      <c r="Q34" s="169">
        <f t="shared" si="36"/>
        <v>0</v>
      </c>
      <c r="R34" s="169">
        <f t="shared" si="37"/>
        <v>0</v>
      </c>
      <c r="S34" s="169">
        <f t="shared" si="38"/>
        <v>0</v>
      </c>
    </row>
    <row r="35" spans="3:19" x14ac:dyDescent="0.25">
      <c r="C35" s="167" t="s">
        <v>641</v>
      </c>
      <c r="D35" s="19" t="s">
        <v>64</v>
      </c>
      <c r="E35" s="168">
        <f t="shared" si="26"/>
        <v>0</v>
      </c>
      <c r="F35" s="168">
        <f t="shared" si="27"/>
        <v>0</v>
      </c>
      <c r="G35" s="168">
        <f t="shared" si="28"/>
        <v>0</v>
      </c>
      <c r="H35" s="12"/>
      <c r="I35" s="168">
        <f t="shared" si="29"/>
        <v>0</v>
      </c>
      <c r="J35" s="168">
        <f t="shared" si="30"/>
        <v>0</v>
      </c>
      <c r="K35" s="12"/>
      <c r="L35" s="169">
        <f t="shared" si="31"/>
        <v>0</v>
      </c>
      <c r="M35" s="169">
        <f t="shared" si="32"/>
        <v>0</v>
      </c>
      <c r="N35" s="169">
        <f t="shared" si="33"/>
        <v>0</v>
      </c>
      <c r="O35" s="169">
        <f t="shared" si="34"/>
        <v>0</v>
      </c>
      <c r="P35" s="169">
        <f t="shared" si="35"/>
        <v>0</v>
      </c>
      <c r="Q35" s="169">
        <f t="shared" si="36"/>
        <v>0</v>
      </c>
      <c r="R35" s="169">
        <f t="shared" si="37"/>
        <v>0</v>
      </c>
      <c r="S35" s="169">
        <f t="shared" si="38"/>
        <v>0</v>
      </c>
    </row>
    <row r="36" spans="3:19" x14ac:dyDescent="0.25">
      <c r="C36" s="167" t="s">
        <v>631</v>
      </c>
      <c r="D36" s="19" t="s">
        <v>632</v>
      </c>
      <c r="E36" s="168">
        <f t="shared" si="26"/>
        <v>0</v>
      </c>
      <c r="F36" s="168">
        <f t="shared" si="27"/>
        <v>0</v>
      </c>
      <c r="G36" s="168">
        <f t="shared" si="28"/>
        <v>0</v>
      </c>
      <c r="H36" s="12"/>
      <c r="I36" s="168">
        <f t="shared" si="29"/>
        <v>0</v>
      </c>
      <c r="J36" s="168">
        <f t="shared" si="30"/>
        <v>0</v>
      </c>
      <c r="K36" s="12"/>
      <c r="L36" s="169">
        <f t="shared" si="31"/>
        <v>0</v>
      </c>
      <c r="M36" s="169">
        <f t="shared" si="32"/>
        <v>0</v>
      </c>
      <c r="N36" s="169">
        <f t="shared" si="33"/>
        <v>0</v>
      </c>
      <c r="O36" s="169">
        <f t="shared" si="34"/>
        <v>0</v>
      </c>
      <c r="P36" s="169">
        <f t="shared" si="35"/>
        <v>0</v>
      </c>
      <c r="Q36" s="169">
        <f t="shared" si="36"/>
        <v>0</v>
      </c>
      <c r="R36" s="169">
        <f t="shared" si="37"/>
        <v>0</v>
      </c>
      <c r="S36" s="169">
        <f t="shared" si="38"/>
        <v>0</v>
      </c>
    </row>
    <row r="37" spans="3:19" x14ac:dyDescent="0.25">
      <c r="C37" s="167" t="s">
        <v>633</v>
      </c>
      <c r="D37" s="19" t="s">
        <v>634</v>
      </c>
      <c r="E37" s="168">
        <f t="shared" si="26"/>
        <v>0</v>
      </c>
      <c r="F37" s="168">
        <f t="shared" si="27"/>
        <v>0</v>
      </c>
      <c r="G37" s="168">
        <f t="shared" si="28"/>
        <v>0</v>
      </c>
      <c r="H37" s="12"/>
      <c r="I37" s="168">
        <f t="shared" si="29"/>
        <v>0</v>
      </c>
      <c r="J37" s="168">
        <f t="shared" si="30"/>
        <v>0</v>
      </c>
      <c r="K37" s="12"/>
      <c r="L37" s="169">
        <f t="shared" si="31"/>
        <v>0</v>
      </c>
      <c r="M37" s="169">
        <f t="shared" si="32"/>
        <v>0</v>
      </c>
      <c r="N37" s="169">
        <f t="shared" si="33"/>
        <v>0</v>
      </c>
      <c r="O37" s="169">
        <f t="shared" si="34"/>
        <v>0</v>
      </c>
      <c r="P37" s="169">
        <f t="shared" si="35"/>
        <v>0</v>
      </c>
      <c r="Q37" s="169">
        <f t="shared" si="36"/>
        <v>0</v>
      </c>
      <c r="R37" s="169">
        <f t="shared" si="37"/>
        <v>0</v>
      </c>
      <c r="S37" s="169">
        <f t="shared" si="38"/>
        <v>0</v>
      </c>
    </row>
    <row r="38" spans="3:19" x14ac:dyDescent="0.25">
      <c r="C38" s="167" t="s">
        <v>635</v>
      </c>
      <c r="D38" s="19" t="s">
        <v>636</v>
      </c>
      <c r="E38" s="168">
        <f t="shared" si="26"/>
        <v>0</v>
      </c>
      <c r="F38" s="168">
        <f t="shared" si="27"/>
        <v>0</v>
      </c>
      <c r="G38" s="168">
        <f t="shared" si="28"/>
        <v>0</v>
      </c>
      <c r="H38" s="12"/>
      <c r="I38" s="168">
        <f t="shared" si="29"/>
        <v>0</v>
      </c>
      <c r="J38" s="168">
        <f t="shared" si="30"/>
        <v>0</v>
      </c>
      <c r="K38" s="12"/>
      <c r="L38" s="169">
        <f t="shared" si="31"/>
        <v>0</v>
      </c>
      <c r="M38" s="169">
        <f t="shared" si="32"/>
        <v>0</v>
      </c>
      <c r="N38" s="169">
        <f t="shared" si="33"/>
        <v>0</v>
      </c>
      <c r="O38" s="169">
        <f t="shared" si="34"/>
        <v>0</v>
      </c>
      <c r="P38" s="169">
        <f t="shared" si="35"/>
        <v>0</v>
      </c>
      <c r="Q38" s="169">
        <f t="shared" si="36"/>
        <v>0</v>
      </c>
      <c r="R38" s="169">
        <f t="shared" si="37"/>
        <v>0</v>
      </c>
      <c r="S38" s="169">
        <f t="shared" si="38"/>
        <v>0</v>
      </c>
    </row>
    <row r="39" spans="3:19" x14ac:dyDescent="0.25">
      <c r="C39" s="167" t="s">
        <v>473</v>
      </c>
      <c r="D39" s="19" t="s">
        <v>627</v>
      </c>
      <c r="E39" s="168">
        <f t="shared" si="26"/>
        <v>0</v>
      </c>
      <c r="F39" s="168">
        <f t="shared" si="27"/>
        <v>0</v>
      </c>
      <c r="G39" s="168">
        <f t="shared" si="28"/>
        <v>0</v>
      </c>
      <c r="H39" s="12"/>
      <c r="I39" s="168">
        <f t="shared" si="29"/>
        <v>0</v>
      </c>
      <c r="J39" s="168">
        <f t="shared" si="30"/>
        <v>0</v>
      </c>
      <c r="K39" s="12"/>
      <c r="L39" s="169">
        <f t="shared" si="31"/>
        <v>0</v>
      </c>
      <c r="M39" s="169">
        <f t="shared" si="32"/>
        <v>0</v>
      </c>
      <c r="N39" s="169">
        <f t="shared" si="33"/>
        <v>0</v>
      </c>
      <c r="O39" s="169">
        <f t="shared" si="34"/>
        <v>0</v>
      </c>
      <c r="P39" s="169">
        <f t="shared" si="35"/>
        <v>0</v>
      </c>
      <c r="Q39" s="169">
        <f t="shared" si="36"/>
        <v>0</v>
      </c>
      <c r="R39" s="169">
        <f t="shared" si="37"/>
        <v>0</v>
      </c>
      <c r="S39" s="169">
        <f t="shared" si="38"/>
        <v>0</v>
      </c>
    </row>
    <row r="40" spans="3:19" x14ac:dyDescent="0.25">
      <c r="C40" s="167" t="s">
        <v>473</v>
      </c>
      <c r="D40" s="19" t="s">
        <v>637</v>
      </c>
      <c r="E40" s="168">
        <f t="shared" si="26"/>
        <v>0</v>
      </c>
      <c r="F40" s="168">
        <f t="shared" si="27"/>
        <v>0</v>
      </c>
      <c r="G40" s="168">
        <f t="shared" si="28"/>
        <v>0</v>
      </c>
      <c r="H40" s="12"/>
      <c r="I40" s="168">
        <f t="shared" si="29"/>
        <v>0</v>
      </c>
      <c r="J40" s="168">
        <f t="shared" si="30"/>
        <v>0</v>
      </c>
      <c r="K40" s="12"/>
      <c r="L40" s="169">
        <f t="shared" si="31"/>
        <v>0</v>
      </c>
      <c r="M40" s="169">
        <f t="shared" si="32"/>
        <v>0</v>
      </c>
      <c r="N40" s="169">
        <f t="shared" si="33"/>
        <v>0</v>
      </c>
      <c r="O40" s="169">
        <f t="shared" si="34"/>
        <v>0</v>
      </c>
      <c r="P40" s="169">
        <f t="shared" si="35"/>
        <v>0</v>
      </c>
      <c r="Q40" s="169">
        <f t="shared" si="36"/>
        <v>0</v>
      </c>
      <c r="R40" s="169">
        <f t="shared" si="37"/>
        <v>0</v>
      </c>
      <c r="S40" s="169">
        <f t="shared" si="38"/>
        <v>0</v>
      </c>
    </row>
    <row r="41" spans="3:19" x14ac:dyDescent="0.25">
      <c r="C41" s="167" t="s">
        <v>638</v>
      </c>
      <c r="D41" s="19" t="s">
        <v>629</v>
      </c>
      <c r="E41" s="168">
        <f t="shared" si="26"/>
        <v>0</v>
      </c>
      <c r="F41" s="168">
        <f t="shared" si="27"/>
        <v>0</v>
      </c>
      <c r="G41" s="168">
        <f t="shared" si="28"/>
        <v>0</v>
      </c>
      <c r="H41" s="12"/>
      <c r="I41" s="168">
        <f t="shared" si="29"/>
        <v>0</v>
      </c>
      <c r="J41" s="168">
        <f t="shared" si="30"/>
        <v>0</v>
      </c>
      <c r="K41" s="12"/>
      <c r="L41" s="169">
        <f t="shared" si="31"/>
        <v>0</v>
      </c>
      <c r="M41" s="169">
        <f t="shared" si="32"/>
        <v>0</v>
      </c>
      <c r="N41" s="169">
        <f t="shared" si="33"/>
        <v>0</v>
      </c>
      <c r="O41" s="169">
        <f t="shared" si="34"/>
        <v>0</v>
      </c>
      <c r="P41" s="169">
        <f t="shared" si="35"/>
        <v>0</v>
      </c>
      <c r="Q41" s="169">
        <f t="shared" si="36"/>
        <v>0</v>
      </c>
      <c r="R41" s="169">
        <f t="shared" si="37"/>
        <v>0</v>
      </c>
      <c r="S41" s="169">
        <f t="shared" si="38"/>
        <v>0</v>
      </c>
    </row>
    <row r="42" spans="3:19" x14ac:dyDescent="0.25">
      <c r="C42" s="18" t="s">
        <v>259</v>
      </c>
      <c r="D42" s="18" t="s">
        <v>259</v>
      </c>
      <c r="E42" s="168"/>
      <c r="F42" s="168"/>
      <c r="G42" s="168"/>
      <c r="H42" s="12"/>
      <c r="I42" s="168"/>
      <c r="J42" s="168"/>
      <c r="K42" s="12"/>
      <c r="L42" s="169"/>
      <c r="M42" s="169"/>
      <c r="N42" s="169"/>
      <c r="O42" s="169"/>
      <c r="P42" s="169"/>
      <c r="Q42" s="169"/>
      <c r="R42" s="169"/>
      <c r="S42" s="169"/>
    </row>
    <row r="43" spans="3:19" x14ac:dyDescent="0.25">
      <c r="C43" s="317" t="s">
        <v>225</v>
      </c>
      <c r="D43" s="318"/>
      <c r="E43" s="123">
        <f>Q100</f>
        <v>0</v>
      </c>
      <c r="F43" s="123">
        <f>Q155</f>
        <v>0</v>
      </c>
      <c r="G43" s="123">
        <f>Q210</f>
        <v>0</v>
      </c>
      <c r="H43" s="123">
        <f>SUM(H33:H42)</f>
        <v>0</v>
      </c>
      <c r="I43" s="123">
        <f>Q264</f>
        <v>0</v>
      </c>
      <c r="J43" s="123">
        <f>I43-H43</f>
        <v>0</v>
      </c>
      <c r="K43" s="123">
        <f>SUM(K33:K42)</f>
        <v>0</v>
      </c>
      <c r="L43" s="123">
        <f>SUM(E320:J320)</f>
        <v>0</v>
      </c>
      <c r="M43" s="123">
        <f>SUM(K320:P320)</f>
        <v>0</v>
      </c>
      <c r="N43" s="123">
        <f>L43+M43</f>
        <v>0</v>
      </c>
      <c r="O43" s="123">
        <f>Q375</f>
        <v>0</v>
      </c>
      <c r="P43" s="123">
        <f>Q430</f>
        <v>0</v>
      </c>
      <c r="Q43" s="123">
        <f>Q485</f>
        <v>0</v>
      </c>
      <c r="R43" s="123">
        <f>Q540</f>
        <v>0</v>
      </c>
      <c r="S43" s="123">
        <f>Q595</f>
        <v>0</v>
      </c>
    </row>
    <row r="44" spans="3:19" x14ac:dyDescent="0.25">
      <c r="C44" s="319" t="s">
        <v>260</v>
      </c>
      <c r="D44" s="320"/>
      <c r="E44" s="82"/>
      <c r="F44" s="82"/>
      <c r="G44" s="8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</row>
    <row r="45" spans="3:19" x14ac:dyDescent="0.25">
      <c r="C45" s="18" t="s">
        <v>252</v>
      </c>
      <c r="D45" s="18" t="s">
        <v>253</v>
      </c>
      <c r="E45" s="168">
        <f t="shared" ref="E45:E54" si="39">Q102</f>
        <v>0</v>
      </c>
      <c r="F45" s="168">
        <f t="shared" ref="F45:F54" si="40">Q157</f>
        <v>0</v>
      </c>
      <c r="G45" s="168">
        <f t="shared" ref="G45:G54" si="41">Q212</f>
        <v>0</v>
      </c>
      <c r="H45" s="12"/>
      <c r="I45" s="168">
        <f t="shared" ref="I45:I54" si="42">Q266</f>
        <v>0</v>
      </c>
      <c r="J45" s="168">
        <f t="shared" ref="J45:J54" si="43">I45-H45</f>
        <v>0</v>
      </c>
      <c r="K45" s="12"/>
      <c r="L45" s="169">
        <f t="shared" ref="L45:L54" si="44">SUM(E322:J322)</f>
        <v>0</v>
      </c>
      <c r="M45" s="169">
        <f t="shared" ref="M45:M54" si="45">SUM(K322:P322)</f>
        <v>0</v>
      </c>
      <c r="N45" s="169">
        <f t="shared" ref="N45:N54" si="46">L45+M45</f>
        <v>0</v>
      </c>
      <c r="O45" s="169">
        <f t="shared" ref="O45:O54" si="47">Q377</f>
        <v>0</v>
      </c>
      <c r="P45" s="169">
        <f t="shared" ref="P45:P54" si="48">Q432</f>
        <v>0</v>
      </c>
      <c r="Q45" s="169">
        <f t="shared" ref="Q45:Q54" si="49">Q487</f>
        <v>0</v>
      </c>
      <c r="R45" s="169">
        <f t="shared" ref="R45:R54" si="50">Q542</f>
        <v>0</v>
      </c>
      <c r="S45" s="169">
        <f t="shared" ref="S45:S54" si="51">Q597</f>
        <v>0</v>
      </c>
    </row>
    <row r="46" spans="3:19" x14ac:dyDescent="0.25">
      <c r="C46" s="18" t="s">
        <v>254</v>
      </c>
      <c r="D46" s="18" t="s">
        <v>255</v>
      </c>
      <c r="E46" s="168">
        <f t="shared" si="39"/>
        <v>0</v>
      </c>
      <c r="F46" s="168">
        <f t="shared" si="40"/>
        <v>0</v>
      </c>
      <c r="G46" s="168">
        <f t="shared" si="41"/>
        <v>0</v>
      </c>
      <c r="H46" s="12"/>
      <c r="I46" s="168">
        <f t="shared" si="42"/>
        <v>0</v>
      </c>
      <c r="J46" s="168">
        <f t="shared" si="43"/>
        <v>0</v>
      </c>
      <c r="K46" s="12"/>
      <c r="L46" s="169">
        <f t="shared" si="44"/>
        <v>0</v>
      </c>
      <c r="M46" s="169">
        <f t="shared" si="45"/>
        <v>0</v>
      </c>
      <c r="N46" s="169">
        <f t="shared" si="46"/>
        <v>0</v>
      </c>
      <c r="O46" s="169">
        <f t="shared" si="47"/>
        <v>0</v>
      </c>
      <c r="P46" s="169">
        <f t="shared" si="48"/>
        <v>0</v>
      </c>
      <c r="Q46" s="169">
        <f t="shared" si="49"/>
        <v>0</v>
      </c>
      <c r="R46" s="169">
        <f t="shared" si="50"/>
        <v>0</v>
      </c>
      <c r="S46" s="169">
        <f t="shared" si="51"/>
        <v>0</v>
      </c>
    </row>
    <row r="47" spans="3:19" x14ac:dyDescent="0.25">
      <c r="C47" s="18" t="s">
        <v>641</v>
      </c>
      <c r="D47" s="18" t="s">
        <v>64</v>
      </c>
      <c r="E47" s="168">
        <f t="shared" si="39"/>
        <v>0</v>
      </c>
      <c r="F47" s="168">
        <f t="shared" si="40"/>
        <v>0</v>
      </c>
      <c r="G47" s="168">
        <f t="shared" si="41"/>
        <v>0</v>
      </c>
      <c r="H47" s="12"/>
      <c r="I47" s="168">
        <f t="shared" si="42"/>
        <v>0</v>
      </c>
      <c r="J47" s="168">
        <f t="shared" si="43"/>
        <v>0</v>
      </c>
      <c r="K47" s="12"/>
      <c r="L47" s="169">
        <f t="shared" si="44"/>
        <v>0</v>
      </c>
      <c r="M47" s="169">
        <f t="shared" si="45"/>
        <v>0</v>
      </c>
      <c r="N47" s="169">
        <f t="shared" si="46"/>
        <v>0</v>
      </c>
      <c r="O47" s="169">
        <f t="shared" si="47"/>
        <v>0</v>
      </c>
      <c r="P47" s="169">
        <f t="shared" si="48"/>
        <v>0</v>
      </c>
      <c r="Q47" s="169">
        <f t="shared" si="49"/>
        <v>0</v>
      </c>
      <c r="R47" s="169">
        <f t="shared" si="50"/>
        <v>0</v>
      </c>
      <c r="S47" s="169">
        <f t="shared" si="51"/>
        <v>0</v>
      </c>
    </row>
    <row r="48" spans="3:19" x14ac:dyDescent="0.25">
      <c r="C48" s="18" t="s">
        <v>631</v>
      </c>
      <c r="D48" s="18" t="s">
        <v>632</v>
      </c>
      <c r="E48" s="168">
        <f t="shared" si="39"/>
        <v>0</v>
      </c>
      <c r="F48" s="168">
        <f t="shared" si="40"/>
        <v>0</v>
      </c>
      <c r="G48" s="168">
        <f t="shared" si="41"/>
        <v>0</v>
      </c>
      <c r="H48" s="12"/>
      <c r="I48" s="168">
        <f t="shared" si="42"/>
        <v>0</v>
      </c>
      <c r="J48" s="168">
        <f t="shared" si="43"/>
        <v>0</v>
      </c>
      <c r="K48" s="12"/>
      <c r="L48" s="169">
        <f t="shared" si="44"/>
        <v>0</v>
      </c>
      <c r="M48" s="169">
        <f t="shared" si="45"/>
        <v>0</v>
      </c>
      <c r="N48" s="169">
        <f t="shared" si="46"/>
        <v>0</v>
      </c>
      <c r="O48" s="169">
        <f t="shared" si="47"/>
        <v>0</v>
      </c>
      <c r="P48" s="169">
        <f t="shared" si="48"/>
        <v>0</v>
      </c>
      <c r="Q48" s="169">
        <f t="shared" si="49"/>
        <v>0</v>
      </c>
      <c r="R48" s="169">
        <f t="shared" si="50"/>
        <v>0</v>
      </c>
      <c r="S48" s="169">
        <f t="shared" si="51"/>
        <v>0</v>
      </c>
    </row>
    <row r="49" spans="3:19" x14ac:dyDescent="0.25">
      <c r="C49" s="18" t="s">
        <v>633</v>
      </c>
      <c r="D49" s="18" t="s">
        <v>634</v>
      </c>
      <c r="E49" s="168">
        <f t="shared" si="39"/>
        <v>0</v>
      </c>
      <c r="F49" s="168">
        <f t="shared" si="40"/>
        <v>0</v>
      </c>
      <c r="G49" s="168">
        <f t="shared" si="41"/>
        <v>0</v>
      </c>
      <c r="H49" s="12"/>
      <c r="I49" s="168">
        <f t="shared" si="42"/>
        <v>0</v>
      </c>
      <c r="J49" s="168">
        <f t="shared" si="43"/>
        <v>0</v>
      </c>
      <c r="K49" s="12"/>
      <c r="L49" s="169">
        <f t="shared" si="44"/>
        <v>0</v>
      </c>
      <c r="M49" s="169">
        <f t="shared" si="45"/>
        <v>0</v>
      </c>
      <c r="N49" s="169">
        <f t="shared" si="46"/>
        <v>0</v>
      </c>
      <c r="O49" s="169">
        <f t="shared" si="47"/>
        <v>0</v>
      </c>
      <c r="P49" s="169">
        <f t="shared" si="48"/>
        <v>0</v>
      </c>
      <c r="Q49" s="169">
        <f t="shared" si="49"/>
        <v>0</v>
      </c>
      <c r="R49" s="169">
        <f t="shared" si="50"/>
        <v>0</v>
      </c>
      <c r="S49" s="169">
        <f t="shared" si="51"/>
        <v>0</v>
      </c>
    </row>
    <row r="50" spans="3:19" x14ac:dyDescent="0.25">
      <c r="C50" s="18" t="s">
        <v>639</v>
      </c>
      <c r="D50" s="18" t="s">
        <v>640</v>
      </c>
      <c r="E50" s="168">
        <f t="shared" si="39"/>
        <v>0</v>
      </c>
      <c r="F50" s="168">
        <f t="shared" si="40"/>
        <v>0</v>
      </c>
      <c r="G50" s="168">
        <f t="shared" si="41"/>
        <v>0</v>
      </c>
      <c r="H50" s="12"/>
      <c r="I50" s="168">
        <f t="shared" si="42"/>
        <v>0</v>
      </c>
      <c r="J50" s="168">
        <f t="shared" si="43"/>
        <v>0</v>
      </c>
      <c r="K50" s="12"/>
      <c r="L50" s="169">
        <f t="shared" si="44"/>
        <v>0</v>
      </c>
      <c r="M50" s="169">
        <f t="shared" si="45"/>
        <v>0</v>
      </c>
      <c r="N50" s="169">
        <f t="shared" si="46"/>
        <v>0</v>
      </c>
      <c r="O50" s="169">
        <f t="shared" si="47"/>
        <v>0</v>
      </c>
      <c r="P50" s="169">
        <f t="shared" si="48"/>
        <v>0</v>
      </c>
      <c r="Q50" s="169">
        <f t="shared" si="49"/>
        <v>0</v>
      </c>
      <c r="R50" s="169">
        <f t="shared" si="50"/>
        <v>0</v>
      </c>
      <c r="S50" s="169">
        <f t="shared" si="51"/>
        <v>0</v>
      </c>
    </row>
    <row r="51" spans="3:19" x14ac:dyDescent="0.25">
      <c r="C51" s="18" t="s">
        <v>635</v>
      </c>
      <c r="D51" s="18" t="s">
        <v>636</v>
      </c>
      <c r="E51" s="168">
        <f t="shared" si="39"/>
        <v>0</v>
      </c>
      <c r="F51" s="168">
        <f t="shared" si="40"/>
        <v>0</v>
      </c>
      <c r="G51" s="168">
        <f t="shared" si="41"/>
        <v>0</v>
      </c>
      <c r="H51" s="12"/>
      <c r="I51" s="168">
        <f t="shared" si="42"/>
        <v>0</v>
      </c>
      <c r="J51" s="168">
        <f t="shared" si="43"/>
        <v>0</v>
      </c>
      <c r="K51" s="12"/>
      <c r="L51" s="169">
        <f t="shared" si="44"/>
        <v>0</v>
      </c>
      <c r="M51" s="169">
        <f t="shared" si="45"/>
        <v>0</v>
      </c>
      <c r="N51" s="169">
        <f t="shared" si="46"/>
        <v>0</v>
      </c>
      <c r="O51" s="169">
        <f t="shared" si="47"/>
        <v>0</v>
      </c>
      <c r="P51" s="169">
        <f t="shared" si="48"/>
        <v>0</v>
      </c>
      <c r="Q51" s="169">
        <f t="shared" si="49"/>
        <v>0</v>
      </c>
      <c r="R51" s="169">
        <f t="shared" si="50"/>
        <v>0</v>
      </c>
      <c r="S51" s="169">
        <f t="shared" si="51"/>
        <v>0</v>
      </c>
    </row>
    <row r="52" spans="3:19" x14ac:dyDescent="0.25">
      <c r="C52" s="18" t="s">
        <v>473</v>
      </c>
      <c r="D52" s="18" t="s">
        <v>627</v>
      </c>
      <c r="E52" s="168">
        <f t="shared" si="39"/>
        <v>0</v>
      </c>
      <c r="F52" s="168">
        <f t="shared" si="40"/>
        <v>0</v>
      </c>
      <c r="G52" s="168">
        <f t="shared" si="41"/>
        <v>0</v>
      </c>
      <c r="H52" s="12"/>
      <c r="I52" s="168">
        <f t="shared" si="42"/>
        <v>0</v>
      </c>
      <c r="J52" s="168">
        <f t="shared" si="43"/>
        <v>0</v>
      </c>
      <c r="K52" s="12"/>
      <c r="L52" s="169">
        <f t="shared" si="44"/>
        <v>0</v>
      </c>
      <c r="M52" s="169">
        <f t="shared" si="45"/>
        <v>0</v>
      </c>
      <c r="N52" s="169">
        <f t="shared" si="46"/>
        <v>0</v>
      </c>
      <c r="O52" s="169">
        <f t="shared" si="47"/>
        <v>0</v>
      </c>
      <c r="P52" s="169">
        <f t="shared" si="48"/>
        <v>0</v>
      </c>
      <c r="Q52" s="169">
        <f t="shared" si="49"/>
        <v>0</v>
      </c>
      <c r="R52" s="169">
        <f t="shared" si="50"/>
        <v>0</v>
      </c>
      <c r="S52" s="169">
        <f t="shared" si="51"/>
        <v>0</v>
      </c>
    </row>
    <row r="53" spans="3:19" x14ac:dyDescent="0.25">
      <c r="C53" s="18" t="s">
        <v>473</v>
      </c>
      <c r="D53" s="18" t="s">
        <v>637</v>
      </c>
      <c r="E53" s="168">
        <f t="shared" si="39"/>
        <v>0</v>
      </c>
      <c r="F53" s="168">
        <f t="shared" si="40"/>
        <v>0</v>
      </c>
      <c r="G53" s="168">
        <f t="shared" si="41"/>
        <v>0</v>
      </c>
      <c r="H53" s="12"/>
      <c r="I53" s="168">
        <f t="shared" si="42"/>
        <v>0</v>
      </c>
      <c r="J53" s="168">
        <f t="shared" si="43"/>
        <v>0</v>
      </c>
      <c r="K53" s="12"/>
      <c r="L53" s="169">
        <f t="shared" si="44"/>
        <v>0</v>
      </c>
      <c r="M53" s="169">
        <f t="shared" si="45"/>
        <v>0</v>
      </c>
      <c r="N53" s="169">
        <f t="shared" si="46"/>
        <v>0</v>
      </c>
      <c r="O53" s="169">
        <f t="shared" si="47"/>
        <v>0</v>
      </c>
      <c r="P53" s="169">
        <f t="shared" si="48"/>
        <v>0</v>
      </c>
      <c r="Q53" s="169">
        <f t="shared" si="49"/>
        <v>0</v>
      </c>
      <c r="R53" s="169">
        <f t="shared" si="50"/>
        <v>0</v>
      </c>
      <c r="S53" s="169">
        <f t="shared" si="51"/>
        <v>0</v>
      </c>
    </row>
    <row r="54" spans="3:19" x14ac:dyDescent="0.25">
      <c r="C54" s="18" t="s">
        <v>638</v>
      </c>
      <c r="D54" s="18" t="s">
        <v>629</v>
      </c>
      <c r="E54" s="168">
        <f t="shared" si="39"/>
        <v>0</v>
      </c>
      <c r="F54" s="168">
        <f t="shared" si="40"/>
        <v>0</v>
      </c>
      <c r="G54" s="168">
        <f t="shared" si="41"/>
        <v>0</v>
      </c>
      <c r="H54" s="12"/>
      <c r="I54" s="168">
        <f t="shared" si="42"/>
        <v>0</v>
      </c>
      <c r="J54" s="168">
        <f t="shared" si="43"/>
        <v>0</v>
      </c>
      <c r="K54" s="12"/>
      <c r="L54" s="169">
        <f t="shared" si="44"/>
        <v>0</v>
      </c>
      <c r="M54" s="169">
        <f t="shared" si="45"/>
        <v>0</v>
      </c>
      <c r="N54" s="169">
        <f t="shared" si="46"/>
        <v>0</v>
      </c>
      <c r="O54" s="169">
        <f t="shared" si="47"/>
        <v>0</v>
      </c>
      <c r="P54" s="169">
        <f t="shared" si="48"/>
        <v>0</v>
      </c>
      <c r="Q54" s="169">
        <f t="shared" si="49"/>
        <v>0</v>
      </c>
      <c r="R54" s="169">
        <f t="shared" si="50"/>
        <v>0</v>
      </c>
      <c r="S54" s="169">
        <f t="shared" si="51"/>
        <v>0</v>
      </c>
    </row>
    <row r="55" spans="3:19" x14ac:dyDescent="0.25">
      <c r="C55" s="18" t="s">
        <v>259</v>
      </c>
      <c r="D55" s="18" t="s">
        <v>259</v>
      </c>
      <c r="E55" s="168"/>
      <c r="F55" s="168"/>
      <c r="G55" s="168"/>
      <c r="H55" s="12"/>
      <c r="I55" s="168"/>
      <c r="J55" s="168"/>
      <c r="K55" s="12"/>
      <c r="L55" s="169"/>
      <c r="M55" s="169"/>
      <c r="N55" s="169"/>
      <c r="O55" s="169"/>
      <c r="P55" s="169"/>
      <c r="Q55" s="169"/>
      <c r="R55" s="169"/>
      <c r="S55" s="169"/>
    </row>
    <row r="56" spans="3:19" x14ac:dyDescent="0.25">
      <c r="C56" s="317" t="s">
        <v>225</v>
      </c>
      <c r="D56" s="318"/>
      <c r="E56" s="123">
        <f>Q113</f>
        <v>0</v>
      </c>
      <c r="F56" s="123">
        <f>Q168</f>
        <v>0</v>
      </c>
      <c r="G56" s="123">
        <f>Q223</f>
        <v>0</v>
      </c>
      <c r="H56" s="123">
        <f>SUM(H45:H55)</f>
        <v>0</v>
      </c>
      <c r="I56" s="123">
        <f>Q277</f>
        <v>0</v>
      </c>
      <c r="J56" s="123">
        <f>I56-H56</f>
        <v>0</v>
      </c>
      <c r="K56" s="123">
        <f>SUM(K45:K55)</f>
        <v>0</v>
      </c>
      <c r="L56" s="123">
        <f>SUM(E333:J333)</f>
        <v>0</v>
      </c>
      <c r="M56" s="123">
        <f>SUM(K333:P333)</f>
        <v>0</v>
      </c>
      <c r="N56" s="123">
        <f>L56+M56</f>
        <v>0</v>
      </c>
      <c r="O56" s="123">
        <f>Q388</f>
        <v>0</v>
      </c>
      <c r="P56" s="123">
        <f>Q443</f>
        <v>0</v>
      </c>
      <c r="Q56" s="123">
        <f>Q498</f>
        <v>0</v>
      </c>
      <c r="R56" s="123">
        <f>Q553</f>
        <v>0</v>
      </c>
      <c r="S56" s="123">
        <f>Q608</f>
        <v>0</v>
      </c>
    </row>
    <row r="57" spans="3:19" x14ac:dyDescent="0.25">
      <c r="C57" s="317" t="s">
        <v>256</v>
      </c>
      <c r="D57" s="318"/>
      <c r="E57" s="123">
        <f>Q114</f>
        <v>0</v>
      </c>
      <c r="F57" s="123">
        <f>Q169</f>
        <v>0</v>
      </c>
      <c r="G57" s="123">
        <f>Q224</f>
        <v>0</v>
      </c>
      <c r="H57" s="123">
        <f>SUM(H46:H56)</f>
        <v>0</v>
      </c>
      <c r="I57" s="123">
        <f>Q278</f>
        <v>0</v>
      </c>
      <c r="J57" s="123">
        <f>I57-H57</f>
        <v>0</v>
      </c>
      <c r="K57" s="123">
        <f>SUM(K46:K56)</f>
        <v>0</v>
      </c>
      <c r="L57" s="123">
        <f>SUM(E334:J334)</f>
        <v>0</v>
      </c>
      <c r="M57" s="123">
        <f>SUM(K334:P334)</f>
        <v>0</v>
      </c>
      <c r="N57" s="123">
        <f>L57+M57</f>
        <v>0</v>
      </c>
      <c r="O57" s="123">
        <f>Q389</f>
        <v>0</v>
      </c>
      <c r="P57" s="123">
        <f>Q444</f>
        <v>0</v>
      </c>
      <c r="Q57" s="123">
        <f>Q499</f>
        <v>0</v>
      </c>
      <c r="R57" s="123">
        <f>Q554</f>
        <v>0</v>
      </c>
      <c r="S57" s="123">
        <f>Q609</f>
        <v>0</v>
      </c>
    </row>
    <row r="58" spans="3:19" x14ac:dyDescent="0.25">
      <c r="C58" s="317" t="s">
        <v>261</v>
      </c>
      <c r="D58" s="318"/>
      <c r="E58" s="123">
        <f>Q115</f>
        <v>0</v>
      </c>
      <c r="F58" s="123">
        <f>Q170</f>
        <v>0</v>
      </c>
      <c r="G58" s="123">
        <f>Q225</f>
        <v>0</v>
      </c>
      <c r="H58" s="123">
        <f>SUM(H55:H57)</f>
        <v>0</v>
      </c>
      <c r="I58" s="123">
        <f>Q279</f>
        <v>0</v>
      </c>
      <c r="J58" s="123">
        <f>I58-H58</f>
        <v>0</v>
      </c>
      <c r="K58" s="123">
        <f>SUM(K55:K57)</f>
        <v>0</v>
      </c>
      <c r="L58" s="123">
        <f>SUM(E335:J335)</f>
        <v>0</v>
      </c>
      <c r="M58" s="123">
        <f>SUM(K335:P335)</f>
        <v>0</v>
      </c>
      <c r="N58" s="123">
        <f>L58+M58</f>
        <v>0</v>
      </c>
      <c r="O58" s="123">
        <f>Q390</f>
        <v>0</v>
      </c>
      <c r="P58" s="123">
        <f>Q445</f>
        <v>0</v>
      </c>
      <c r="Q58" s="123">
        <f>Q500</f>
        <v>0</v>
      </c>
      <c r="R58" s="123">
        <f>Q555</f>
        <v>0</v>
      </c>
      <c r="S58" s="123">
        <f>Q610</f>
        <v>0</v>
      </c>
    </row>
    <row r="61" spans="3:19" x14ac:dyDescent="0.25">
      <c r="C61" s="15" t="s">
        <v>262</v>
      </c>
    </row>
    <row r="62" spans="3:19" x14ac:dyDescent="0.25">
      <c r="C62" s="15"/>
      <c r="Q62" s="27" t="s">
        <v>109</v>
      </c>
    </row>
    <row r="63" spans="3:19" x14ac:dyDescent="0.25">
      <c r="C63" s="312" t="s">
        <v>244</v>
      </c>
      <c r="D63" s="312"/>
      <c r="E63" s="306" t="s">
        <v>263</v>
      </c>
      <c r="F63" s="306"/>
      <c r="G63" s="306"/>
      <c r="H63" s="306"/>
      <c r="I63" s="306"/>
      <c r="J63" s="306"/>
      <c r="K63" s="306"/>
      <c r="L63" s="306"/>
      <c r="M63" s="306"/>
      <c r="N63" s="306"/>
      <c r="O63" s="306"/>
      <c r="P63" s="306"/>
      <c r="Q63" s="306"/>
    </row>
    <row r="64" spans="3:19" x14ac:dyDescent="0.25">
      <c r="C64" s="312"/>
      <c r="D64" s="312"/>
      <c r="E64" s="14" t="s">
        <v>110</v>
      </c>
      <c r="F64" s="14" t="s">
        <v>111</v>
      </c>
      <c r="G64" s="14" t="s">
        <v>112</v>
      </c>
      <c r="H64" s="14" t="s">
        <v>113</v>
      </c>
      <c r="I64" s="14" t="s">
        <v>114</v>
      </c>
      <c r="J64" s="14" t="s">
        <v>115</v>
      </c>
      <c r="K64" s="14" t="s">
        <v>116</v>
      </c>
      <c r="L64" s="14" t="s">
        <v>117</v>
      </c>
      <c r="M64" s="14" t="s">
        <v>118</v>
      </c>
      <c r="N64" s="14" t="s">
        <v>119</v>
      </c>
      <c r="O64" s="14" t="s">
        <v>120</v>
      </c>
      <c r="P64" s="14" t="s">
        <v>121</v>
      </c>
      <c r="Q64" s="14" t="s">
        <v>108</v>
      </c>
    </row>
    <row r="65" spans="3:17" x14ac:dyDescent="0.25">
      <c r="C65" s="319" t="s">
        <v>246</v>
      </c>
      <c r="D65" s="320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</row>
    <row r="66" spans="3:17" x14ac:dyDescent="0.25">
      <c r="C66" s="74" t="s">
        <v>247</v>
      </c>
      <c r="D66" s="74" t="s">
        <v>248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>
        <f>SUM(E66:P66)</f>
        <v>0</v>
      </c>
    </row>
    <row r="67" spans="3:17" x14ac:dyDescent="0.25">
      <c r="C67" s="18" t="s">
        <v>249</v>
      </c>
      <c r="D67" s="18" t="s">
        <v>250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>
        <f t="shared" ref="Q67:Q75" si="52">SUM(E67:P67)</f>
        <v>0</v>
      </c>
    </row>
    <row r="68" spans="3:17" x14ac:dyDescent="0.25">
      <c r="C68" s="18" t="s">
        <v>616</v>
      </c>
      <c r="D68" s="18" t="s">
        <v>617</v>
      </c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>
        <f t="shared" si="52"/>
        <v>0</v>
      </c>
    </row>
    <row r="69" spans="3:17" x14ac:dyDescent="0.25">
      <c r="C69" s="18" t="s">
        <v>618</v>
      </c>
      <c r="D69" s="18" t="s">
        <v>619</v>
      </c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>
        <f t="shared" si="52"/>
        <v>0</v>
      </c>
    </row>
    <row r="70" spans="3:17" x14ac:dyDescent="0.25">
      <c r="C70" s="18" t="s">
        <v>620</v>
      </c>
      <c r="D70" s="18" t="s">
        <v>621</v>
      </c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>
        <f t="shared" si="52"/>
        <v>0</v>
      </c>
    </row>
    <row r="71" spans="3:17" x14ac:dyDescent="0.25">
      <c r="C71" s="18" t="s">
        <v>622</v>
      </c>
      <c r="D71" s="18" t="s">
        <v>623</v>
      </c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>
        <f t="shared" si="52"/>
        <v>0</v>
      </c>
    </row>
    <row r="72" spans="3:17" x14ac:dyDescent="0.25">
      <c r="C72" s="18" t="s">
        <v>624</v>
      </c>
      <c r="D72" s="18" t="s">
        <v>625</v>
      </c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>
        <f t="shared" si="52"/>
        <v>0</v>
      </c>
    </row>
    <row r="73" spans="3:17" x14ac:dyDescent="0.25">
      <c r="C73" s="18" t="s">
        <v>626</v>
      </c>
      <c r="D73" s="18" t="s">
        <v>627</v>
      </c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>
        <f t="shared" si="52"/>
        <v>0</v>
      </c>
    </row>
    <row r="74" spans="3:17" x14ac:dyDescent="0.25">
      <c r="C74" s="18" t="s">
        <v>628</v>
      </c>
      <c r="D74" s="18" t="s">
        <v>629</v>
      </c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>
        <f t="shared" si="52"/>
        <v>0</v>
      </c>
    </row>
    <row r="75" spans="3:17" x14ac:dyDescent="0.25">
      <c r="C75" s="18" t="s">
        <v>259</v>
      </c>
      <c r="D75" s="18" t="s">
        <v>259</v>
      </c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>
        <f t="shared" si="52"/>
        <v>0</v>
      </c>
    </row>
    <row r="76" spans="3:17" x14ac:dyDescent="0.25">
      <c r="C76" s="317" t="s">
        <v>251</v>
      </c>
      <c r="D76" s="318"/>
      <c r="E76" s="124">
        <f t="shared" ref="E76:P76" si="53">SUM(E66:E75)</f>
        <v>0</v>
      </c>
      <c r="F76" s="124">
        <f t="shared" si="53"/>
        <v>0</v>
      </c>
      <c r="G76" s="124">
        <f t="shared" si="53"/>
        <v>0</v>
      </c>
      <c r="H76" s="124">
        <f t="shared" si="53"/>
        <v>0</v>
      </c>
      <c r="I76" s="124">
        <f t="shared" si="53"/>
        <v>0</v>
      </c>
      <c r="J76" s="124">
        <f t="shared" si="53"/>
        <v>0</v>
      </c>
      <c r="K76" s="124">
        <f t="shared" si="53"/>
        <v>0</v>
      </c>
      <c r="L76" s="124">
        <f t="shared" si="53"/>
        <v>0</v>
      </c>
      <c r="M76" s="124">
        <f t="shared" si="53"/>
        <v>0</v>
      </c>
      <c r="N76" s="124">
        <f t="shared" si="53"/>
        <v>0</v>
      </c>
      <c r="O76" s="124">
        <f t="shared" si="53"/>
        <v>0</v>
      </c>
      <c r="P76" s="124">
        <f t="shared" si="53"/>
        <v>0</v>
      </c>
      <c r="Q76" s="124">
        <f>SUM(E76:P76)</f>
        <v>0</v>
      </c>
    </row>
    <row r="77" spans="3:17" x14ac:dyDescent="0.25">
      <c r="C77" s="319" t="s">
        <v>257</v>
      </c>
      <c r="D77" s="320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</row>
    <row r="78" spans="3:17" x14ac:dyDescent="0.25">
      <c r="C78" s="18" t="s">
        <v>252</v>
      </c>
      <c r="D78" s="18" t="s">
        <v>253</v>
      </c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>
        <f>SUM(E78:P78)</f>
        <v>0</v>
      </c>
    </row>
    <row r="79" spans="3:17" x14ac:dyDescent="0.25">
      <c r="C79" s="18" t="s">
        <v>254</v>
      </c>
      <c r="D79" s="18" t="s">
        <v>255</v>
      </c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>
        <f t="shared" ref="Q79:Q87" si="54">SUM(E79:P79)</f>
        <v>0</v>
      </c>
    </row>
    <row r="80" spans="3:17" x14ac:dyDescent="0.25">
      <c r="C80" s="18" t="s">
        <v>630</v>
      </c>
      <c r="D80" s="18" t="s">
        <v>64</v>
      </c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>
        <f t="shared" si="54"/>
        <v>0</v>
      </c>
    </row>
    <row r="81" spans="3:17" x14ac:dyDescent="0.25">
      <c r="C81" s="18" t="s">
        <v>631</v>
      </c>
      <c r="D81" s="18" t="s">
        <v>632</v>
      </c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>
        <f t="shared" si="54"/>
        <v>0</v>
      </c>
    </row>
    <row r="82" spans="3:17" x14ac:dyDescent="0.25">
      <c r="C82" s="18" t="s">
        <v>633</v>
      </c>
      <c r="D82" s="18" t="s">
        <v>634</v>
      </c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>
        <f t="shared" si="54"/>
        <v>0</v>
      </c>
    </row>
    <row r="83" spans="3:17" x14ac:dyDescent="0.25">
      <c r="C83" s="18" t="s">
        <v>635</v>
      </c>
      <c r="D83" s="18" t="s">
        <v>636</v>
      </c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>
        <f t="shared" si="54"/>
        <v>0</v>
      </c>
    </row>
    <row r="84" spans="3:17" x14ac:dyDescent="0.25">
      <c r="C84" s="18" t="s">
        <v>473</v>
      </c>
      <c r="D84" s="18" t="s">
        <v>627</v>
      </c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>
        <f t="shared" si="54"/>
        <v>0</v>
      </c>
    </row>
    <row r="85" spans="3:17" x14ac:dyDescent="0.25">
      <c r="C85" s="18" t="s">
        <v>473</v>
      </c>
      <c r="D85" s="18" t="s">
        <v>637</v>
      </c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>
        <f t="shared" si="54"/>
        <v>0</v>
      </c>
    </row>
    <row r="86" spans="3:17" x14ac:dyDescent="0.25">
      <c r="C86" s="18" t="s">
        <v>638</v>
      </c>
      <c r="D86" s="18" t="s">
        <v>629</v>
      </c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>
        <f t="shared" si="54"/>
        <v>0</v>
      </c>
    </row>
    <row r="87" spans="3:17" x14ac:dyDescent="0.25">
      <c r="C87" s="18" t="s">
        <v>259</v>
      </c>
      <c r="D87" s="18" t="s">
        <v>259</v>
      </c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>
        <f t="shared" si="54"/>
        <v>0</v>
      </c>
    </row>
    <row r="88" spans="3:17" x14ac:dyDescent="0.25">
      <c r="C88" s="317" t="s">
        <v>225</v>
      </c>
      <c r="D88" s="318"/>
      <c r="E88" s="124">
        <f t="shared" ref="E88:P88" si="55">SUM(E78:E87)</f>
        <v>0</v>
      </c>
      <c r="F88" s="124">
        <f t="shared" si="55"/>
        <v>0</v>
      </c>
      <c r="G88" s="124">
        <f t="shared" si="55"/>
        <v>0</v>
      </c>
      <c r="H88" s="124">
        <f t="shared" si="55"/>
        <v>0</v>
      </c>
      <c r="I88" s="124">
        <f t="shared" si="55"/>
        <v>0</v>
      </c>
      <c r="J88" s="124">
        <f t="shared" si="55"/>
        <v>0</v>
      </c>
      <c r="K88" s="124">
        <f t="shared" si="55"/>
        <v>0</v>
      </c>
      <c r="L88" s="124">
        <f t="shared" si="55"/>
        <v>0</v>
      </c>
      <c r="M88" s="124">
        <f t="shared" si="55"/>
        <v>0</v>
      </c>
      <c r="N88" s="124">
        <f t="shared" si="55"/>
        <v>0</v>
      </c>
      <c r="O88" s="124">
        <f t="shared" si="55"/>
        <v>0</v>
      </c>
      <c r="P88" s="124">
        <f t="shared" si="55"/>
        <v>0</v>
      </c>
      <c r="Q88" s="124">
        <f>SUM(E88:P88)</f>
        <v>0</v>
      </c>
    </row>
    <row r="89" spans="3:17" x14ac:dyDescent="0.25">
      <c r="C89" s="319" t="s">
        <v>258</v>
      </c>
      <c r="D89" s="320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</row>
    <row r="90" spans="3:17" x14ac:dyDescent="0.25">
      <c r="C90" s="18" t="s">
        <v>252</v>
      </c>
      <c r="D90" s="18" t="s">
        <v>253</v>
      </c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>
        <f t="shared" ref="Q90:Q112" si="56">SUM(E90:P90)</f>
        <v>0</v>
      </c>
    </row>
    <row r="91" spans="3:17" x14ac:dyDescent="0.25">
      <c r="C91" s="18" t="s">
        <v>254</v>
      </c>
      <c r="D91" s="18" t="s">
        <v>255</v>
      </c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>
        <f t="shared" si="56"/>
        <v>0</v>
      </c>
    </row>
    <row r="92" spans="3:17" x14ac:dyDescent="0.25">
      <c r="C92" s="18" t="s">
        <v>630</v>
      </c>
      <c r="D92" s="18" t="s">
        <v>64</v>
      </c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>
        <f t="shared" si="56"/>
        <v>0</v>
      </c>
    </row>
    <row r="93" spans="3:17" x14ac:dyDescent="0.25">
      <c r="C93" s="18" t="s">
        <v>631</v>
      </c>
      <c r="D93" s="18" t="s">
        <v>632</v>
      </c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>
        <f t="shared" si="56"/>
        <v>0</v>
      </c>
    </row>
    <row r="94" spans="3:17" x14ac:dyDescent="0.25">
      <c r="C94" s="18" t="s">
        <v>633</v>
      </c>
      <c r="D94" s="18" t="s">
        <v>634</v>
      </c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>
        <f t="shared" si="56"/>
        <v>0</v>
      </c>
    </row>
    <row r="95" spans="3:17" x14ac:dyDescent="0.25">
      <c r="C95" s="18" t="s">
        <v>635</v>
      </c>
      <c r="D95" s="18" t="s">
        <v>636</v>
      </c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>
        <f t="shared" si="56"/>
        <v>0</v>
      </c>
    </row>
    <row r="96" spans="3:17" x14ac:dyDescent="0.25">
      <c r="C96" s="18" t="s">
        <v>473</v>
      </c>
      <c r="D96" s="18" t="s">
        <v>627</v>
      </c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>
        <f t="shared" si="56"/>
        <v>0</v>
      </c>
    </row>
    <row r="97" spans="3:17" x14ac:dyDescent="0.25">
      <c r="C97" s="18" t="s">
        <v>473</v>
      </c>
      <c r="D97" s="18" t="s">
        <v>637</v>
      </c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>
        <f t="shared" si="56"/>
        <v>0</v>
      </c>
    </row>
    <row r="98" spans="3:17" x14ac:dyDescent="0.25">
      <c r="C98" s="18" t="s">
        <v>638</v>
      </c>
      <c r="D98" s="18" t="s">
        <v>629</v>
      </c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>
        <f t="shared" si="56"/>
        <v>0</v>
      </c>
    </row>
    <row r="99" spans="3:17" x14ac:dyDescent="0.25">
      <c r="C99" s="18" t="s">
        <v>259</v>
      </c>
      <c r="D99" s="18" t="s">
        <v>259</v>
      </c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>
        <f t="shared" si="56"/>
        <v>0</v>
      </c>
    </row>
    <row r="100" spans="3:17" x14ac:dyDescent="0.25">
      <c r="C100" s="317" t="s">
        <v>225</v>
      </c>
      <c r="D100" s="318"/>
      <c r="E100" s="124">
        <f t="shared" ref="E100:P100" si="57">SUM(E90:E99)</f>
        <v>0</v>
      </c>
      <c r="F100" s="124">
        <f t="shared" si="57"/>
        <v>0</v>
      </c>
      <c r="G100" s="124">
        <f t="shared" si="57"/>
        <v>0</v>
      </c>
      <c r="H100" s="124">
        <f t="shared" si="57"/>
        <v>0</v>
      </c>
      <c r="I100" s="124">
        <f t="shared" si="57"/>
        <v>0</v>
      </c>
      <c r="J100" s="124">
        <f t="shared" si="57"/>
        <v>0</v>
      </c>
      <c r="K100" s="124">
        <f t="shared" si="57"/>
        <v>0</v>
      </c>
      <c r="L100" s="124">
        <f t="shared" si="57"/>
        <v>0</v>
      </c>
      <c r="M100" s="124">
        <f t="shared" si="57"/>
        <v>0</v>
      </c>
      <c r="N100" s="124">
        <f t="shared" si="57"/>
        <v>0</v>
      </c>
      <c r="O100" s="124">
        <f t="shared" si="57"/>
        <v>0</v>
      </c>
      <c r="P100" s="124">
        <f t="shared" si="57"/>
        <v>0</v>
      </c>
      <c r="Q100" s="124">
        <f>SUM(E100:P100)</f>
        <v>0</v>
      </c>
    </row>
    <row r="101" spans="3:17" x14ac:dyDescent="0.25">
      <c r="C101" s="319" t="s">
        <v>260</v>
      </c>
      <c r="D101" s="320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>
        <f t="shared" si="56"/>
        <v>0</v>
      </c>
    </row>
    <row r="102" spans="3:17" x14ac:dyDescent="0.25">
      <c r="C102" s="18" t="s">
        <v>252</v>
      </c>
      <c r="D102" s="18" t="s">
        <v>253</v>
      </c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>
        <f t="shared" si="56"/>
        <v>0</v>
      </c>
    </row>
    <row r="103" spans="3:17" x14ac:dyDescent="0.25">
      <c r="C103" s="18" t="s">
        <v>254</v>
      </c>
      <c r="D103" s="18" t="s">
        <v>255</v>
      </c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>
        <f t="shared" si="56"/>
        <v>0</v>
      </c>
    </row>
    <row r="104" spans="3:17" x14ac:dyDescent="0.25">
      <c r="C104" s="18" t="s">
        <v>641</v>
      </c>
      <c r="D104" s="18" t="s">
        <v>64</v>
      </c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>
        <f t="shared" si="56"/>
        <v>0</v>
      </c>
    </row>
    <row r="105" spans="3:17" x14ac:dyDescent="0.25">
      <c r="C105" s="18" t="s">
        <v>631</v>
      </c>
      <c r="D105" s="18" t="s">
        <v>632</v>
      </c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>
        <f t="shared" si="56"/>
        <v>0</v>
      </c>
    </row>
    <row r="106" spans="3:17" x14ac:dyDescent="0.25">
      <c r="C106" s="18" t="s">
        <v>633</v>
      </c>
      <c r="D106" s="18" t="s">
        <v>634</v>
      </c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>
        <f t="shared" si="56"/>
        <v>0</v>
      </c>
    </row>
    <row r="107" spans="3:17" x14ac:dyDescent="0.25">
      <c r="C107" s="18" t="s">
        <v>639</v>
      </c>
      <c r="D107" s="18" t="s">
        <v>640</v>
      </c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>
        <f t="shared" si="56"/>
        <v>0</v>
      </c>
    </row>
    <row r="108" spans="3:17" x14ac:dyDescent="0.25">
      <c r="C108" s="18" t="s">
        <v>635</v>
      </c>
      <c r="D108" s="18" t="s">
        <v>636</v>
      </c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>
        <f t="shared" si="56"/>
        <v>0</v>
      </c>
    </row>
    <row r="109" spans="3:17" x14ac:dyDescent="0.25">
      <c r="C109" s="18" t="s">
        <v>473</v>
      </c>
      <c r="D109" s="18" t="s">
        <v>627</v>
      </c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>
        <f t="shared" si="56"/>
        <v>0</v>
      </c>
    </row>
    <row r="110" spans="3:17" x14ac:dyDescent="0.25">
      <c r="C110" s="18" t="s">
        <v>473</v>
      </c>
      <c r="D110" s="18" t="s">
        <v>637</v>
      </c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>
        <f t="shared" si="56"/>
        <v>0</v>
      </c>
    </row>
    <row r="111" spans="3:17" x14ac:dyDescent="0.25">
      <c r="C111" s="18" t="s">
        <v>638</v>
      </c>
      <c r="D111" s="18" t="s">
        <v>629</v>
      </c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>
        <f t="shared" si="56"/>
        <v>0</v>
      </c>
    </row>
    <row r="112" spans="3:17" x14ac:dyDescent="0.25">
      <c r="C112" s="18" t="s">
        <v>259</v>
      </c>
      <c r="D112" s="18" t="s">
        <v>259</v>
      </c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>
        <f t="shared" si="56"/>
        <v>0</v>
      </c>
    </row>
    <row r="113" spans="3:17" x14ac:dyDescent="0.25">
      <c r="C113" s="317" t="s">
        <v>225</v>
      </c>
      <c r="D113" s="318"/>
      <c r="E113" s="124">
        <f t="shared" ref="E113:P113" si="58">SUM(E102:E112)</f>
        <v>0</v>
      </c>
      <c r="F113" s="124">
        <f t="shared" si="58"/>
        <v>0</v>
      </c>
      <c r="G113" s="124">
        <f t="shared" si="58"/>
        <v>0</v>
      </c>
      <c r="H113" s="124">
        <f t="shared" si="58"/>
        <v>0</v>
      </c>
      <c r="I113" s="124">
        <f t="shared" si="58"/>
        <v>0</v>
      </c>
      <c r="J113" s="124">
        <f t="shared" si="58"/>
        <v>0</v>
      </c>
      <c r="K113" s="124">
        <f t="shared" si="58"/>
        <v>0</v>
      </c>
      <c r="L113" s="124">
        <f t="shared" si="58"/>
        <v>0</v>
      </c>
      <c r="M113" s="124">
        <f t="shared" si="58"/>
        <v>0</v>
      </c>
      <c r="N113" s="124">
        <f t="shared" si="58"/>
        <v>0</v>
      </c>
      <c r="O113" s="124">
        <f t="shared" si="58"/>
        <v>0</v>
      </c>
      <c r="P113" s="124">
        <f t="shared" si="58"/>
        <v>0</v>
      </c>
      <c r="Q113" s="124">
        <f>SUM(E113:P113)</f>
        <v>0</v>
      </c>
    </row>
    <row r="114" spans="3:17" x14ac:dyDescent="0.25">
      <c r="C114" s="317" t="s">
        <v>256</v>
      </c>
      <c r="D114" s="318"/>
      <c r="E114" s="124">
        <f t="shared" ref="E114:P114" si="59">E88+E100+E113</f>
        <v>0</v>
      </c>
      <c r="F114" s="124">
        <f t="shared" si="59"/>
        <v>0</v>
      </c>
      <c r="G114" s="124">
        <f t="shared" si="59"/>
        <v>0</v>
      </c>
      <c r="H114" s="124">
        <f t="shared" si="59"/>
        <v>0</v>
      </c>
      <c r="I114" s="124">
        <f t="shared" si="59"/>
        <v>0</v>
      </c>
      <c r="J114" s="124">
        <f t="shared" si="59"/>
        <v>0</v>
      </c>
      <c r="K114" s="124">
        <f t="shared" si="59"/>
        <v>0</v>
      </c>
      <c r="L114" s="124">
        <f t="shared" si="59"/>
        <v>0</v>
      </c>
      <c r="M114" s="124">
        <f t="shared" si="59"/>
        <v>0</v>
      </c>
      <c r="N114" s="124">
        <f t="shared" si="59"/>
        <v>0</v>
      </c>
      <c r="O114" s="124">
        <f t="shared" si="59"/>
        <v>0</v>
      </c>
      <c r="P114" s="124">
        <f t="shared" si="59"/>
        <v>0</v>
      </c>
      <c r="Q114" s="124">
        <f>SUM(E114:P114)</f>
        <v>0</v>
      </c>
    </row>
    <row r="115" spans="3:17" x14ac:dyDescent="0.25">
      <c r="C115" s="317" t="s">
        <v>261</v>
      </c>
      <c r="D115" s="318"/>
      <c r="E115" s="124">
        <f t="shared" ref="E115:P115" si="60">E114+E76</f>
        <v>0</v>
      </c>
      <c r="F115" s="124">
        <f t="shared" si="60"/>
        <v>0</v>
      </c>
      <c r="G115" s="124">
        <f t="shared" si="60"/>
        <v>0</v>
      </c>
      <c r="H115" s="124">
        <f t="shared" si="60"/>
        <v>0</v>
      </c>
      <c r="I115" s="124">
        <f t="shared" si="60"/>
        <v>0</v>
      </c>
      <c r="J115" s="124">
        <f t="shared" si="60"/>
        <v>0</v>
      </c>
      <c r="K115" s="124">
        <f t="shared" si="60"/>
        <v>0</v>
      </c>
      <c r="L115" s="124">
        <f t="shared" si="60"/>
        <v>0</v>
      </c>
      <c r="M115" s="124">
        <f t="shared" si="60"/>
        <v>0</v>
      </c>
      <c r="N115" s="124">
        <f t="shared" si="60"/>
        <v>0</v>
      </c>
      <c r="O115" s="124">
        <f t="shared" si="60"/>
        <v>0</v>
      </c>
      <c r="P115" s="124">
        <f t="shared" si="60"/>
        <v>0</v>
      </c>
      <c r="Q115" s="124">
        <f>SUM(E115:P115)</f>
        <v>0</v>
      </c>
    </row>
    <row r="116" spans="3:17" x14ac:dyDescent="0.25">
      <c r="C116" s="27"/>
      <c r="D116" s="27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</row>
    <row r="117" spans="3:17" x14ac:dyDescent="0.25">
      <c r="C117" s="15"/>
      <c r="Q117" s="27" t="s">
        <v>109</v>
      </c>
    </row>
    <row r="118" spans="3:17" x14ac:dyDescent="0.25">
      <c r="C118" s="312" t="s">
        <v>244</v>
      </c>
      <c r="D118" s="312"/>
      <c r="E118" s="306" t="s">
        <v>264</v>
      </c>
      <c r="F118" s="306"/>
      <c r="G118" s="306"/>
      <c r="H118" s="306"/>
      <c r="I118" s="306"/>
      <c r="J118" s="306"/>
      <c r="K118" s="306"/>
      <c r="L118" s="306"/>
      <c r="M118" s="306"/>
      <c r="N118" s="306"/>
      <c r="O118" s="306"/>
      <c r="P118" s="306"/>
      <c r="Q118" s="306"/>
    </row>
    <row r="119" spans="3:17" x14ac:dyDescent="0.25">
      <c r="C119" s="312"/>
      <c r="D119" s="312"/>
      <c r="E119" s="14" t="s">
        <v>110</v>
      </c>
      <c r="F119" s="14" t="s">
        <v>111</v>
      </c>
      <c r="G119" s="14" t="s">
        <v>112</v>
      </c>
      <c r="H119" s="14" t="s">
        <v>113</v>
      </c>
      <c r="I119" s="14" t="s">
        <v>114</v>
      </c>
      <c r="J119" s="14" t="s">
        <v>115</v>
      </c>
      <c r="K119" s="14" t="s">
        <v>116</v>
      </c>
      <c r="L119" s="14" t="s">
        <v>117</v>
      </c>
      <c r="M119" s="14" t="s">
        <v>118</v>
      </c>
      <c r="N119" s="14" t="s">
        <v>119</v>
      </c>
      <c r="O119" s="14" t="s">
        <v>120</v>
      </c>
      <c r="P119" s="14" t="s">
        <v>121</v>
      </c>
      <c r="Q119" s="14" t="s">
        <v>108</v>
      </c>
    </row>
    <row r="120" spans="3:17" x14ac:dyDescent="0.25">
      <c r="C120" s="319" t="s">
        <v>246</v>
      </c>
      <c r="D120" s="320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</row>
    <row r="121" spans="3:17" x14ac:dyDescent="0.25">
      <c r="C121" s="74" t="s">
        <v>247</v>
      </c>
      <c r="D121" s="74" t="s">
        <v>248</v>
      </c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>
        <f t="shared" ref="Q121:Q130" si="61">SUM(E121:P121)</f>
        <v>0</v>
      </c>
    </row>
    <row r="122" spans="3:17" x14ac:dyDescent="0.25">
      <c r="C122" s="18" t="s">
        <v>249</v>
      </c>
      <c r="D122" s="18" t="s">
        <v>250</v>
      </c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>
        <f t="shared" si="61"/>
        <v>0</v>
      </c>
    </row>
    <row r="123" spans="3:17" x14ac:dyDescent="0.25">
      <c r="C123" s="18" t="s">
        <v>616</v>
      </c>
      <c r="D123" s="18" t="s">
        <v>617</v>
      </c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>
        <f t="shared" si="61"/>
        <v>0</v>
      </c>
    </row>
    <row r="124" spans="3:17" x14ac:dyDescent="0.25">
      <c r="C124" s="18" t="s">
        <v>618</v>
      </c>
      <c r="D124" s="18" t="s">
        <v>619</v>
      </c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>
        <f t="shared" si="61"/>
        <v>0</v>
      </c>
    </row>
    <row r="125" spans="3:17" x14ac:dyDescent="0.25">
      <c r="C125" s="18" t="s">
        <v>620</v>
      </c>
      <c r="D125" s="18" t="s">
        <v>621</v>
      </c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>
        <f t="shared" si="61"/>
        <v>0</v>
      </c>
    </row>
    <row r="126" spans="3:17" x14ac:dyDescent="0.25">
      <c r="C126" s="18" t="s">
        <v>622</v>
      </c>
      <c r="D126" s="18" t="s">
        <v>623</v>
      </c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>
        <f t="shared" si="61"/>
        <v>0</v>
      </c>
    </row>
    <row r="127" spans="3:17" x14ac:dyDescent="0.25">
      <c r="C127" s="18" t="s">
        <v>624</v>
      </c>
      <c r="D127" s="18" t="s">
        <v>625</v>
      </c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>
        <f t="shared" si="61"/>
        <v>0</v>
      </c>
    </row>
    <row r="128" spans="3:17" x14ac:dyDescent="0.25">
      <c r="C128" s="18" t="s">
        <v>626</v>
      </c>
      <c r="D128" s="18" t="s">
        <v>627</v>
      </c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>
        <f t="shared" si="61"/>
        <v>0</v>
      </c>
    </row>
    <row r="129" spans="3:17" x14ac:dyDescent="0.25">
      <c r="C129" s="18" t="s">
        <v>628</v>
      </c>
      <c r="D129" s="18" t="s">
        <v>629</v>
      </c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>
        <f t="shared" si="61"/>
        <v>0</v>
      </c>
    </row>
    <row r="130" spans="3:17" x14ac:dyDescent="0.25">
      <c r="C130" s="18" t="s">
        <v>259</v>
      </c>
      <c r="D130" s="18" t="s">
        <v>259</v>
      </c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>
        <f t="shared" si="61"/>
        <v>0</v>
      </c>
    </row>
    <row r="131" spans="3:17" x14ac:dyDescent="0.25">
      <c r="C131" s="317" t="s">
        <v>251</v>
      </c>
      <c r="D131" s="318"/>
      <c r="E131" s="124">
        <f t="shared" ref="E131:P131" si="62">SUM(E121:E130)</f>
        <v>0</v>
      </c>
      <c r="F131" s="124">
        <f t="shared" si="62"/>
        <v>0</v>
      </c>
      <c r="G131" s="124">
        <f t="shared" si="62"/>
        <v>0</v>
      </c>
      <c r="H131" s="124">
        <f t="shared" si="62"/>
        <v>0</v>
      </c>
      <c r="I131" s="124">
        <f t="shared" si="62"/>
        <v>0</v>
      </c>
      <c r="J131" s="124">
        <f t="shared" si="62"/>
        <v>0</v>
      </c>
      <c r="K131" s="124">
        <f t="shared" si="62"/>
        <v>0</v>
      </c>
      <c r="L131" s="124">
        <f t="shared" si="62"/>
        <v>0</v>
      </c>
      <c r="M131" s="124">
        <f t="shared" si="62"/>
        <v>0</v>
      </c>
      <c r="N131" s="124">
        <f t="shared" si="62"/>
        <v>0</v>
      </c>
      <c r="O131" s="124">
        <f t="shared" si="62"/>
        <v>0</v>
      </c>
      <c r="P131" s="124">
        <f t="shared" si="62"/>
        <v>0</v>
      </c>
      <c r="Q131" s="124">
        <f>SUM(E131:P131)</f>
        <v>0</v>
      </c>
    </row>
    <row r="132" spans="3:17" x14ac:dyDescent="0.25">
      <c r="C132" s="319" t="s">
        <v>257</v>
      </c>
      <c r="D132" s="320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</row>
    <row r="133" spans="3:17" x14ac:dyDescent="0.25">
      <c r="C133" s="18" t="s">
        <v>252</v>
      </c>
      <c r="D133" s="18" t="s">
        <v>253</v>
      </c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>
        <f t="shared" ref="Q133:Q142" si="63">SUM(E133:P133)</f>
        <v>0</v>
      </c>
    </row>
    <row r="134" spans="3:17" x14ac:dyDescent="0.25">
      <c r="C134" s="18" t="s">
        <v>254</v>
      </c>
      <c r="D134" s="18" t="s">
        <v>255</v>
      </c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>
        <f t="shared" si="63"/>
        <v>0</v>
      </c>
    </row>
    <row r="135" spans="3:17" x14ac:dyDescent="0.25">
      <c r="C135" s="18" t="s">
        <v>630</v>
      </c>
      <c r="D135" s="18" t="s">
        <v>64</v>
      </c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>
        <f t="shared" si="63"/>
        <v>0</v>
      </c>
    </row>
    <row r="136" spans="3:17" x14ac:dyDescent="0.25">
      <c r="C136" s="18" t="s">
        <v>631</v>
      </c>
      <c r="D136" s="18" t="s">
        <v>632</v>
      </c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>
        <f t="shared" si="63"/>
        <v>0</v>
      </c>
    </row>
    <row r="137" spans="3:17" x14ac:dyDescent="0.25">
      <c r="C137" s="18" t="s">
        <v>633</v>
      </c>
      <c r="D137" s="18" t="s">
        <v>634</v>
      </c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>
        <f t="shared" si="63"/>
        <v>0</v>
      </c>
    </row>
    <row r="138" spans="3:17" x14ac:dyDescent="0.25">
      <c r="C138" s="18" t="s">
        <v>635</v>
      </c>
      <c r="D138" s="18" t="s">
        <v>636</v>
      </c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>
        <f t="shared" si="63"/>
        <v>0</v>
      </c>
    </row>
    <row r="139" spans="3:17" x14ac:dyDescent="0.25">
      <c r="C139" s="18" t="s">
        <v>473</v>
      </c>
      <c r="D139" s="18" t="s">
        <v>627</v>
      </c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>
        <f t="shared" si="63"/>
        <v>0</v>
      </c>
    </row>
    <row r="140" spans="3:17" x14ac:dyDescent="0.25">
      <c r="C140" s="18" t="s">
        <v>473</v>
      </c>
      <c r="D140" s="18" t="s">
        <v>637</v>
      </c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>
        <f t="shared" si="63"/>
        <v>0</v>
      </c>
    </row>
    <row r="141" spans="3:17" x14ac:dyDescent="0.25">
      <c r="C141" s="18" t="s">
        <v>638</v>
      </c>
      <c r="D141" s="18" t="s">
        <v>629</v>
      </c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>
        <f t="shared" si="63"/>
        <v>0</v>
      </c>
    </row>
    <row r="142" spans="3:17" x14ac:dyDescent="0.25">
      <c r="C142" s="18" t="s">
        <v>259</v>
      </c>
      <c r="D142" s="18" t="s">
        <v>259</v>
      </c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>
        <f t="shared" si="63"/>
        <v>0</v>
      </c>
    </row>
    <row r="143" spans="3:17" x14ac:dyDescent="0.25">
      <c r="C143" s="317" t="s">
        <v>225</v>
      </c>
      <c r="D143" s="318"/>
      <c r="E143" s="124">
        <f t="shared" ref="E143:P143" si="64">SUM(E133:E142)</f>
        <v>0</v>
      </c>
      <c r="F143" s="124">
        <f t="shared" si="64"/>
        <v>0</v>
      </c>
      <c r="G143" s="124">
        <f t="shared" si="64"/>
        <v>0</v>
      </c>
      <c r="H143" s="124">
        <f t="shared" si="64"/>
        <v>0</v>
      </c>
      <c r="I143" s="124">
        <f t="shared" si="64"/>
        <v>0</v>
      </c>
      <c r="J143" s="124">
        <f t="shared" si="64"/>
        <v>0</v>
      </c>
      <c r="K143" s="124">
        <f t="shared" si="64"/>
        <v>0</v>
      </c>
      <c r="L143" s="124">
        <f t="shared" si="64"/>
        <v>0</v>
      </c>
      <c r="M143" s="124">
        <f t="shared" si="64"/>
        <v>0</v>
      </c>
      <c r="N143" s="124">
        <f t="shared" si="64"/>
        <v>0</v>
      </c>
      <c r="O143" s="124">
        <f t="shared" si="64"/>
        <v>0</v>
      </c>
      <c r="P143" s="124">
        <f t="shared" si="64"/>
        <v>0</v>
      </c>
      <c r="Q143" s="124">
        <f>SUM(E143:P143)</f>
        <v>0</v>
      </c>
    </row>
    <row r="144" spans="3:17" x14ac:dyDescent="0.25">
      <c r="C144" s="319" t="s">
        <v>258</v>
      </c>
      <c r="D144" s="320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</row>
    <row r="145" spans="3:17" x14ac:dyDescent="0.25">
      <c r="C145" s="18" t="s">
        <v>252</v>
      </c>
      <c r="D145" s="18" t="s">
        <v>253</v>
      </c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>
        <f t="shared" ref="Q145:Q154" si="65">SUM(E145:P145)</f>
        <v>0</v>
      </c>
    </row>
    <row r="146" spans="3:17" x14ac:dyDescent="0.25">
      <c r="C146" s="18" t="s">
        <v>254</v>
      </c>
      <c r="D146" s="18" t="s">
        <v>255</v>
      </c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>
        <f t="shared" si="65"/>
        <v>0</v>
      </c>
    </row>
    <row r="147" spans="3:17" x14ac:dyDescent="0.25">
      <c r="C147" s="18" t="s">
        <v>630</v>
      </c>
      <c r="D147" s="18" t="s">
        <v>64</v>
      </c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>
        <f t="shared" si="65"/>
        <v>0</v>
      </c>
    </row>
    <row r="148" spans="3:17" x14ac:dyDescent="0.25">
      <c r="C148" s="18" t="s">
        <v>631</v>
      </c>
      <c r="D148" s="18" t="s">
        <v>632</v>
      </c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>
        <f t="shared" si="65"/>
        <v>0</v>
      </c>
    </row>
    <row r="149" spans="3:17" x14ac:dyDescent="0.25">
      <c r="C149" s="18" t="s">
        <v>633</v>
      </c>
      <c r="D149" s="18" t="s">
        <v>634</v>
      </c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>
        <f t="shared" si="65"/>
        <v>0</v>
      </c>
    </row>
    <row r="150" spans="3:17" x14ac:dyDescent="0.25">
      <c r="C150" s="18" t="s">
        <v>635</v>
      </c>
      <c r="D150" s="18" t="s">
        <v>636</v>
      </c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>
        <f t="shared" si="65"/>
        <v>0</v>
      </c>
    </row>
    <row r="151" spans="3:17" x14ac:dyDescent="0.25">
      <c r="C151" s="18" t="s">
        <v>473</v>
      </c>
      <c r="D151" s="18" t="s">
        <v>627</v>
      </c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>
        <f t="shared" si="65"/>
        <v>0</v>
      </c>
    </row>
    <row r="152" spans="3:17" x14ac:dyDescent="0.25">
      <c r="C152" s="18" t="s">
        <v>473</v>
      </c>
      <c r="D152" s="18" t="s">
        <v>637</v>
      </c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>
        <f t="shared" si="65"/>
        <v>0</v>
      </c>
    </row>
    <row r="153" spans="3:17" x14ac:dyDescent="0.25">
      <c r="C153" s="18" t="s">
        <v>638</v>
      </c>
      <c r="D153" s="18" t="s">
        <v>629</v>
      </c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>
        <f t="shared" si="65"/>
        <v>0</v>
      </c>
    </row>
    <row r="154" spans="3:17" x14ac:dyDescent="0.25">
      <c r="C154" s="18" t="s">
        <v>259</v>
      </c>
      <c r="D154" s="18" t="s">
        <v>259</v>
      </c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>
        <f t="shared" si="65"/>
        <v>0</v>
      </c>
    </row>
    <row r="155" spans="3:17" x14ac:dyDescent="0.25">
      <c r="C155" s="317" t="s">
        <v>225</v>
      </c>
      <c r="D155" s="318"/>
      <c r="E155" s="124">
        <f t="shared" ref="E155:P155" si="66">SUM(E145:E154)</f>
        <v>0</v>
      </c>
      <c r="F155" s="124">
        <f t="shared" si="66"/>
        <v>0</v>
      </c>
      <c r="G155" s="124">
        <f t="shared" si="66"/>
        <v>0</v>
      </c>
      <c r="H155" s="124">
        <f t="shared" si="66"/>
        <v>0</v>
      </c>
      <c r="I155" s="124">
        <f t="shared" si="66"/>
        <v>0</v>
      </c>
      <c r="J155" s="124">
        <f t="shared" si="66"/>
        <v>0</v>
      </c>
      <c r="K155" s="124">
        <f t="shared" si="66"/>
        <v>0</v>
      </c>
      <c r="L155" s="124">
        <f t="shared" si="66"/>
        <v>0</v>
      </c>
      <c r="M155" s="124">
        <f t="shared" si="66"/>
        <v>0</v>
      </c>
      <c r="N155" s="124">
        <f t="shared" si="66"/>
        <v>0</v>
      </c>
      <c r="O155" s="124">
        <f t="shared" si="66"/>
        <v>0</v>
      </c>
      <c r="P155" s="124">
        <f t="shared" si="66"/>
        <v>0</v>
      </c>
      <c r="Q155" s="124">
        <f>SUM(E155:P155)</f>
        <v>0</v>
      </c>
    </row>
    <row r="156" spans="3:17" x14ac:dyDescent="0.25">
      <c r="C156" s="319" t="s">
        <v>260</v>
      </c>
      <c r="D156" s="320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</row>
    <row r="157" spans="3:17" x14ac:dyDescent="0.25">
      <c r="C157" s="18" t="s">
        <v>252</v>
      </c>
      <c r="D157" s="18" t="s">
        <v>253</v>
      </c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>
        <f t="shared" ref="Q157:Q167" si="67">SUM(E157:P157)</f>
        <v>0</v>
      </c>
    </row>
    <row r="158" spans="3:17" x14ac:dyDescent="0.25">
      <c r="C158" s="18" t="s">
        <v>254</v>
      </c>
      <c r="D158" s="18" t="s">
        <v>255</v>
      </c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>
        <f t="shared" si="67"/>
        <v>0</v>
      </c>
    </row>
    <row r="159" spans="3:17" x14ac:dyDescent="0.25">
      <c r="C159" s="18" t="s">
        <v>641</v>
      </c>
      <c r="D159" s="18" t="s">
        <v>64</v>
      </c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>
        <f t="shared" si="67"/>
        <v>0</v>
      </c>
    </row>
    <row r="160" spans="3:17" x14ac:dyDescent="0.25">
      <c r="C160" s="18" t="s">
        <v>631</v>
      </c>
      <c r="D160" s="18" t="s">
        <v>632</v>
      </c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>
        <f t="shared" si="67"/>
        <v>0</v>
      </c>
    </row>
    <row r="161" spans="3:17" x14ac:dyDescent="0.25">
      <c r="C161" s="18" t="s">
        <v>633</v>
      </c>
      <c r="D161" s="18" t="s">
        <v>634</v>
      </c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>
        <f t="shared" si="67"/>
        <v>0</v>
      </c>
    </row>
    <row r="162" spans="3:17" x14ac:dyDescent="0.25">
      <c r="C162" s="18" t="s">
        <v>639</v>
      </c>
      <c r="D162" s="18" t="s">
        <v>640</v>
      </c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>
        <f t="shared" si="67"/>
        <v>0</v>
      </c>
    </row>
    <row r="163" spans="3:17" x14ac:dyDescent="0.25">
      <c r="C163" s="18" t="s">
        <v>635</v>
      </c>
      <c r="D163" s="18" t="s">
        <v>636</v>
      </c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>
        <f t="shared" si="67"/>
        <v>0</v>
      </c>
    </row>
    <row r="164" spans="3:17" x14ac:dyDescent="0.25">
      <c r="C164" s="18" t="s">
        <v>473</v>
      </c>
      <c r="D164" s="18" t="s">
        <v>627</v>
      </c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>
        <f t="shared" si="67"/>
        <v>0</v>
      </c>
    </row>
    <row r="165" spans="3:17" x14ac:dyDescent="0.25">
      <c r="C165" s="18" t="s">
        <v>473</v>
      </c>
      <c r="D165" s="18" t="s">
        <v>637</v>
      </c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>
        <f t="shared" si="67"/>
        <v>0</v>
      </c>
    </row>
    <row r="166" spans="3:17" x14ac:dyDescent="0.25">
      <c r="C166" s="18" t="s">
        <v>638</v>
      </c>
      <c r="D166" s="18" t="s">
        <v>629</v>
      </c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>
        <f t="shared" si="67"/>
        <v>0</v>
      </c>
    </row>
    <row r="167" spans="3:17" x14ac:dyDescent="0.25">
      <c r="C167" s="18" t="s">
        <v>259</v>
      </c>
      <c r="D167" s="18" t="s">
        <v>259</v>
      </c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>
        <f t="shared" si="67"/>
        <v>0</v>
      </c>
    </row>
    <row r="168" spans="3:17" x14ac:dyDescent="0.25">
      <c r="C168" s="317" t="s">
        <v>225</v>
      </c>
      <c r="D168" s="318"/>
      <c r="E168" s="124">
        <f t="shared" ref="E168:P168" si="68">SUM(E157:E167)</f>
        <v>0</v>
      </c>
      <c r="F168" s="124">
        <f t="shared" si="68"/>
        <v>0</v>
      </c>
      <c r="G168" s="124">
        <f t="shared" si="68"/>
        <v>0</v>
      </c>
      <c r="H168" s="124">
        <f t="shared" si="68"/>
        <v>0</v>
      </c>
      <c r="I168" s="124">
        <f t="shared" si="68"/>
        <v>0</v>
      </c>
      <c r="J168" s="124">
        <f t="shared" si="68"/>
        <v>0</v>
      </c>
      <c r="K168" s="124">
        <f t="shared" si="68"/>
        <v>0</v>
      </c>
      <c r="L168" s="124">
        <f t="shared" si="68"/>
        <v>0</v>
      </c>
      <c r="M168" s="124">
        <f t="shared" si="68"/>
        <v>0</v>
      </c>
      <c r="N168" s="124">
        <f t="shared" si="68"/>
        <v>0</v>
      </c>
      <c r="O168" s="124">
        <f t="shared" si="68"/>
        <v>0</v>
      </c>
      <c r="P168" s="124">
        <f t="shared" si="68"/>
        <v>0</v>
      </c>
      <c r="Q168" s="124">
        <f>SUM(E168:P168)</f>
        <v>0</v>
      </c>
    </row>
    <row r="169" spans="3:17" x14ac:dyDescent="0.25">
      <c r="C169" s="317" t="s">
        <v>256</v>
      </c>
      <c r="D169" s="318"/>
      <c r="E169" s="124">
        <f t="shared" ref="E169:P169" si="69">E168+E155+E143</f>
        <v>0</v>
      </c>
      <c r="F169" s="124">
        <f t="shared" si="69"/>
        <v>0</v>
      </c>
      <c r="G169" s="124">
        <f t="shared" si="69"/>
        <v>0</v>
      </c>
      <c r="H169" s="124">
        <f t="shared" si="69"/>
        <v>0</v>
      </c>
      <c r="I169" s="124">
        <f t="shared" si="69"/>
        <v>0</v>
      </c>
      <c r="J169" s="124">
        <f t="shared" si="69"/>
        <v>0</v>
      </c>
      <c r="K169" s="124">
        <f t="shared" si="69"/>
        <v>0</v>
      </c>
      <c r="L169" s="124">
        <f t="shared" si="69"/>
        <v>0</v>
      </c>
      <c r="M169" s="124">
        <f t="shared" si="69"/>
        <v>0</v>
      </c>
      <c r="N169" s="124">
        <f t="shared" si="69"/>
        <v>0</v>
      </c>
      <c r="O169" s="124">
        <f t="shared" si="69"/>
        <v>0</v>
      </c>
      <c r="P169" s="124">
        <f t="shared" si="69"/>
        <v>0</v>
      </c>
      <c r="Q169" s="124">
        <f>SUM(E169:P169)</f>
        <v>0</v>
      </c>
    </row>
    <row r="170" spans="3:17" x14ac:dyDescent="0.25">
      <c r="C170" s="317" t="s">
        <v>261</v>
      </c>
      <c r="D170" s="318"/>
      <c r="E170" s="124">
        <f t="shared" ref="E170:P170" si="70">E169+E131</f>
        <v>0</v>
      </c>
      <c r="F170" s="124">
        <f t="shared" si="70"/>
        <v>0</v>
      </c>
      <c r="G170" s="124">
        <f t="shared" si="70"/>
        <v>0</v>
      </c>
      <c r="H170" s="124">
        <f t="shared" si="70"/>
        <v>0</v>
      </c>
      <c r="I170" s="124">
        <f t="shared" si="70"/>
        <v>0</v>
      </c>
      <c r="J170" s="124">
        <f t="shared" si="70"/>
        <v>0</v>
      </c>
      <c r="K170" s="124">
        <f t="shared" si="70"/>
        <v>0</v>
      </c>
      <c r="L170" s="124">
        <f t="shared" si="70"/>
        <v>0</v>
      </c>
      <c r="M170" s="124">
        <f t="shared" si="70"/>
        <v>0</v>
      </c>
      <c r="N170" s="124">
        <f t="shared" si="70"/>
        <v>0</v>
      </c>
      <c r="O170" s="124">
        <f t="shared" si="70"/>
        <v>0</v>
      </c>
      <c r="P170" s="124">
        <f t="shared" si="70"/>
        <v>0</v>
      </c>
      <c r="Q170" s="124">
        <f>SUM(E170:P170)</f>
        <v>0</v>
      </c>
    </row>
    <row r="171" spans="3:17" x14ac:dyDescent="0.25">
      <c r="C171" s="27"/>
      <c r="D171" s="27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</row>
    <row r="172" spans="3:17" x14ac:dyDescent="0.25">
      <c r="C172" s="15"/>
      <c r="Q172" s="27" t="s">
        <v>109</v>
      </c>
    </row>
    <row r="173" spans="3:17" x14ac:dyDescent="0.25">
      <c r="C173" s="312" t="s">
        <v>244</v>
      </c>
      <c r="D173" s="312"/>
      <c r="E173" s="306" t="s">
        <v>265</v>
      </c>
      <c r="F173" s="306"/>
      <c r="G173" s="306"/>
      <c r="H173" s="306"/>
      <c r="I173" s="306"/>
      <c r="J173" s="306"/>
      <c r="K173" s="306"/>
      <c r="L173" s="306"/>
      <c r="M173" s="306"/>
      <c r="N173" s="306"/>
      <c r="O173" s="306"/>
      <c r="P173" s="306"/>
      <c r="Q173" s="306"/>
    </row>
    <row r="174" spans="3:17" x14ac:dyDescent="0.25">
      <c r="C174" s="312"/>
      <c r="D174" s="312"/>
      <c r="E174" s="14" t="s">
        <v>110</v>
      </c>
      <c r="F174" s="14" t="s">
        <v>111</v>
      </c>
      <c r="G174" s="14" t="s">
        <v>112</v>
      </c>
      <c r="H174" s="14" t="s">
        <v>113</v>
      </c>
      <c r="I174" s="14" t="s">
        <v>114</v>
      </c>
      <c r="J174" s="14" t="s">
        <v>115</v>
      </c>
      <c r="K174" s="14" t="s">
        <v>116</v>
      </c>
      <c r="L174" s="14" t="s">
        <v>117</v>
      </c>
      <c r="M174" s="14" t="s">
        <v>118</v>
      </c>
      <c r="N174" s="14" t="s">
        <v>119</v>
      </c>
      <c r="O174" s="14" t="s">
        <v>120</v>
      </c>
      <c r="P174" s="14" t="s">
        <v>121</v>
      </c>
      <c r="Q174" s="14" t="s">
        <v>108</v>
      </c>
    </row>
    <row r="175" spans="3:17" x14ac:dyDescent="0.25">
      <c r="C175" s="319" t="s">
        <v>246</v>
      </c>
      <c r="D175" s="320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</row>
    <row r="176" spans="3:17" x14ac:dyDescent="0.25">
      <c r="C176" s="74" t="s">
        <v>247</v>
      </c>
      <c r="D176" s="74" t="s">
        <v>248</v>
      </c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>
        <f t="shared" ref="Q176:Q185" si="71">SUM(E176:P176)</f>
        <v>0</v>
      </c>
    </row>
    <row r="177" spans="3:17" x14ac:dyDescent="0.25">
      <c r="C177" s="18" t="s">
        <v>249</v>
      </c>
      <c r="D177" s="18" t="s">
        <v>250</v>
      </c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>
        <f t="shared" si="71"/>
        <v>0</v>
      </c>
    </row>
    <row r="178" spans="3:17" x14ac:dyDescent="0.25">
      <c r="C178" s="18" t="s">
        <v>616</v>
      </c>
      <c r="D178" s="18" t="s">
        <v>617</v>
      </c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>
        <f t="shared" si="71"/>
        <v>0</v>
      </c>
    </row>
    <row r="179" spans="3:17" x14ac:dyDescent="0.25">
      <c r="C179" s="18" t="s">
        <v>618</v>
      </c>
      <c r="D179" s="18" t="s">
        <v>619</v>
      </c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>
        <f t="shared" si="71"/>
        <v>0</v>
      </c>
    </row>
    <row r="180" spans="3:17" x14ac:dyDescent="0.25">
      <c r="C180" s="18" t="s">
        <v>620</v>
      </c>
      <c r="D180" s="18" t="s">
        <v>621</v>
      </c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>
        <f t="shared" si="71"/>
        <v>0</v>
      </c>
    </row>
    <row r="181" spans="3:17" x14ac:dyDescent="0.25">
      <c r="C181" s="18" t="s">
        <v>622</v>
      </c>
      <c r="D181" s="18" t="s">
        <v>623</v>
      </c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>
        <f t="shared" si="71"/>
        <v>0</v>
      </c>
    </row>
    <row r="182" spans="3:17" x14ac:dyDescent="0.25">
      <c r="C182" s="18" t="s">
        <v>624</v>
      </c>
      <c r="D182" s="18" t="s">
        <v>625</v>
      </c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>
        <f t="shared" si="71"/>
        <v>0</v>
      </c>
    </row>
    <row r="183" spans="3:17" x14ac:dyDescent="0.25">
      <c r="C183" s="18" t="s">
        <v>626</v>
      </c>
      <c r="D183" s="18" t="s">
        <v>627</v>
      </c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>
        <f t="shared" si="71"/>
        <v>0</v>
      </c>
    </row>
    <row r="184" spans="3:17" x14ac:dyDescent="0.25">
      <c r="C184" s="18" t="s">
        <v>628</v>
      </c>
      <c r="D184" s="18" t="s">
        <v>629</v>
      </c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>
        <f t="shared" si="71"/>
        <v>0</v>
      </c>
    </row>
    <row r="185" spans="3:17" x14ac:dyDescent="0.25">
      <c r="C185" s="18" t="s">
        <v>259</v>
      </c>
      <c r="D185" s="18" t="s">
        <v>259</v>
      </c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>
        <f t="shared" si="71"/>
        <v>0</v>
      </c>
    </row>
    <row r="186" spans="3:17" x14ac:dyDescent="0.25">
      <c r="C186" s="317" t="s">
        <v>251</v>
      </c>
      <c r="D186" s="318"/>
      <c r="E186" s="124">
        <f t="shared" ref="E186:P186" si="72">SUM(E176:E185)</f>
        <v>0</v>
      </c>
      <c r="F186" s="124">
        <f t="shared" si="72"/>
        <v>0</v>
      </c>
      <c r="G186" s="124">
        <f t="shared" si="72"/>
        <v>0</v>
      </c>
      <c r="H186" s="124">
        <f t="shared" si="72"/>
        <v>0</v>
      </c>
      <c r="I186" s="124">
        <f t="shared" si="72"/>
        <v>0</v>
      </c>
      <c r="J186" s="124">
        <f t="shared" si="72"/>
        <v>0</v>
      </c>
      <c r="K186" s="124">
        <f t="shared" si="72"/>
        <v>0</v>
      </c>
      <c r="L186" s="124">
        <f t="shared" si="72"/>
        <v>0</v>
      </c>
      <c r="M186" s="124">
        <f t="shared" si="72"/>
        <v>0</v>
      </c>
      <c r="N186" s="124">
        <f t="shared" si="72"/>
        <v>0</v>
      </c>
      <c r="O186" s="124">
        <f t="shared" si="72"/>
        <v>0</v>
      </c>
      <c r="P186" s="124">
        <f t="shared" si="72"/>
        <v>0</v>
      </c>
      <c r="Q186" s="124">
        <f>SUM(E186:P186)</f>
        <v>0</v>
      </c>
    </row>
    <row r="187" spans="3:17" x14ac:dyDescent="0.25">
      <c r="C187" s="319" t="s">
        <v>257</v>
      </c>
      <c r="D187" s="320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</row>
    <row r="188" spans="3:17" x14ac:dyDescent="0.25">
      <c r="C188" s="18" t="s">
        <v>252</v>
      </c>
      <c r="D188" s="18" t="s">
        <v>253</v>
      </c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>
        <f t="shared" ref="Q188:Q197" si="73">SUM(E188:P188)</f>
        <v>0</v>
      </c>
    </row>
    <row r="189" spans="3:17" x14ac:dyDescent="0.25">
      <c r="C189" s="18" t="s">
        <v>254</v>
      </c>
      <c r="D189" s="18" t="s">
        <v>255</v>
      </c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>
        <f t="shared" si="73"/>
        <v>0</v>
      </c>
    </row>
    <row r="190" spans="3:17" x14ac:dyDescent="0.25">
      <c r="C190" s="18" t="s">
        <v>630</v>
      </c>
      <c r="D190" s="18" t="s">
        <v>64</v>
      </c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>
        <f t="shared" si="73"/>
        <v>0</v>
      </c>
    </row>
    <row r="191" spans="3:17" x14ac:dyDescent="0.25">
      <c r="C191" s="18" t="s">
        <v>631</v>
      </c>
      <c r="D191" s="18" t="s">
        <v>632</v>
      </c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>
        <f t="shared" si="73"/>
        <v>0</v>
      </c>
    </row>
    <row r="192" spans="3:17" x14ac:dyDescent="0.25">
      <c r="C192" s="18" t="s">
        <v>633</v>
      </c>
      <c r="D192" s="18" t="s">
        <v>634</v>
      </c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>
        <f t="shared" si="73"/>
        <v>0</v>
      </c>
    </row>
    <row r="193" spans="3:17" x14ac:dyDescent="0.25">
      <c r="C193" s="18" t="s">
        <v>635</v>
      </c>
      <c r="D193" s="18" t="s">
        <v>636</v>
      </c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>
        <f t="shared" si="73"/>
        <v>0</v>
      </c>
    </row>
    <row r="194" spans="3:17" x14ac:dyDescent="0.25">
      <c r="C194" s="18" t="s">
        <v>473</v>
      </c>
      <c r="D194" s="18" t="s">
        <v>627</v>
      </c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>
        <f t="shared" si="73"/>
        <v>0</v>
      </c>
    </row>
    <row r="195" spans="3:17" x14ac:dyDescent="0.25">
      <c r="C195" s="18" t="s">
        <v>473</v>
      </c>
      <c r="D195" s="18" t="s">
        <v>637</v>
      </c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>
        <f t="shared" si="73"/>
        <v>0</v>
      </c>
    </row>
    <row r="196" spans="3:17" x14ac:dyDescent="0.25">
      <c r="C196" s="18" t="s">
        <v>638</v>
      </c>
      <c r="D196" s="18" t="s">
        <v>629</v>
      </c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>
        <f t="shared" si="73"/>
        <v>0</v>
      </c>
    </row>
    <row r="197" spans="3:17" x14ac:dyDescent="0.25">
      <c r="C197" s="18" t="s">
        <v>259</v>
      </c>
      <c r="D197" s="18" t="s">
        <v>259</v>
      </c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>
        <f t="shared" si="73"/>
        <v>0</v>
      </c>
    </row>
    <row r="198" spans="3:17" x14ac:dyDescent="0.25">
      <c r="C198" s="317" t="s">
        <v>225</v>
      </c>
      <c r="D198" s="318"/>
      <c r="E198" s="124">
        <f t="shared" ref="E198:P198" si="74">SUM(E188:E197)</f>
        <v>0</v>
      </c>
      <c r="F198" s="124">
        <f t="shared" si="74"/>
        <v>0</v>
      </c>
      <c r="G198" s="124">
        <f t="shared" si="74"/>
        <v>0</v>
      </c>
      <c r="H198" s="124">
        <f t="shared" si="74"/>
        <v>0</v>
      </c>
      <c r="I198" s="124">
        <f t="shared" si="74"/>
        <v>0</v>
      </c>
      <c r="J198" s="124">
        <f t="shared" si="74"/>
        <v>0</v>
      </c>
      <c r="K198" s="124">
        <f t="shared" si="74"/>
        <v>0</v>
      </c>
      <c r="L198" s="124">
        <f t="shared" si="74"/>
        <v>0</v>
      </c>
      <c r="M198" s="124">
        <f t="shared" si="74"/>
        <v>0</v>
      </c>
      <c r="N198" s="124">
        <f t="shared" si="74"/>
        <v>0</v>
      </c>
      <c r="O198" s="124">
        <f t="shared" si="74"/>
        <v>0</v>
      </c>
      <c r="P198" s="124">
        <f t="shared" si="74"/>
        <v>0</v>
      </c>
      <c r="Q198" s="124">
        <f>SUM(E198:P198)</f>
        <v>0</v>
      </c>
    </row>
    <row r="199" spans="3:17" x14ac:dyDescent="0.25">
      <c r="C199" s="319" t="s">
        <v>258</v>
      </c>
      <c r="D199" s="320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</row>
    <row r="200" spans="3:17" x14ac:dyDescent="0.25">
      <c r="C200" s="18" t="s">
        <v>252</v>
      </c>
      <c r="D200" s="18" t="s">
        <v>253</v>
      </c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>
        <f t="shared" ref="Q200:Q209" si="75">SUM(E200:P200)</f>
        <v>0</v>
      </c>
    </row>
    <row r="201" spans="3:17" x14ac:dyDescent="0.25">
      <c r="C201" s="18" t="s">
        <v>254</v>
      </c>
      <c r="D201" s="18" t="s">
        <v>255</v>
      </c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>
        <f t="shared" si="75"/>
        <v>0</v>
      </c>
    </row>
    <row r="202" spans="3:17" x14ac:dyDescent="0.25">
      <c r="C202" s="18" t="s">
        <v>630</v>
      </c>
      <c r="D202" s="18" t="s">
        <v>64</v>
      </c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>
        <f t="shared" si="75"/>
        <v>0</v>
      </c>
    </row>
    <row r="203" spans="3:17" x14ac:dyDescent="0.25">
      <c r="C203" s="18" t="s">
        <v>631</v>
      </c>
      <c r="D203" s="18" t="s">
        <v>632</v>
      </c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>
        <f t="shared" si="75"/>
        <v>0</v>
      </c>
    </row>
    <row r="204" spans="3:17" x14ac:dyDescent="0.25">
      <c r="C204" s="18" t="s">
        <v>633</v>
      </c>
      <c r="D204" s="18" t="s">
        <v>634</v>
      </c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>
        <f t="shared" si="75"/>
        <v>0</v>
      </c>
    </row>
    <row r="205" spans="3:17" x14ac:dyDescent="0.25">
      <c r="C205" s="18" t="s">
        <v>635</v>
      </c>
      <c r="D205" s="18" t="s">
        <v>636</v>
      </c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>
        <f t="shared" si="75"/>
        <v>0</v>
      </c>
    </row>
    <row r="206" spans="3:17" x14ac:dyDescent="0.25">
      <c r="C206" s="18" t="s">
        <v>473</v>
      </c>
      <c r="D206" s="18" t="s">
        <v>627</v>
      </c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>
        <f t="shared" si="75"/>
        <v>0</v>
      </c>
    </row>
    <row r="207" spans="3:17" x14ac:dyDescent="0.25">
      <c r="C207" s="18" t="s">
        <v>473</v>
      </c>
      <c r="D207" s="18" t="s">
        <v>637</v>
      </c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>
        <f t="shared" si="75"/>
        <v>0</v>
      </c>
    </row>
    <row r="208" spans="3:17" x14ac:dyDescent="0.25">
      <c r="C208" s="18" t="s">
        <v>638</v>
      </c>
      <c r="D208" s="18" t="s">
        <v>629</v>
      </c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>
        <f t="shared" si="75"/>
        <v>0</v>
      </c>
    </row>
    <row r="209" spans="3:17" x14ac:dyDescent="0.25">
      <c r="C209" s="18" t="s">
        <v>259</v>
      </c>
      <c r="D209" s="18" t="s">
        <v>259</v>
      </c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>
        <f t="shared" si="75"/>
        <v>0</v>
      </c>
    </row>
    <row r="210" spans="3:17" x14ac:dyDescent="0.25">
      <c r="C210" s="317" t="s">
        <v>225</v>
      </c>
      <c r="D210" s="318"/>
      <c r="E210" s="124">
        <f t="shared" ref="E210:P210" si="76">SUM(E200:E209)</f>
        <v>0</v>
      </c>
      <c r="F210" s="124">
        <f t="shared" si="76"/>
        <v>0</v>
      </c>
      <c r="G210" s="124">
        <f t="shared" si="76"/>
        <v>0</v>
      </c>
      <c r="H210" s="124">
        <f t="shared" si="76"/>
        <v>0</v>
      </c>
      <c r="I210" s="124">
        <f t="shared" si="76"/>
        <v>0</v>
      </c>
      <c r="J210" s="124">
        <f t="shared" si="76"/>
        <v>0</v>
      </c>
      <c r="K210" s="124">
        <f t="shared" si="76"/>
        <v>0</v>
      </c>
      <c r="L210" s="124">
        <f t="shared" si="76"/>
        <v>0</v>
      </c>
      <c r="M210" s="124">
        <f t="shared" si="76"/>
        <v>0</v>
      </c>
      <c r="N210" s="124">
        <f t="shared" si="76"/>
        <v>0</v>
      </c>
      <c r="O210" s="124">
        <f t="shared" si="76"/>
        <v>0</v>
      </c>
      <c r="P210" s="124">
        <f t="shared" si="76"/>
        <v>0</v>
      </c>
      <c r="Q210" s="124">
        <f>SUM(E210:P210)</f>
        <v>0</v>
      </c>
    </row>
    <row r="211" spans="3:17" x14ac:dyDescent="0.25">
      <c r="C211" s="319" t="s">
        <v>260</v>
      </c>
      <c r="D211" s="320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</row>
    <row r="212" spans="3:17" x14ac:dyDescent="0.25">
      <c r="C212" s="18" t="s">
        <v>252</v>
      </c>
      <c r="D212" s="18" t="s">
        <v>253</v>
      </c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>
        <f t="shared" ref="Q212:Q222" si="77">SUM(E212:P212)</f>
        <v>0</v>
      </c>
    </row>
    <row r="213" spans="3:17" x14ac:dyDescent="0.25">
      <c r="C213" s="18" t="s">
        <v>254</v>
      </c>
      <c r="D213" s="18" t="s">
        <v>255</v>
      </c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>
        <f t="shared" si="77"/>
        <v>0</v>
      </c>
    </row>
    <row r="214" spans="3:17" x14ac:dyDescent="0.25">
      <c r="C214" s="18" t="s">
        <v>641</v>
      </c>
      <c r="D214" s="18" t="s">
        <v>64</v>
      </c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>
        <f t="shared" si="77"/>
        <v>0</v>
      </c>
    </row>
    <row r="215" spans="3:17" x14ac:dyDescent="0.25">
      <c r="C215" s="18" t="s">
        <v>631</v>
      </c>
      <c r="D215" s="18" t="s">
        <v>632</v>
      </c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>
        <f t="shared" si="77"/>
        <v>0</v>
      </c>
    </row>
    <row r="216" spans="3:17" x14ac:dyDescent="0.25">
      <c r="C216" s="18" t="s">
        <v>633</v>
      </c>
      <c r="D216" s="18" t="s">
        <v>634</v>
      </c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>
        <f t="shared" si="77"/>
        <v>0</v>
      </c>
    </row>
    <row r="217" spans="3:17" x14ac:dyDescent="0.25">
      <c r="C217" s="18" t="s">
        <v>639</v>
      </c>
      <c r="D217" s="18" t="s">
        <v>640</v>
      </c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>
        <f t="shared" si="77"/>
        <v>0</v>
      </c>
    </row>
    <row r="218" spans="3:17" x14ac:dyDescent="0.25">
      <c r="C218" s="18" t="s">
        <v>635</v>
      </c>
      <c r="D218" s="18" t="s">
        <v>636</v>
      </c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>
        <f t="shared" si="77"/>
        <v>0</v>
      </c>
    </row>
    <row r="219" spans="3:17" x14ac:dyDescent="0.25">
      <c r="C219" s="18" t="s">
        <v>473</v>
      </c>
      <c r="D219" s="18" t="s">
        <v>627</v>
      </c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>
        <f t="shared" si="77"/>
        <v>0</v>
      </c>
    </row>
    <row r="220" spans="3:17" x14ac:dyDescent="0.25">
      <c r="C220" s="18" t="s">
        <v>473</v>
      </c>
      <c r="D220" s="18" t="s">
        <v>637</v>
      </c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>
        <f t="shared" si="77"/>
        <v>0</v>
      </c>
    </row>
    <row r="221" spans="3:17" x14ac:dyDescent="0.25">
      <c r="C221" s="18" t="s">
        <v>638</v>
      </c>
      <c r="D221" s="18" t="s">
        <v>629</v>
      </c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>
        <f t="shared" si="77"/>
        <v>0</v>
      </c>
    </row>
    <row r="222" spans="3:17" x14ac:dyDescent="0.25">
      <c r="C222" s="18" t="s">
        <v>259</v>
      </c>
      <c r="D222" s="18" t="s">
        <v>259</v>
      </c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>
        <f t="shared" si="77"/>
        <v>0</v>
      </c>
    </row>
    <row r="223" spans="3:17" x14ac:dyDescent="0.25">
      <c r="C223" s="317" t="s">
        <v>225</v>
      </c>
      <c r="D223" s="318"/>
      <c r="E223" s="124">
        <f t="shared" ref="E223:P223" si="78">SUM(E212:E222)</f>
        <v>0</v>
      </c>
      <c r="F223" s="124">
        <f t="shared" si="78"/>
        <v>0</v>
      </c>
      <c r="G223" s="124">
        <f t="shared" si="78"/>
        <v>0</v>
      </c>
      <c r="H223" s="124">
        <f t="shared" si="78"/>
        <v>0</v>
      </c>
      <c r="I223" s="124">
        <f t="shared" si="78"/>
        <v>0</v>
      </c>
      <c r="J223" s="124">
        <f t="shared" si="78"/>
        <v>0</v>
      </c>
      <c r="K223" s="124">
        <f t="shared" si="78"/>
        <v>0</v>
      </c>
      <c r="L223" s="124">
        <f t="shared" si="78"/>
        <v>0</v>
      </c>
      <c r="M223" s="124">
        <f t="shared" si="78"/>
        <v>0</v>
      </c>
      <c r="N223" s="124">
        <f t="shared" si="78"/>
        <v>0</v>
      </c>
      <c r="O223" s="124">
        <f t="shared" si="78"/>
        <v>0</v>
      </c>
      <c r="P223" s="124">
        <f t="shared" si="78"/>
        <v>0</v>
      </c>
      <c r="Q223" s="124">
        <f>SUM(E223:P223)</f>
        <v>0</v>
      </c>
    </row>
    <row r="224" spans="3:17" x14ac:dyDescent="0.25">
      <c r="C224" s="317" t="s">
        <v>256</v>
      </c>
      <c r="D224" s="318"/>
      <c r="E224" s="124">
        <f t="shared" ref="E224:P224" si="79">E223+E210+E198</f>
        <v>0</v>
      </c>
      <c r="F224" s="124">
        <f t="shared" si="79"/>
        <v>0</v>
      </c>
      <c r="G224" s="124">
        <f t="shared" si="79"/>
        <v>0</v>
      </c>
      <c r="H224" s="124">
        <f t="shared" si="79"/>
        <v>0</v>
      </c>
      <c r="I224" s="124">
        <f t="shared" si="79"/>
        <v>0</v>
      </c>
      <c r="J224" s="124">
        <f t="shared" si="79"/>
        <v>0</v>
      </c>
      <c r="K224" s="124">
        <f t="shared" si="79"/>
        <v>0</v>
      </c>
      <c r="L224" s="124">
        <f t="shared" si="79"/>
        <v>0</v>
      </c>
      <c r="M224" s="124">
        <f t="shared" si="79"/>
        <v>0</v>
      </c>
      <c r="N224" s="124">
        <f t="shared" si="79"/>
        <v>0</v>
      </c>
      <c r="O224" s="124">
        <f t="shared" si="79"/>
        <v>0</v>
      </c>
      <c r="P224" s="124">
        <f t="shared" si="79"/>
        <v>0</v>
      </c>
      <c r="Q224" s="124">
        <f>SUM(E224:P224)</f>
        <v>0</v>
      </c>
    </row>
    <row r="225" spans="3:17" x14ac:dyDescent="0.25">
      <c r="C225" s="317" t="s">
        <v>261</v>
      </c>
      <c r="D225" s="318"/>
      <c r="E225" s="124">
        <f t="shared" ref="E225:P225" si="80">E224+E186</f>
        <v>0</v>
      </c>
      <c r="F225" s="124">
        <f t="shared" si="80"/>
        <v>0</v>
      </c>
      <c r="G225" s="124">
        <f t="shared" si="80"/>
        <v>0</v>
      </c>
      <c r="H225" s="124">
        <f t="shared" si="80"/>
        <v>0</v>
      </c>
      <c r="I225" s="124">
        <f t="shared" si="80"/>
        <v>0</v>
      </c>
      <c r="J225" s="124">
        <f t="shared" si="80"/>
        <v>0</v>
      </c>
      <c r="K225" s="124">
        <f t="shared" si="80"/>
        <v>0</v>
      </c>
      <c r="L225" s="124">
        <f t="shared" si="80"/>
        <v>0</v>
      </c>
      <c r="M225" s="124">
        <f t="shared" si="80"/>
        <v>0</v>
      </c>
      <c r="N225" s="124">
        <f t="shared" si="80"/>
        <v>0</v>
      </c>
      <c r="O225" s="124">
        <f t="shared" si="80"/>
        <v>0</v>
      </c>
      <c r="P225" s="124">
        <f t="shared" si="80"/>
        <v>0</v>
      </c>
      <c r="Q225" s="124">
        <f>SUM(E225:P225)</f>
        <v>0</v>
      </c>
    </row>
    <row r="226" spans="3:17" x14ac:dyDescent="0.25">
      <c r="C226" s="15"/>
      <c r="Q226" s="27" t="s">
        <v>109</v>
      </c>
    </row>
    <row r="227" spans="3:17" x14ac:dyDescent="0.25">
      <c r="C227" s="312" t="s">
        <v>244</v>
      </c>
      <c r="D227" s="312"/>
      <c r="E227" s="306" t="s">
        <v>369</v>
      </c>
      <c r="F227" s="306"/>
      <c r="G227" s="306"/>
      <c r="H227" s="306"/>
      <c r="I227" s="306"/>
      <c r="J227" s="306"/>
      <c r="K227" s="306"/>
      <c r="L227" s="306"/>
      <c r="M227" s="306"/>
      <c r="N227" s="306"/>
      <c r="O227" s="306"/>
      <c r="P227" s="306"/>
      <c r="Q227" s="306"/>
    </row>
    <row r="228" spans="3:17" x14ac:dyDescent="0.25">
      <c r="C228" s="312"/>
      <c r="D228" s="312"/>
      <c r="E228" s="14" t="s">
        <v>110</v>
      </c>
      <c r="F228" s="14" t="s">
        <v>111</v>
      </c>
      <c r="G228" s="14" t="s">
        <v>112</v>
      </c>
      <c r="H228" s="14" t="s">
        <v>113</v>
      </c>
      <c r="I228" s="14" t="s">
        <v>114</v>
      </c>
      <c r="J228" s="14" t="s">
        <v>115</v>
      </c>
      <c r="K228" s="14" t="s">
        <v>116</v>
      </c>
      <c r="L228" s="14" t="s">
        <v>117</v>
      </c>
      <c r="M228" s="14" t="s">
        <v>118</v>
      </c>
      <c r="N228" s="14" t="s">
        <v>119</v>
      </c>
      <c r="O228" s="14" t="s">
        <v>120</v>
      </c>
      <c r="P228" s="14" t="s">
        <v>121</v>
      </c>
      <c r="Q228" s="14" t="s">
        <v>108</v>
      </c>
    </row>
    <row r="229" spans="3:17" x14ac:dyDescent="0.25">
      <c r="C229" s="319" t="s">
        <v>246</v>
      </c>
      <c r="D229" s="320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</row>
    <row r="230" spans="3:17" x14ac:dyDescent="0.25">
      <c r="C230" s="74" t="s">
        <v>247</v>
      </c>
      <c r="D230" s="74" t="s">
        <v>248</v>
      </c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>
        <f t="shared" ref="Q230:Q239" si="81">SUM(E230:P230)</f>
        <v>0</v>
      </c>
    </row>
    <row r="231" spans="3:17" x14ac:dyDescent="0.25">
      <c r="C231" s="18" t="s">
        <v>249</v>
      </c>
      <c r="D231" s="18" t="s">
        <v>250</v>
      </c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>
        <f t="shared" si="81"/>
        <v>0</v>
      </c>
    </row>
    <row r="232" spans="3:17" x14ac:dyDescent="0.25">
      <c r="C232" s="18" t="s">
        <v>616</v>
      </c>
      <c r="D232" s="18" t="s">
        <v>617</v>
      </c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>
        <f t="shared" si="81"/>
        <v>0</v>
      </c>
    </row>
    <row r="233" spans="3:17" x14ac:dyDescent="0.25">
      <c r="C233" s="18" t="s">
        <v>618</v>
      </c>
      <c r="D233" s="18" t="s">
        <v>619</v>
      </c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>
        <f t="shared" si="81"/>
        <v>0</v>
      </c>
    </row>
    <row r="234" spans="3:17" x14ac:dyDescent="0.25">
      <c r="C234" s="18" t="s">
        <v>620</v>
      </c>
      <c r="D234" s="18" t="s">
        <v>621</v>
      </c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>
        <f t="shared" si="81"/>
        <v>0</v>
      </c>
    </row>
    <row r="235" spans="3:17" x14ac:dyDescent="0.25">
      <c r="C235" s="18" t="s">
        <v>622</v>
      </c>
      <c r="D235" s="18" t="s">
        <v>623</v>
      </c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>
        <f t="shared" si="81"/>
        <v>0</v>
      </c>
    </row>
    <row r="236" spans="3:17" x14ac:dyDescent="0.25">
      <c r="C236" s="18" t="s">
        <v>624</v>
      </c>
      <c r="D236" s="18" t="s">
        <v>625</v>
      </c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>
        <f t="shared" si="81"/>
        <v>0</v>
      </c>
    </row>
    <row r="237" spans="3:17" x14ac:dyDescent="0.25">
      <c r="C237" s="18" t="s">
        <v>626</v>
      </c>
      <c r="D237" s="18" t="s">
        <v>627</v>
      </c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>
        <f t="shared" si="81"/>
        <v>0</v>
      </c>
    </row>
    <row r="238" spans="3:17" x14ac:dyDescent="0.25">
      <c r="C238" s="18" t="s">
        <v>628</v>
      </c>
      <c r="D238" s="18" t="s">
        <v>629</v>
      </c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>
        <f t="shared" si="81"/>
        <v>0</v>
      </c>
    </row>
    <row r="239" spans="3:17" x14ac:dyDescent="0.25">
      <c r="C239" s="18" t="s">
        <v>259</v>
      </c>
      <c r="D239" s="18" t="s">
        <v>259</v>
      </c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>
        <f t="shared" si="81"/>
        <v>0</v>
      </c>
    </row>
    <row r="240" spans="3:17" x14ac:dyDescent="0.25">
      <c r="C240" s="317" t="s">
        <v>251</v>
      </c>
      <c r="D240" s="318"/>
      <c r="E240" s="124">
        <f t="shared" ref="E240:P240" si="82">SUM(E230:E239)</f>
        <v>0</v>
      </c>
      <c r="F240" s="124">
        <f t="shared" si="82"/>
        <v>0</v>
      </c>
      <c r="G240" s="124">
        <f t="shared" si="82"/>
        <v>0</v>
      </c>
      <c r="H240" s="124">
        <f t="shared" si="82"/>
        <v>0</v>
      </c>
      <c r="I240" s="124">
        <f t="shared" si="82"/>
        <v>0</v>
      </c>
      <c r="J240" s="124">
        <f t="shared" si="82"/>
        <v>0</v>
      </c>
      <c r="K240" s="124">
        <f t="shared" si="82"/>
        <v>0</v>
      </c>
      <c r="L240" s="124">
        <f t="shared" si="82"/>
        <v>0</v>
      </c>
      <c r="M240" s="124">
        <f t="shared" si="82"/>
        <v>0</v>
      </c>
      <c r="N240" s="124">
        <f t="shared" si="82"/>
        <v>0</v>
      </c>
      <c r="O240" s="124">
        <f t="shared" si="82"/>
        <v>0</v>
      </c>
      <c r="P240" s="124">
        <f t="shared" si="82"/>
        <v>0</v>
      </c>
      <c r="Q240" s="124">
        <f>SUM(E240:P240)</f>
        <v>0</v>
      </c>
    </row>
    <row r="241" spans="3:17" x14ac:dyDescent="0.25">
      <c r="C241" s="319" t="s">
        <v>257</v>
      </c>
      <c r="D241" s="320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</row>
    <row r="242" spans="3:17" x14ac:dyDescent="0.25">
      <c r="C242" s="18" t="s">
        <v>252</v>
      </c>
      <c r="D242" s="18" t="s">
        <v>253</v>
      </c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>
        <f t="shared" ref="Q242:Q251" si="83">SUM(E242:P242)</f>
        <v>0</v>
      </c>
    </row>
    <row r="243" spans="3:17" x14ac:dyDescent="0.25">
      <c r="C243" s="18" t="s">
        <v>254</v>
      </c>
      <c r="D243" s="18" t="s">
        <v>255</v>
      </c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>
        <f t="shared" si="83"/>
        <v>0</v>
      </c>
    </row>
    <row r="244" spans="3:17" x14ac:dyDescent="0.25">
      <c r="C244" s="18" t="s">
        <v>630</v>
      </c>
      <c r="D244" s="18" t="s">
        <v>64</v>
      </c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>
        <f t="shared" si="83"/>
        <v>0</v>
      </c>
    </row>
    <row r="245" spans="3:17" x14ac:dyDescent="0.25">
      <c r="C245" s="18" t="s">
        <v>631</v>
      </c>
      <c r="D245" s="18" t="s">
        <v>632</v>
      </c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>
        <f t="shared" si="83"/>
        <v>0</v>
      </c>
    </row>
    <row r="246" spans="3:17" x14ac:dyDescent="0.25">
      <c r="C246" s="18" t="s">
        <v>633</v>
      </c>
      <c r="D246" s="18" t="s">
        <v>634</v>
      </c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>
        <f t="shared" si="83"/>
        <v>0</v>
      </c>
    </row>
    <row r="247" spans="3:17" x14ac:dyDescent="0.25">
      <c r="C247" s="18" t="s">
        <v>635</v>
      </c>
      <c r="D247" s="18" t="s">
        <v>636</v>
      </c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>
        <f t="shared" si="83"/>
        <v>0</v>
      </c>
    </row>
    <row r="248" spans="3:17" x14ac:dyDescent="0.25">
      <c r="C248" s="18" t="s">
        <v>473</v>
      </c>
      <c r="D248" s="18" t="s">
        <v>627</v>
      </c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>
        <f t="shared" si="83"/>
        <v>0</v>
      </c>
    </row>
    <row r="249" spans="3:17" x14ac:dyDescent="0.25">
      <c r="C249" s="18" t="s">
        <v>473</v>
      </c>
      <c r="D249" s="18" t="s">
        <v>637</v>
      </c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>
        <f t="shared" si="83"/>
        <v>0</v>
      </c>
    </row>
    <row r="250" spans="3:17" x14ac:dyDescent="0.25">
      <c r="C250" s="18" t="s">
        <v>638</v>
      </c>
      <c r="D250" s="18" t="s">
        <v>629</v>
      </c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>
        <f t="shared" si="83"/>
        <v>0</v>
      </c>
    </row>
    <row r="251" spans="3:17" x14ac:dyDescent="0.25">
      <c r="C251" s="18" t="s">
        <v>259</v>
      </c>
      <c r="D251" s="18" t="s">
        <v>259</v>
      </c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>
        <f t="shared" si="83"/>
        <v>0</v>
      </c>
    </row>
    <row r="252" spans="3:17" x14ac:dyDescent="0.25">
      <c r="C252" s="317" t="s">
        <v>225</v>
      </c>
      <c r="D252" s="318"/>
      <c r="E252" s="124">
        <f t="shared" ref="E252:P252" si="84">SUM(E242:E251)</f>
        <v>0</v>
      </c>
      <c r="F252" s="124">
        <f t="shared" si="84"/>
        <v>0</v>
      </c>
      <c r="G252" s="124">
        <f t="shared" si="84"/>
        <v>0</v>
      </c>
      <c r="H252" s="124">
        <f t="shared" si="84"/>
        <v>0</v>
      </c>
      <c r="I252" s="124">
        <f t="shared" si="84"/>
        <v>0</v>
      </c>
      <c r="J252" s="124">
        <f t="shared" si="84"/>
        <v>0</v>
      </c>
      <c r="K252" s="124">
        <f t="shared" si="84"/>
        <v>0</v>
      </c>
      <c r="L252" s="124">
        <f t="shared" si="84"/>
        <v>0</v>
      </c>
      <c r="M252" s="124">
        <f t="shared" si="84"/>
        <v>0</v>
      </c>
      <c r="N252" s="124">
        <f t="shared" si="84"/>
        <v>0</v>
      </c>
      <c r="O252" s="124">
        <f t="shared" si="84"/>
        <v>0</v>
      </c>
      <c r="P252" s="124">
        <f t="shared" si="84"/>
        <v>0</v>
      </c>
      <c r="Q252" s="124">
        <f>SUM(E252:P252)</f>
        <v>0</v>
      </c>
    </row>
    <row r="253" spans="3:17" x14ac:dyDescent="0.25">
      <c r="C253" s="319" t="s">
        <v>258</v>
      </c>
      <c r="D253" s="320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</row>
    <row r="254" spans="3:17" x14ac:dyDescent="0.25">
      <c r="C254" s="18" t="s">
        <v>252</v>
      </c>
      <c r="D254" s="18" t="s">
        <v>253</v>
      </c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>
        <f t="shared" ref="Q254:Q263" si="85">SUM(E254:P254)</f>
        <v>0</v>
      </c>
    </row>
    <row r="255" spans="3:17" x14ac:dyDescent="0.25">
      <c r="C255" s="18" t="s">
        <v>254</v>
      </c>
      <c r="D255" s="18" t="s">
        <v>255</v>
      </c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>
        <f t="shared" si="85"/>
        <v>0</v>
      </c>
    </row>
    <row r="256" spans="3:17" x14ac:dyDescent="0.25">
      <c r="C256" s="18" t="s">
        <v>630</v>
      </c>
      <c r="D256" s="18" t="s">
        <v>64</v>
      </c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>
        <f t="shared" si="85"/>
        <v>0</v>
      </c>
    </row>
    <row r="257" spans="3:17" x14ac:dyDescent="0.25">
      <c r="C257" s="18" t="s">
        <v>631</v>
      </c>
      <c r="D257" s="18" t="s">
        <v>632</v>
      </c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>
        <f t="shared" si="85"/>
        <v>0</v>
      </c>
    </row>
    <row r="258" spans="3:17" x14ac:dyDescent="0.25">
      <c r="C258" s="18" t="s">
        <v>633</v>
      </c>
      <c r="D258" s="18" t="s">
        <v>634</v>
      </c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>
        <f t="shared" si="85"/>
        <v>0</v>
      </c>
    </row>
    <row r="259" spans="3:17" x14ac:dyDescent="0.25">
      <c r="C259" s="18" t="s">
        <v>635</v>
      </c>
      <c r="D259" s="18" t="s">
        <v>636</v>
      </c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>
        <f t="shared" si="85"/>
        <v>0</v>
      </c>
    </row>
    <row r="260" spans="3:17" x14ac:dyDescent="0.25">
      <c r="C260" s="18" t="s">
        <v>473</v>
      </c>
      <c r="D260" s="18" t="s">
        <v>627</v>
      </c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>
        <f t="shared" si="85"/>
        <v>0</v>
      </c>
    </row>
    <row r="261" spans="3:17" x14ac:dyDescent="0.25">
      <c r="C261" s="18" t="s">
        <v>473</v>
      </c>
      <c r="D261" s="18" t="s">
        <v>637</v>
      </c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>
        <f t="shared" si="85"/>
        <v>0</v>
      </c>
    </row>
    <row r="262" spans="3:17" x14ac:dyDescent="0.25">
      <c r="C262" s="18" t="s">
        <v>638</v>
      </c>
      <c r="D262" s="18" t="s">
        <v>629</v>
      </c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>
        <f t="shared" si="85"/>
        <v>0</v>
      </c>
    </row>
    <row r="263" spans="3:17" x14ac:dyDescent="0.25">
      <c r="C263" s="18" t="s">
        <v>259</v>
      </c>
      <c r="D263" s="18" t="s">
        <v>259</v>
      </c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>
        <f t="shared" si="85"/>
        <v>0</v>
      </c>
    </row>
    <row r="264" spans="3:17" x14ac:dyDescent="0.25">
      <c r="C264" s="317" t="s">
        <v>225</v>
      </c>
      <c r="D264" s="318"/>
      <c r="E264" s="124">
        <f t="shared" ref="E264:P264" si="86">SUM(E254:E263)</f>
        <v>0</v>
      </c>
      <c r="F264" s="124">
        <f t="shared" si="86"/>
        <v>0</v>
      </c>
      <c r="G264" s="124">
        <f t="shared" si="86"/>
        <v>0</v>
      </c>
      <c r="H264" s="124">
        <f t="shared" si="86"/>
        <v>0</v>
      </c>
      <c r="I264" s="124">
        <f t="shared" si="86"/>
        <v>0</v>
      </c>
      <c r="J264" s="124">
        <f t="shared" si="86"/>
        <v>0</v>
      </c>
      <c r="K264" s="124">
        <f t="shared" si="86"/>
        <v>0</v>
      </c>
      <c r="L264" s="124">
        <f t="shared" si="86"/>
        <v>0</v>
      </c>
      <c r="M264" s="124">
        <f t="shared" si="86"/>
        <v>0</v>
      </c>
      <c r="N264" s="124">
        <f t="shared" si="86"/>
        <v>0</v>
      </c>
      <c r="O264" s="124">
        <f t="shared" si="86"/>
        <v>0</v>
      </c>
      <c r="P264" s="124">
        <f t="shared" si="86"/>
        <v>0</v>
      </c>
      <c r="Q264" s="124">
        <f>SUM(E264:P264)</f>
        <v>0</v>
      </c>
    </row>
    <row r="265" spans="3:17" x14ac:dyDescent="0.25">
      <c r="C265" s="319" t="s">
        <v>260</v>
      </c>
      <c r="D265" s="320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</row>
    <row r="266" spans="3:17" x14ac:dyDescent="0.25">
      <c r="C266" s="18" t="s">
        <v>252</v>
      </c>
      <c r="D266" s="18" t="s">
        <v>253</v>
      </c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>
        <f t="shared" ref="Q266:Q276" si="87">SUM(E266:P266)</f>
        <v>0</v>
      </c>
    </row>
    <row r="267" spans="3:17" x14ac:dyDescent="0.25">
      <c r="C267" s="18" t="s">
        <v>254</v>
      </c>
      <c r="D267" s="18" t="s">
        <v>255</v>
      </c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>
        <f t="shared" si="87"/>
        <v>0</v>
      </c>
    </row>
    <row r="268" spans="3:17" x14ac:dyDescent="0.25">
      <c r="C268" s="18" t="s">
        <v>641</v>
      </c>
      <c r="D268" s="18" t="s">
        <v>64</v>
      </c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>
        <f t="shared" si="87"/>
        <v>0</v>
      </c>
    </row>
    <row r="269" spans="3:17" x14ac:dyDescent="0.25">
      <c r="C269" s="18" t="s">
        <v>631</v>
      </c>
      <c r="D269" s="18" t="s">
        <v>632</v>
      </c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>
        <f t="shared" si="87"/>
        <v>0</v>
      </c>
    </row>
    <row r="270" spans="3:17" x14ac:dyDescent="0.25">
      <c r="C270" s="18" t="s">
        <v>633</v>
      </c>
      <c r="D270" s="18" t="s">
        <v>634</v>
      </c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>
        <f t="shared" si="87"/>
        <v>0</v>
      </c>
    </row>
    <row r="271" spans="3:17" x14ac:dyDescent="0.25">
      <c r="C271" s="18" t="s">
        <v>639</v>
      </c>
      <c r="D271" s="18" t="s">
        <v>640</v>
      </c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>
        <f t="shared" si="87"/>
        <v>0</v>
      </c>
    </row>
    <row r="272" spans="3:17" x14ac:dyDescent="0.25">
      <c r="C272" s="18" t="s">
        <v>635</v>
      </c>
      <c r="D272" s="18" t="s">
        <v>636</v>
      </c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>
        <f t="shared" si="87"/>
        <v>0</v>
      </c>
    </row>
    <row r="273" spans="3:17" x14ac:dyDescent="0.25">
      <c r="C273" s="18" t="s">
        <v>473</v>
      </c>
      <c r="D273" s="18" t="s">
        <v>627</v>
      </c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>
        <f t="shared" si="87"/>
        <v>0</v>
      </c>
    </row>
    <row r="274" spans="3:17" x14ac:dyDescent="0.25">
      <c r="C274" s="18" t="s">
        <v>473</v>
      </c>
      <c r="D274" s="18" t="s">
        <v>637</v>
      </c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>
        <f t="shared" si="87"/>
        <v>0</v>
      </c>
    </row>
    <row r="275" spans="3:17" x14ac:dyDescent="0.25">
      <c r="C275" s="18" t="s">
        <v>638</v>
      </c>
      <c r="D275" s="18" t="s">
        <v>629</v>
      </c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>
        <f t="shared" si="87"/>
        <v>0</v>
      </c>
    </row>
    <row r="276" spans="3:17" x14ac:dyDescent="0.25">
      <c r="C276" s="18" t="s">
        <v>259</v>
      </c>
      <c r="D276" s="18" t="s">
        <v>259</v>
      </c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>
        <f t="shared" si="87"/>
        <v>0</v>
      </c>
    </row>
    <row r="277" spans="3:17" x14ac:dyDescent="0.25">
      <c r="C277" s="317" t="s">
        <v>225</v>
      </c>
      <c r="D277" s="318"/>
      <c r="E277" s="124">
        <f t="shared" ref="E277:P277" si="88">SUM(E266:E276)</f>
        <v>0</v>
      </c>
      <c r="F277" s="124">
        <f t="shared" si="88"/>
        <v>0</v>
      </c>
      <c r="G277" s="124">
        <f t="shared" si="88"/>
        <v>0</v>
      </c>
      <c r="H277" s="124">
        <f t="shared" si="88"/>
        <v>0</v>
      </c>
      <c r="I277" s="124">
        <f t="shared" si="88"/>
        <v>0</v>
      </c>
      <c r="J277" s="124">
        <f t="shared" si="88"/>
        <v>0</v>
      </c>
      <c r="K277" s="124">
        <f t="shared" si="88"/>
        <v>0</v>
      </c>
      <c r="L277" s="124">
        <f t="shared" si="88"/>
        <v>0</v>
      </c>
      <c r="M277" s="124">
        <f t="shared" si="88"/>
        <v>0</v>
      </c>
      <c r="N277" s="124">
        <f t="shared" si="88"/>
        <v>0</v>
      </c>
      <c r="O277" s="124">
        <f t="shared" si="88"/>
        <v>0</v>
      </c>
      <c r="P277" s="124">
        <f t="shared" si="88"/>
        <v>0</v>
      </c>
      <c r="Q277" s="124">
        <f>SUM(E277:P277)</f>
        <v>0</v>
      </c>
    </row>
    <row r="278" spans="3:17" x14ac:dyDescent="0.25">
      <c r="C278" s="317" t="s">
        <v>256</v>
      </c>
      <c r="D278" s="318"/>
      <c r="E278" s="124">
        <f t="shared" ref="E278:P278" si="89">E277+E264+E252</f>
        <v>0</v>
      </c>
      <c r="F278" s="124">
        <f t="shared" si="89"/>
        <v>0</v>
      </c>
      <c r="G278" s="124">
        <f t="shared" si="89"/>
        <v>0</v>
      </c>
      <c r="H278" s="124">
        <f t="shared" si="89"/>
        <v>0</v>
      </c>
      <c r="I278" s="124">
        <f t="shared" si="89"/>
        <v>0</v>
      </c>
      <c r="J278" s="124">
        <f t="shared" si="89"/>
        <v>0</v>
      </c>
      <c r="K278" s="124">
        <f t="shared" si="89"/>
        <v>0</v>
      </c>
      <c r="L278" s="124">
        <f t="shared" si="89"/>
        <v>0</v>
      </c>
      <c r="M278" s="124">
        <f t="shared" si="89"/>
        <v>0</v>
      </c>
      <c r="N278" s="124">
        <f t="shared" si="89"/>
        <v>0</v>
      </c>
      <c r="O278" s="124">
        <f t="shared" si="89"/>
        <v>0</v>
      </c>
      <c r="P278" s="124">
        <f t="shared" si="89"/>
        <v>0</v>
      </c>
      <c r="Q278" s="124">
        <f>SUM(E278:P278)</f>
        <v>0</v>
      </c>
    </row>
    <row r="279" spans="3:17" x14ac:dyDescent="0.25">
      <c r="C279" s="317" t="s">
        <v>261</v>
      </c>
      <c r="D279" s="318"/>
      <c r="E279" s="124">
        <f t="shared" ref="E279:P279" si="90">E278+E240</f>
        <v>0</v>
      </c>
      <c r="F279" s="124">
        <f t="shared" si="90"/>
        <v>0</v>
      </c>
      <c r="G279" s="124">
        <f t="shared" si="90"/>
        <v>0</v>
      </c>
      <c r="H279" s="124">
        <f t="shared" si="90"/>
        <v>0</v>
      </c>
      <c r="I279" s="124">
        <f t="shared" si="90"/>
        <v>0</v>
      </c>
      <c r="J279" s="124">
        <f t="shared" si="90"/>
        <v>0</v>
      </c>
      <c r="K279" s="124">
        <f t="shared" si="90"/>
        <v>0</v>
      </c>
      <c r="L279" s="124">
        <f t="shared" si="90"/>
        <v>0</v>
      </c>
      <c r="M279" s="124">
        <f t="shared" si="90"/>
        <v>0</v>
      </c>
      <c r="N279" s="124">
        <f t="shared" si="90"/>
        <v>0</v>
      </c>
      <c r="O279" s="124">
        <f t="shared" si="90"/>
        <v>0</v>
      </c>
      <c r="P279" s="124">
        <f t="shared" si="90"/>
        <v>0</v>
      </c>
      <c r="Q279" s="124">
        <f>SUM(E279:P279)</f>
        <v>0</v>
      </c>
    </row>
    <row r="280" spans="3:17" x14ac:dyDescent="0.25">
      <c r="C280" s="27"/>
      <c r="D280" s="27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</row>
    <row r="281" spans="3:17" x14ac:dyDescent="0.25">
      <c r="C281" s="15"/>
      <c r="Q281" s="27" t="s">
        <v>109</v>
      </c>
    </row>
    <row r="282" spans="3:17" x14ac:dyDescent="0.25">
      <c r="C282" s="323" t="s">
        <v>244</v>
      </c>
      <c r="D282" s="324"/>
      <c r="E282" s="306" t="s">
        <v>642</v>
      </c>
      <c r="F282" s="306"/>
      <c r="G282" s="306"/>
      <c r="H282" s="306"/>
      <c r="I282" s="306"/>
      <c r="J282" s="306"/>
      <c r="K282" s="306"/>
      <c r="L282" s="306"/>
      <c r="M282" s="306"/>
      <c r="N282" s="306"/>
      <c r="O282" s="306"/>
      <c r="P282" s="306"/>
      <c r="Q282" s="306"/>
    </row>
    <row r="283" spans="3:17" x14ac:dyDescent="0.25">
      <c r="C283" s="325"/>
      <c r="D283" s="326"/>
      <c r="E283" s="14" t="s">
        <v>110</v>
      </c>
      <c r="F283" s="14" t="s">
        <v>111</v>
      </c>
      <c r="G283" s="14" t="s">
        <v>112</v>
      </c>
      <c r="H283" s="14" t="s">
        <v>113</v>
      </c>
      <c r="I283" s="14" t="s">
        <v>114</v>
      </c>
      <c r="J283" s="14" t="s">
        <v>115</v>
      </c>
      <c r="K283" s="14" t="s">
        <v>116</v>
      </c>
      <c r="L283" s="14" t="s">
        <v>117</v>
      </c>
      <c r="M283" s="14" t="s">
        <v>118</v>
      </c>
      <c r="N283" s="14" t="s">
        <v>119</v>
      </c>
      <c r="O283" s="14" t="s">
        <v>120</v>
      </c>
      <c r="P283" s="14" t="s">
        <v>121</v>
      </c>
      <c r="Q283" s="14" t="s">
        <v>108</v>
      </c>
    </row>
    <row r="284" spans="3:17" x14ac:dyDescent="0.25">
      <c r="C284" s="327"/>
      <c r="D284" s="328"/>
      <c r="E284" s="14" t="s">
        <v>3</v>
      </c>
      <c r="F284" s="14" t="s">
        <v>3</v>
      </c>
      <c r="G284" s="14" t="s">
        <v>3</v>
      </c>
      <c r="H284" s="14" t="s">
        <v>3</v>
      </c>
      <c r="I284" s="14" t="s">
        <v>3</v>
      </c>
      <c r="J284" s="14" t="s">
        <v>3</v>
      </c>
      <c r="K284" s="14" t="s">
        <v>5</v>
      </c>
      <c r="L284" s="14" t="s">
        <v>5</v>
      </c>
      <c r="M284" s="14" t="s">
        <v>5</v>
      </c>
      <c r="N284" s="14" t="s">
        <v>5</v>
      </c>
      <c r="O284" s="14" t="s">
        <v>5</v>
      </c>
      <c r="P284" s="14" t="s">
        <v>5</v>
      </c>
      <c r="Q284" s="14" t="s">
        <v>5</v>
      </c>
    </row>
    <row r="285" spans="3:17" x14ac:dyDescent="0.25">
      <c r="C285" s="319" t="s">
        <v>246</v>
      </c>
      <c r="D285" s="320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</row>
    <row r="286" spans="3:17" x14ac:dyDescent="0.25">
      <c r="C286" s="74" t="s">
        <v>247</v>
      </c>
      <c r="D286" s="74" t="s">
        <v>248</v>
      </c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>
        <f t="shared" ref="Q286:Q295" si="91">SUM(E286:P286)</f>
        <v>0</v>
      </c>
    </row>
    <row r="287" spans="3:17" x14ac:dyDescent="0.25">
      <c r="C287" s="18" t="s">
        <v>249</v>
      </c>
      <c r="D287" s="18" t="s">
        <v>250</v>
      </c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>
        <f t="shared" si="91"/>
        <v>0</v>
      </c>
    </row>
    <row r="288" spans="3:17" x14ac:dyDescent="0.25">
      <c r="C288" s="18" t="s">
        <v>616</v>
      </c>
      <c r="D288" s="18" t="s">
        <v>617</v>
      </c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>
        <f t="shared" si="91"/>
        <v>0</v>
      </c>
    </row>
    <row r="289" spans="3:17" x14ac:dyDescent="0.25">
      <c r="C289" s="18" t="s">
        <v>618</v>
      </c>
      <c r="D289" s="18" t="s">
        <v>619</v>
      </c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>
        <f t="shared" si="91"/>
        <v>0</v>
      </c>
    </row>
    <row r="290" spans="3:17" x14ac:dyDescent="0.25">
      <c r="C290" s="18" t="s">
        <v>620</v>
      </c>
      <c r="D290" s="18" t="s">
        <v>621</v>
      </c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>
        <f t="shared" si="91"/>
        <v>0</v>
      </c>
    </row>
    <row r="291" spans="3:17" x14ac:dyDescent="0.25">
      <c r="C291" s="18" t="s">
        <v>622</v>
      </c>
      <c r="D291" s="18" t="s">
        <v>623</v>
      </c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>
        <f t="shared" si="91"/>
        <v>0</v>
      </c>
    </row>
    <row r="292" spans="3:17" x14ac:dyDescent="0.25">
      <c r="C292" s="18" t="s">
        <v>624</v>
      </c>
      <c r="D292" s="18" t="s">
        <v>625</v>
      </c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>
        <f t="shared" si="91"/>
        <v>0</v>
      </c>
    </row>
    <row r="293" spans="3:17" x14ac:dyDescent="0.25">
      <c r="C293" s="18" t="s">
        <v>626</v>
      </c>
      <c r="D293" s="18" t="s">
        <v>627</v>
      </c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>
        <f t="shared" si="91"/>
        <v>0</v>
      </c>
    </row>
    <row r="294" spans="3:17" x14ac:dyDescent="0.25">
      <c r="C294" s="18" t="s">
        <v>628</v>
      </c>
      <c r="D294" s="18" t="s">
        <v>629</v>
      </c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>
        <f t="shared" si="91"/>
        <v>0</v>
      </c>
    </row>
    <row r="295" spans="3:17" x14ac:dyDescent="0.25">
      <c r="C295" s="18" t="s">
        <v>259</v>
      </c>
      <c r="D295" s="18" t="s">
        <v>259</v>
      </c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>
        <f t="shared" si="91"/>
        <v>0</v>
      </c>
    </row>
    <row r="296" spans="3:17" x14ac:dyDescent="0.25">
      <c r="C296" s="317" t="s">
        <v>251</v>
      </c>
      <c r="D296" s="318"/>
      <c r="E296" s="124">
        <f t="shared" ref="E296:P296" si="92">SUM(E286:E295)</f>
        <v>0</v>
      </c>
      <c r="F296" s="124">
        <f t="shared" si="92"/>
        <v>0</v>
      </c>
      <c r="G296" s="124">
        <f t="shared" si="92"/>
        <v>0</v>
      </c>
      <c r="H296" s="124">
        <f t="shared" si="92"/>
        <v>0</v>
      </c>
      <c r="I296" s="124">
        <f t="shared" si="92"/>
        <v>0</v>
      </c>
      <c r="J296" s="124">
        <f t="shared" si="92"/>
        <v>0</v>
      </c>
      <c r="K296" s="124">
        <f t="shared" si="92"/>
        <v>0</v>
      </c>
      <c r="L296" s="124">
        <f t="shared" si="92"/>
        <v>0</v>
      </c>
      <c r="M296" s="124">
        <f t="shared" si="92"/>
        <v>0</v>
      </c>
      <c r="N296" s="124">
        <f t="shared" si="92"/>
        <v>0</v>
      </c>
      <c r="O296" s="124">
        <f t="shared" si="92"/>
        <v>0</v>
      </c>
      <c r="P296" s="124">
        <f t="shared" si="92"/>
        <v>0</v>
      </c>
      <c r="Q296" s="124">
        <f>SUM(E296:P296)</f>
        <v>0</v>
      </c>
    </row>
    <row r="297" spans="3:17" x14ac:dyDescent="0.25">
      <c r="C297" s="319" t="s">
        <v>257</v>
      </c>
      <c r="D297" s="320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</row>
    <row r="298" spans="3:17" x14ac:dyDescent="0.25">
      <c r="C298" s="18" t="s">
        <v>252</v>
      </c>
      <c r="D298" s="18" t="s">
        <v>253</v>
      </c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>
        <f t="shared" ref="Q298:Q307" si="93">SUM(E298:P298)</f>
        <v>0</v>
      </c>
    </row>
    <row r="299" spans="3:17" x14ac:dyDescent="0.25">
      <c r="C299" s="18" t="s">
        <v>254</v>
      </c>
      <c r="D299" s="18" t="s">
        <v>255</v>
      </c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>
        <f t="shared" si="93"/>
        <v>0</v>
      </c>
    </row>
    <row r="300" spans="3:17" x14ac:dyDescent="0.25">
      <c r="C300" s="18" t="s">
        <v>630</v>
      </c>
      <c r="D300" s="18" t="s">
        <v>64</v>
      </c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>
        <f t="shared" si="93"/>
        <v>0</v>
      </c>
    </row>
    <row r="301" spans="3:17" x14ac:dyDescent="0.25">
      <c r="C301" s="18" t="s">
        <v>631</v>
      </c>
      <c r="D301" s="18" t="s">
        <v>632</v>
      </c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>
        <f t="shared" si="93"/>
        <v>0</v>
      </c>
    </row>
    <row r="302" spans="3:17" x14ac:dyDescent="0.25">
      <c r="C302" s="18" t="s">
        <v>633</v>
      </c>
      <c r="D302" s="18" t="s">
        <v>634</v>
      </c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>
        <f t="shared" si="93"/>
        <v>0</v>
      </c>
    </row>
    <row r="303" spans="3:17" x14ac:dyDescent="0.25">
      <c r="C303" s="18" t="s">
        <v>635</v>
      </c>
      <c r="D303" s="18" t="s">
        <v>636</v>
      </c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>
        <f t="shared" si="93"/>
        <v>0</v>
      </c>
    </row>
    <row r="304" spans="3:17" x14ac:dyDescent="0.25">
      <c r="C304" s="18" t="s">
        <v>473</v>
      </c>
      <c r="D304" s="18" t="s">
        <v>627</v>
      </c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>
        <f t="shared" si="93"/>
        <v>0</v>
      </c>
    </row>
    <row r="305" spans="3:17" x14ac:dyDescent="0.25">
      <c r="C305" s="18" t="s">
        <v>473</v>
      </c>
      <c r="D305" s="18" t="s">
        <v>637</v>
      </c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>
        <f t="shared" si="93"/>
        <v>0</v>
      </c>
    </row>
    <row r="306" spans="3:17" x14ac:dyDescent="0.25">
      <c r="C306" s="18" t="s">
        <v>638</v>
      </c>
      <c r="D306" s="18" t="s">
        <v>629</v>
      </c>
      <c r="E306" s="83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>
        <f t="shared" si="93"/>
        <v>0</v>
      </c>
    </row>
    <row r="307" spans="3:17" x14ac:dyDescent="0.25">
      <c r="C307" s="18" t="s">
        <v>259</v>
      </c>
      <c r="D307" s="18" t="s">
        <v>259</v>
      </c>
      <c r="E307" s="83"/>
      <c r="F307" s="83"/>
      <c r="G307" s="83"/>
      <c r="H307" s="83"/>
      <c r="I307" s="83"/>
      <c r="J307" s="83"/>
      <c r="K307" s="83"/>
      <c r="L307" s="83"/>
      <c r="M307" s="83"/>
      <c r="N307" s="83"/>
      <c r="O307" s="83"/>
      <c r="P307" s="83"/>
      <c r="Q307" s="83">
        <f t="shared" si="93"/>
        <v>0</v>
      </c>
    </row>
    <row r="308" spans="3:17" x14ac:dyDescent="0.25">
      <c r="C308" s="317" t="s">
        <v>225</v>
      </c>
      <c r="D308" s="318"/>
      <c r="E308" s="124">
        <f t="shared" ref="E308:P308" si="94">SUM(E298:E307)</f>
        <v>0</v>
      </c>
      <c r="F308" s="124">
        <f t="shared" si="94"/>
        <v>0</v>
      </c>
      <c r="G308" s="124">
        <f t="shared" si="94"/>
        <v>0</v>
      </c>
      <c r="H308" s="124">
        <f t="shared" si="94"/>
        <v>0</v>
      </c>
      <c r="I308" s="124">
        <f t="shared" si="94"/>
        <v>0</v>
      </c>
      <c r="J308" s="124">
        <f t="shared" si="94"/>
        <v>0</v>
      </c>
      <c r="K308" s="124">
        <f t="shared" si="94"/>
        <v>0</v>
      </c>
      <c r="L308" s="124">
        <f t="shared" si="94"/>
        <v>0</v>
      </c>
      <c r="M308" s="124">
        <f t="shared" si="94"/>
        <v>0</v>
      </c>
      <c r="N308" s="124">
        <f t="shared" si="94"/>
        <v>0</v>
      </c>
      <c r="O308" s="124">
        <f t="shared" si="94"/>
        <v>0</v>
      </c>
      <c r="P308" s="124">
        <f t="shared" si="94"/>
        <v>0</v>
      </c>
      <c r="Q308" s="124">
        <f>SUM(E308:P308)</f>
        <v>0</v>
      </c>
    </row>
    <row r="309" spans="3:17" x14ac:dyDescent="0.25">
      <c r="C309" s="319" t="s">
        <v>258</v>
      </c>
      <c r="D309" s="320"/>
      <c r="E309" s="83"/>
      <c r="F309" s="83"/>
      <c r="G309" s="83"/>
      <c r="H309" s="83"/>
      <c r="I309" s="83"/>
      <c r="J309" s="83"/>
      <c r="K309" s="83"/>
      <c r="L309" s="83"/>
      <c r="M309" s="83"/>
      <c r="N309" s="83"/>
      <c r="O309" s="83"/>
      <c r="P309" s="83"/>
      <c r="Q309" s="83"/>
    </row>
    <row r="310" spans="3:17" x14ac:dyDescent="0.25">
      <c r="C310" s="18" t="s">
        <v>252</v>
      </c>
      <c r="D310" s="18" t="s">
        <v>253</v>
      </c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>
        <f t="shared" ref="Q310:Q319" si="95">SUM(E310:P310)</f>
        <v>0</v>
      </c>
    </row>
    <row r="311" spans="3:17" x14ac:dyDescent="0.25">
      <c r="C311" s="18" t="s">
        <v>254</v>
      </c>
      <c r="D311" s="18" t="s">
        <v>255</v>
      </c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83"/>
      <c r="P311" s="83"/>
      <c r="Q311" s="83">
        <f t="shared" si="95"/>
        <v>0</v>
      </c>
    </row>
    <row r="312" spans="3:17" x14ac:dyDescent="0.25">
      <c r="C312" s="18" t="s">
        <v>630</v>
      </c>
      <c r="D312" s="18" t="s">
        <v>64</v>
      </c>
      <c r="E312" s="83"/>
      <c r="F312" s="83"/>
      <c r="G312" s="83"/>
      <c r="H312" s="83"/>
      <c r="I312" s="83"/>
      <c r="J312" s="83"/>
      <c r="K312" s="83"/>
      <c r="L312" s="83"/>
      <c r="M312" s="83"/>
      <c r="N312" s="83"/>
      <c r="O312" s="83"/>
      <c r="P312" s="83"/>
      <c r="Q312" s="83">
        <f t="shared" si="95"/>
        <v>0</v>
      </c>
    </row>
    <row r="313" spans="3:17" x14ac:dyDescent="0.25">
      <c r="C313" s="18" t="s">
        <v>631</v>
      </c>
      <c r="D313" s="18" t="s">
        <v>632</v>
      </c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83"/>
      <c r="P313" s="83"/>
      <c r="Q313" s="83">
        <f t="shared" si="95"/>
        <v>0</v>
      </c>
    </row>
    <row r="314" spans="3:17" x14ac:dyDescent="0.25">
      <c r="C314" s="18" t="s">
        <v>633</v>
      </c>
      <c r="D314" s="18" t="s">
        <v>634</v>
      </c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>
        <f t="shared" si="95"/>
        <v>0</v>
      </c>
    </row>
    <row r="315" spans="3:17" x14ac:dyDescent="0.25">
      <c r="C315" s="18" t="s">
        <v>635</v>
      </c>
      <c r="D315" s="18" t="s">
        <v>636</v>
      </c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83"/>
      <c r="P315" s="83"/>
      <c r="Q315" s="83">
        <f t="shared" si="95"/>
        <v>0</v>
      </c>
    </row>
    <row r="316" spans="3:17" x14ac:dyDescent="0.25">
      <c r="C316" s="18" t="s">
        <v>473</v>
      </c>
      <c r="D316" s="18" t="s">
        <v>627</v>
      </c>
      <c r="E316" s="83"/>
      <c r="F316" s="83"/>
      <c r="G316" s="83"/>
      <c r="H316" s="83"/>
      <c r="I316" s="83"/>
      <c r="J316" s="83"/>
      <c r="K316" s="83"/>
      <c r="L316" s="83"/>
      <c r="M316" s="83"/>
      <c r="N316" s="83"/>
      <c r="O316" s="83"/>
      <c r="P316" s="83"/>
      <c r="Q316" s="83">
        <f t="shared" si="95"/>
        <v>0</v>
      </c>
    </row>
    <row r="317" spans="3:17" x14ac:dyDescent="0.25">
      <c r="C317" s="18" t="s">
        <v>473</v>
      </c>
      <c r="D317" s="18" t="s">
        <v>637</v>
      </c>
      <c r="E317" s="83"/>
      <c r="F317" s="83"/>
      <c r="G317" s="83"/>
      <c r="H317" s="83"/>
      <c r="I317" s="83"/>
      <c r="J317" s="83"/>
      <c r="K317" s="83"/>
      <c r="L317" s="83"/>
      <c r="M317" s="83"/>
      <c r="N317" s="83"/>
      <c r="O317" s="83"/>
      <c r="P317" s="83"/>
      <c r="Q317" s="83">
        <f t="shared" si="95"/>
        <v>0</v>
      </c>
    </row>
    <row r="318" spans="3:17" x14ac:dyDescent="0.25">
      <c r="C318" s="18" t="s">
        <v>638</v>
      </c>
      <c r="D318" s="18" t="s">
        <v>629</v>
      </c>
      <c r="E318" s="83"/>
      <c r="F318" s="83"/>
      <c r="G318" s="83"/>
      <c r="H318" s="83"/>
      <c r="I318" s="83"/>
      <c r="J318" s="83"/>
      <c r="K318" s="83"/>
      <c r="L318" s="83"/>
      <c r="M318" s="83"/>
      <c r="N318" s="83"/>
      <c r="O318" s="83"/>
      <c r="P318" s="83"/>
      <c r="Q318" s="83">
        <f t="shared" si="95"/>
        <v>0</v>
      </c>
    </row>
    <row r="319" spans="3:17" x14ac:dyDescent="0.25">
      <c r="C319" s="18" t="s">
        <v>259</v>
      </c>
      <c r="D319" s="18" t="s">
        <v>259</v>
      </c>
      <c r="E319" s="83"/>
      <c r="F319" s="83"/>
      <c r="G319" s="83"/>
      <c r="H319" s="83"/>
      <c r="I319" s="83"/>
      <c r="J319" s="83"/>
      <c r="K319" s="83"/>
      <c r="L319" s="83"/>
      <c r="M319" s="83"/>
      <c r="N319" s="83"/>
      <c r="O319" s="83"/>
      <c r="P319" s="83"/>
      <c r="Q319" s="83">
        <f t="shared" si="95"/>
        <v>0</v>
      </c>
    </row>
    <row r="320" spans="3:17" x14ac:dyDescent="0.25">
      <c r="C320" s="317" t="s">
        <v>225</v>
      </c>
      <c r="D320" s="318"/>
      <c r="E320" s="124">
        <f t="shared" ref="E320:P320" si="96">SUM(E310:E319)</f>
        <v>0</v>
      </c>
      <c r="F320" s="124">
        <f t="shared" si="96"/>
        <v>0</v>
      </c>
      <c r="G320" s="124">
        <f t="shared" si="96"/>
        <v>0</v>
      </c>
      <c r="H320" s="124">
        <f t="shared" si="96"/>
        <v>0</v>
      </c>
      <c r="I320" s="124">
        <f t="shared" si="96"/>
        <v>0</v>
      </c>
      <c r="J320" s="124">
        <f t="shared" si="96"/>
        <v>0</v>
      </c>
      <c r="K320" s="124">
        <f t="shared" si="96"/>
        <v>0</v>
      </c>
      <c r="L320" s="124">
        <f t="shared" si="96"/>
        <v>0</v>
      </c>
      <c r="M320" s="124">
        <f t="shared" si="96"/>
        <v>0</v>
      </c>
      <c r="N320" s="124">
        <f t="shared" si="96"/>
        <v>0</v>
      </c>
      <c r="O320" s="124">
        <f t="shared" si="96"/>
        <v>0</v>
      </c>
      <c r="P320" s="124">
        <f t="shared" si="96"/>
        <v>0</v>
      </c>
      <c r="Q320" s="124">
        <f>SUM(E320:P320)</f>
        <v>0</v>
      </c>
    </row>
    <row r="321" spans="3:17" x14ac:dyDescent="0.25">
      <c r="C321" s="319" t="s">
        <v>260</v>
      </c>
      <c r="D321" s="320"/>
      <c r="E321" s="83"/>
      <c r="F321" s="83"/>
      <c r="G321" s="83"/>
      <c r="H321" s="83"/>
      <c r="I321" s="83"/>
      <c r="J321" s="83"/>
      <c r="K321" s="83"/>
      <c r="L321" s="83"/>
      <c r="M321" s="83"/>
      <c r="N321" s="83"/>
      <c r="O321" s="83"/>
      <c r="P321" s="83"/>
      <c r="Q321" s="83"/>
    </row>
    <row r="322" spans="3:17" x14ac:dyDescent="0.25">
      <c r="C322" s="18" t="s">
        <v>252</v>
      </c>
      <c r="D322" s="18" t="s">
        <v>253</v>
      </c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>
        <f t="shared" ref="Q322:Q332" si="97">SUM(E322:P322)</f>
        <v>0</v>
      </c>
    </row>
    <row r="323" spans="3:17" x14ac:dyDescent="0.25">
      <c r="C323" s="18" t="s">
        <v>254</v>
      </c>
      <c r="D323" s="18" t="s">
        <v>255</v>
      </c>
      <c r="E323" s="83"/>
      <c r="F323" s="83"/>
      <c r="G323" s="83"/>
      <c r="H323" s="83"/>
      <c r="I323" s="83"/>
      <c r="J323" s="83"/>
      <c r="K323" s="83"/>
      <c r="L323" s="83"/>
      <c r="M323" s="83"/>
      <c r="N323" s="83"/>
      <c r="O323" s="83"/>
      <c r="P323" s="83"/>
      <c r="Q323" s="83">
        <f t="shared" si="97"/>
        <v>0</v>
      </c>
    </row>
    <row r="324" spans="3:17" x14ac:dyDescent="0.25">
      <c r="C324" s="18" t="s">
        <v>641</v>
      </c>
      <c r="D324" s="18" t="s">
        <v>64</v>
      </c>
      <c r="E324" s="83"/>
      <c r="F324" s="83"/>
      <c r="G324" s="83"/>
      <c r="H324" s="83"/>
      <c r="I324" s="83"/>
      <c r="J324" s="83"/>
      <c r="K324" s="83"/>
      <c r="L324" s="83"/>
      <c r="M324" s="83"/>
      <c r="N324" s="83"/>
      <c r="O324" s="83"/>
      <c r="P324" s="83"/>
      <c r="Q324" s="83">
        <f t="shared" si="97"/>
        <v>0</v>
      </c>
    </row>
    <row r="325" spans="3:17" x14ac:dyDescent="0.25">
      <c r="C325" s="18" t="s">
        <v>631</v>
      </c>
      <c r="D325" s="18" t="s">
        <v>632</v>
      </c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  <c r="P325" s="83"/>
      <c r="Q325" s="83">
        <f t="shared" si="97"/>
        <v>0</v>
      </c>
    </row>
    <row r="326" spans="3:17" x14ac:dyDescent="0.25">
      <c r="C326" s="18" t="s">
        <v>633</v>
      </c>
      <c r="D326" s="18" t="s">
        <v>634</v>
      </c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>
        <f t="shared" si="97"/>
        <v>0</v>
      </c>
    </row>
    <row r="327" spans="3:17" x14ac:dyDescent="0.25">
      <c r="C327" s="18" t="s">
        <v>639</v>
      </c>
      <c r="D327" s="18" t="s">
        <v>640</v>
      </c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>
        <f t="shared" si="97"/>
        <v>0</v>
      </c>
    </row>
    <row r="328" spans="3:17" x14ac:dyDescent="0.25">
      <c r="C328" s="18" t="s">
        <v>635</v>
      </c>
      <c r="D328" s="18" t="s">
        <v>636</v>
      </c>
      <c r="E328" s="83"/>
      <c r="F328" s="83"/>
      <c r="G328" s="83"/>
      <c r="H328" s="83"/>
      <c r="I328" s="83"/>
      <c r="J328" s="83"/>
      <c r="K328" s="83"/>
      <c r="L328" s="83"/>
      <c r="M328" s="83"/>
      <c r="N328" s="83"/>
      <c r="O328" s="83"/>
      <c r="P328" s="83"/>
      <c r="Q328" s="83">
        <f t="shared" si="97"/>
        <v>0</v>
      </c>
    </row>
    <row r="329" spans="3:17" x14ac:dyDescent="0.25">
      <c r="C329" s="18" t="s">
        <v>473</v>
      </c>
      <c r="D329" s="18" t="s">
        <v>627</v>
      </c>
      <c r="E329" s="83"/>
      <c r="F329" s="83"/>
      <c r="G329" s="83"/>
      <c r="H329" s="83"/>
      <c r="I329" s="83"/>
      <c r="J329" s="83"/>
      <c r="K329" s="83"/>
      <c r="L329" s="83"/>
      <c r="M329" s="83"/>
      <c r="N329" s="83"/>
      <c r="O329" s="83"/>
      <c r="P329" s="83"/>
      <c r="Q329" s="83">
        <f t="shared" si="97"/>
        <v>0</v>
      </c>
    </row>
    <row r="330" spans="3:17" x14ac:dyDescent="0.25">
      <c r="C330" s="18" t="s">
        <v>473</v>
      </c>
      <c r="D330" s="18" t="s">
        <v>637</v>
      </c>
      <c r="E330" s="83"/>
      <c r="F330" s="83"/>
      <c r="G330" s="83"/>
      <c r="H330" s="83"/>
      <c r="I330" s="83"/>
      <c r="J330" s="83"/>
      <c r="K330" s="83"/>
      <c r="L330" s="83"/>
      <c r="M330" s="83"/>
      <c r="N330" s="83"/>
      <c r="O330" s="83"/>
      <c r="P330" s="83"/>
      <c r="Q330" s="83">
        <f t="shared" si="97"/>
        <v>0</v>
      </c>
    </row>
    <row r="331" spans="3:17" x14ac:dyDescent="0.25">
      <c r="C331" s="18" t="s">
        <v>638</v>
      </c>
      <c r="D331" s="18" t="s">
        <v>629</v>
      </c>
      <c r="E331" s="83"/>
      <c r="F331" s="83"/>
      <c r="G331" s="83"/>
      <c r="H331" s="83"/>
      <c r="I331" s="83"/>
      <c r="J331" s="83"/>
      <c r="K331" s="83"/>
      <c r="L331" s="83"/>
      <c r="M331" s="83"/>
      <c r="N331" s="83"/>
      <c r="O331" s="83"/>
      <c r="P331" s="83"/>
      <c r="Q331" s="83">
        <f t="shared" si="97"/>
        <v>0</v>
      </c>
    </row>
    <row r="332" spans="3:17" x14ac:dyDescent="0.25">
      <c r="C332" s="18" t="s">
        <v>259</v>
      </c>
      <c r="D332" s="18" t="s">
        <v>259</v>
      </c>
      <c r="E332" s="83"/>
      <c r="F332" s="83"/>
      <c r="G332" s="83"/>
      <c r="H332" s="83"/>
      <c r="I332" s="83"/>
      <c r="J332" s="83"/>
      <c r="K332" s="83"/>
      <c r="L332" s="83"/>
      <c r="M332" s="83"/>
      <c r="N332" s="83"/>
      <c r="O332" s="83"/>
      <c r="P332" s="83"/>
      <c r="Q332" s="83">
        <f t="shared" si="97"/>
        <v>0</v>
      </c>
    </row>
    <row r="333" spans="3:17" x14ac:dyDescent="0.25">
      <c r="C333" s="317" t="s">
        <v>225</v>
      </c>
      <c r="D333" s="318"/>
      <c r="E333" s="124">
        <f t="shared" ref="E333:P333" si="98">SUM(E322:E332)</f>
        <v>0</v>
      </c>
      <c r="F333" s="124">
        <f t="shared" si="98"/>
        <v>0</v>
      </c>
      <c r="G333" s="124">
        <f t="shared" si="98"/>
        <v>0</v>
      </c>
      <c r="H333" s="124">
        <f t="shared" si="98"/>
        <v>0</v>
      </c>
      <c r="I333" s="124">
        <f t="shared" si="98"/>
        <v>0</v>
      </c>
      <c r="J333" s="124">
        <f t="shared" si="98"/>
        <v>0</v>
      </c>
      <c r="K333" s="124">
        <f t="shared" si="98"/>
        <v>0</v>
      </c>
      <c r="L333" s="124">
        <f t="shared" si="98"/>
        <v>0</v>
      </c>
      <c r="M333" s="124">
        <f t="shared" si="98"/>
        <v>0</v>
      </c>
      <c r="N333" s="124">
        <f t="shared" si="98"/>
        <v>0</v>
      </c>
      <c r="O333" s="124">
        <f t="shared" si="98"/>
        <v>0</v>
      </c>
      <c r="P333" s="124">
        <f t="shared" si="98"/>
        <v>0</v>
      </c>
      <c r="Q333" s="124">
        <f>SUM(E333:P333)</f>
        <v>0</v>
      </c>
    </row>
    <row r="334" spans="3:17" x14ac:dyDescent="0.25">
      <c r="C334" s="317" t="s">
        <v>256</v>
      </c>
      <c r="D334" s="318"/>
      <c r="E334" s="124">
        <f t="shared" ref="E334:P334" si="99">E333+E320+E308</f>
        <v>0</v>
      </c>
      <c r="F334" s="124">
        <f t="shared" si="99"/>
        <v>0</v>
      </c>
      <c r="G334" s="124">
        <f t="shared" si="99"/>
        <v>0</v>
      </c>
      <c r="H334" s="124">
        <f t="shared" si="99"/>
        <v>0</v>
      </c>
      <c r="I334" s="124">
        <f t="shared" si="99"/>
        <v>0</v>
      </c>
      <c r="J334" s="124">
        <f t="shared" si="99"/>
        <v>0</v>
      </c>
      <c r="K334" s="124">
        <f t="shared" si="99"/>
        <v>0</v>
      </c>
      <c r="L334" s="124">
        <f t="shared" si="99"/>
        <v>0</v>
      </c>
      <c r="M334" s="124">
        <f t="shared" si="99"/>
        <v>0</v>
      </c>
      <c r="N334" s="124">
        <f t="shared" si="99"/>
        <v>0</v>
      </c>
      <c r="O334" s="124">
        <f t="shared" si="99"/>
        <v>0</v>
      </c>
      <c r="P334" s="124">
        <f t="shared" si="99"/>
        <v>0</v>
      </c>
      <c r="Q334" s="124">
        <f>SUM(E334:P334)</f>
        <v>0</v>
      </c>
    </row>
    <row r="335" spans="3:17" x14ac:dyDescent="0.25">
      <c r="C335" s="317" t="s">
        <v>261</v>
      </c>
      <c r="D335" s="318"/>
      <c r="E335" s="124">
        <f t="shared" ref="E335:P335" si="100">E334+E296</f>
        <v>0</v>
      </c>
      <c r="F335" s="124">
        <f t="shared" si="100"/>
        <v>0</v>
      </c>
      <c r="G335" s="124">
        <f t="shared" si="100"/>
        <v>0</v>
      </c>
      <c r="H335" s="124">
        <f t="shared" si="100"/>
        <v>0</v>
      </c>
      <c r="I335" s="124">
        <f t="shared" si="100"/>
        <v>0</v>
      </c>
      <c r="J335" s="124">
        <f t="shared" si="100"/>
        <v>0</v>
      </c>
      <c r="K335" s="124">
        <f t="shared" si="100"/>
        <v>0</v>
      </c>
      <c r="L335" s="124">
        <f t="shared" si="100"/>
        <v>0</v>
      </c>
      <c r="M335" s="124">
        <f t="shared" si="100"/>
        <v>0</v>
      </c>
      <c r="N335" s="124">
        <f t="shared" si="100"/>
        <v>0</v>
      </c>
      <c r="O335" s="124">
        <f t="shared" si="100"/>
        <v>0</v>
      </c>
      <c r="P335" s="124">
        <f t="shared" si="100"/>
        <v>0</v>
      </c>
      <c r="Q335" s="124">
        <f>SUM(E335:P335)</f>
        <v>0</v>
      </c>
    </row>
    <row r="337" spans="3:17" x14ac:dyDescent="0.25">
      <c r="C337" s="15"/>
      <c r="Q337" s="27" t="s">
        <v>109</v>
      </c>
    </row>
    <row r="338" spans="3:17" x14ac:dyDescent="0.25">
      <c r="C338" s="312" t="s">
        <v>244</v>
      </c>
      <c r="D338" s="312"/>
      <c r="E338" s="306" t="s">
        <v>322</v>
      </c>
      <c r="F338" s="306"/>
      <c r="G338" s="306"/>
      <c r="H338" s="306"/>
      <c r="I338" s="306"/>
      <c r="J338" s="306"/>
      <c r="K338" s="306"/>
      <c r="L338" s="306"/>
      <c r="M338" s="306"/>
      <c r="N338" s="306"/>
      <c r="O338" s="306"/>
      <c r="P338" s="306"/>
      <c r="Q338" s="306"/>
    </row>
    <row r="339" spans="3:17" x14ac:dyDescent="0.25">
      <c r="C339" s="312"/>
      <c r="D339" s="312"/>
      <c r="E339" s="14" t="s">
        <v>110</v>
      </c>
      <c r="F339" s="14" t="s">
        <v>111</v>
      </c>
      <c r="G339" s="14" t="s">
        <v>112</v>
      </c>
      <c r="H339" s="14" t="s">
        <v>113</v>
      </c>
      <c r="I339" s="14" t="s">
        <v>114</v>
      </c>
      <c r="J339" s="14" t="s">
        <v>115</v>
      </c>
      <c r="K339" s="14" t="s">
        <v>116</v>
      </c>
      <c r="L339" s="14" t="s">
        <v>117</v>
      </c>
      <c r="M339" s="14" t="s">
        <v>118</v>
      </c>
      <c r="N339" s="14" t="s">
        <v>119</v>
      </c>
      <c r="O339" s="14" t="s">
        <v>120</v>
      </c>
      <c r="P339" s="14" t="s">
        <v>121</v>
      </c>
      <c r="Q339" s="14" t="s">
        <v>108</v>
      </c>
    </row>
    <row r="340" spans="3:17" x14ac:dyDescent="0.25">
      <c r="C340" s="319" t="s">
        <v>246</v>
      </c>
      <c r="D340" s="320"/>
      <c r="E340" s="83"/>
      <c r="F340" s="83"/>
      <c r="G340" s="83"/>
      <c r="H340" s="83"/>
      <c r="I340" s="83"/>
      <c r="J340" s="83"/>
      <c r="K340" s="83"/>
      <c r="L340" s="83"/>
      <c r="M340" s="83"/>
      <c r="N340" s="83"/>
      <c r="O340" s="83"/>
      <c r="P340" s="83"/>
      <c r="Q340" s="83"/>
    </row>
    <row r="341" spans="3:17" x14ac:dyDescent="0.25">
      <c r="C341" s="74" t="s">
        <v>247</v>
      </c>
      <c r="D341" s="74" t="s">
        <v>248</v>
      </c>
      <c r="E341" s="83"/>
      <c r="F341" s="83"/>
      <c r="G341" s="83"/>
      <c r="H341" s="83"/>
      <c r="I341" s="83"/>
      <c r="J341" s="83"/>
      <c r="K341" s="83"/>
      <c r="L341" s="83"/>
      <c r="M341" s="83"/>
      <c r="N341" s="83"/>
      <c r="O341" s="83"/>
      <c r="P341" s="83"/>
      <c r="Q341" s="83">
        <f t="shared" ref="Q341:Q350" si="101">SUM(E341:P341)</f>
        <v>0</v>
      </c>
    </row>
    <row r="342" spans="3:17" x14ac:dyDescent="0.25">
      <c r="C342" s="18" t="s">
        <v>249</v>
      </c>
      <c r="D342" s="18" t="s">
        <v>250</v>
      </c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>
        <f t="shared" si="101"/>
        <v>0</v>
      </c>
    </row>
    <row r="343" spans="3:17" x14ac:dyDescent="0.25">
      <c r="C343" s="18" t="s">
        <v>616</v>
      </c>
      <c r="D343" s="18" t="s">
        <v>617</v>
      </c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>
        <f t="shared" si="101"/>
        <v>0</v>
      </c>
    </row>
    <row r="344" spans="3:17" x14ac:dyDescent="0.25">
      <c r="C344" s="18" t="s">
        <v>618</v>
      </c>
      <c r="D344" s="18" t="s">
        <v>619</v>
      </c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>
        <f t="shared" si="101"/>
        <v>0</v>
      </c>
    </row>
    <row r="345" spans="3:17" x14ac:dyDescent="0.25">
      <c r="C345" s="18" t="s">
        <v>620</v>
      </c>
      <c r="D345" s="18" t="s">
        <v>621</v>
      </c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>
        <f t="shared" si="101"/>
        <v>0</v>
      </c>
    </row>
    <row r="346" spans="3:17" x14ac:dyDescent="0.25">
      <c r="C346" s="18" t="s">
        <v>622</v>
      </c>
      <c r="D346" s="18" t="s">
        <v>623</v>
      </c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>
        <f t="shared" si="101"/>
        <v>0</v>
      </c>
    </row>
    <row r="347" spans="3:17" x14ac:dyDescent="0.25">
      <c r="C347" s="18" t="s">
        <v>624</v>
      </c>
      <c r="D347" s="18" t="s">
        <v>625</v>
      </c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>
        <f t="shared" si="101"/>
        <v>0</v>
      </c>
    </row>
    <row r="348" spans="3:17" x14ac:dyDescent="0.25">
      <c r="C348" s="18" t="s">
        <v>626</v>
      </c>
      <c r="D348" s="18" t="s">
        <v>627</v>
      </c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>
        <f t="shared" si="101"/>
        <v>0</v>
      </c>
    </row>
    <row r="349" spans="3:17" x14ac:dyDescent="0.25">
      <c r="C349" s="18" t="s">
        <v>628</v>
      </c>
      <c r="D349" s="18" t="s">
        <v>629</v>
      </c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>
        <f t="shared" si="101"/>
        <v>0</v>
      </c>
    </row>
    <row r="350" spans="3:17" x14ac:dyDescent="0.25">
      <c r="C350" s="18" t="s">
        <v>259</v>
      </c>
      <c r="D350" s="18" t="s">
        <v>259</v>
      </c>
      <c r="E350" s="83"/>
      <c r="F350" s="83"/>
      <c r="G350" s="83"/>
      <c r="H350" s="83"/>
      <c r="I350" s="83"/>
      <c r="J350" s="83"/>
      <c r="K350" s="83"/>
      <c r="L350" s="83"/>
      <c r="M350" s="83"/>
      <c r="N350" s="83"/>
      <c r="O350" s="83"/>
      <c r="P350" s="83"/>
      <c r="Q350" s="83">
        <f t="shared" si="101"/>
        <v>0</v>
      </c>
    </row>
    <row r="351" spans="3:17" x14ac:dyDescent="0.25">
      <c r="C351" s="317" t="s">
        <v>251</v>
      </c>
      <c r="D351" s="318"/>
      <c r="E351" s="124">
        <f t="shared" ref="E351:P351" si="102">SUM(E341:E350)</f>
        <v>0</v>
      </c>
      <c r="F351" s="124">
        <f t="shared" si="102"/>
        <v>0</v>
      </c>
      <c r="G351" s="124">
        <f t="shared" si="102"/>
        <v>0</v>
      </c>
      <c r="H351" s="124">
        <f t="shared" si="102"/>
        <v>0</v>
      </c>
      <c r="I351" s="124">
        <f t="shared" si="102"/>
        <v>0</v>
      </c>
      <c r="J351" s="124">
        <f t="shared" si="102"/>
        <v>0</v>
      </c>
      <c r="K351" s="124">
        <f t="shared" si="102"/>
        <v>0</v>
      </c>
      <c r="L351" s="124">
        <f t="shared" si="102"/>
        <v>0</v>
      </c>
      <c r="M351" s="124">
        <f t="shared" si="102"/>
        <v>0</v>
      </c>
      <c r="N351" s="124">
        <f t="shared" si="102"/>
        <v>0</v>
      </c>
      <c r="O351" s="124">
        <f t="shared" si="102"/>
        <v>0</v>
      </c>
      <c r="P351" s="124">
        <f t="shared" si="102"/>
        <v>0</v>
      </c>
      <c r="Q351" s="124">
        <f>SUM(E351:P351)</f>
        <v>0</v>
      </c>
    </row>
    <row r="352" spans="3:17" x14ac:dyDescent="0.25">
      <c r="C352" s="319" t="s">
        <v>257</v>
      </c>
      <c r="D352" s="320"/>
      <c r="E352" s="83"/>
      <c r="F352" s="83"/>
      <c r="G352" s="83"/>
      <c r="H352" s="83"/>
      <c r="I352" s="83"/>
      <c r="J352" s="83"/>
      <c r="K352" s="83"/>
      <c r="L352" s="83"/>
      <c r="M352" s="83"/>
      <c r="N352" s="83"/>
      <c r="O352" s="83"/>
      <c r="P352" s="83"/>
      <c r="Q352" s="83"/>
    </row>
    <row r="353" spans="3:17" x14ac:dyDescent="0.25">
      <c r="C353" s="18" t="s">
        <v>252</v>
      </c>
      <c r="D353" s="18" t="s">
        <v>253</v>
      </c>
      <c r="E353" s="83"/>
      <c r="F353" s="83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>
        <f t="shared" ref="Q353:Q362" si="103">SUM(E353:P353)</f>
        <v>0</v>
      </c>
    </row>
    <row r="354" spans="3:17" x14ac:dyDescent="0.25">
      <c r="C354" s="18" t="s">
        <v>254</v>
      </c>
      <c r="D354" s="18" t="s">
        <v>255</v>
      </c>
      <c r="E354" s="83"/>
      <c r="F354" s="83"/>
      <c r="G354" s="83"/>
      <c r="H354" s="83"/>
      <c r="I354" s="83"/>
      <c r="J354" s="83"/>
      <c r="K354" s="83"/>
      <c r="L354" s="83"/>
      <c r="M354" s="83"/>
      <c r="N354" s="83"/>
      <c r="O354" s="83"/>
      <c r="P354" s="83"/>
      <c r="Q354" s="83">
        <f t="shared" si="103"/>
        <v>0</v>
      </c>
    </row>
    <row r="355" spans="3:17" x14ac:dyDescent="0.25">
      <c r="C355" s="18" t="s">
        <v>630</v>
      </c>
      <c r="D355" s="18" t="s">
        <v>64</v>
      </c>
      <c r="E355" s="83"/>
      <c r="F355" s="83"/>
      <c r="G355" s="83"/>
      <c r="H355" s="83"/>
      <c r="I355" s="83"/>
      <c r="J355" s="83"/>
      <c r="K355" s="83"/>
      <c r="L355" s="83"/>
      <c r="M355" s="83"/>
      <c r="N355" s="83"/>
      <c r="O355" s="83"/>
      <c r="P355" s="83"/>
      <c r="Q355" s="83">
        <f t="shared" si="103"/>
        <v>0</v>
      </c>
    </row>
    <row r="356" spans="3:17" x14ac:dyDescent="0.25">
      <c r="C356" s="18" t="s">
        <v>631</v>
      </c>
      <c r="D356" s="18" t="s">
        <v>632</v>
      </c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  <c r="P356" s="83"/>
      <c r="Q356" s="83">
        <f t="shared" si="103"/>
        <v>0</v>
      </c>
    </row>
    <row r="357" spans="3:17" x14ac:dyDescent="0.25">
      <c r="C357" s="18" t="s">
        <v>633</v>
      </c>
      <c r="D357" s="18" t="s">
        <v>634</v>
      </c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>
        <f t="shared" si="103"/>
        <v>0</v>
      </c>
    </row>
    <row r="358" spans="3:17" x14ac:dyDescent="0.25">
      <c r="C358" s="18" t="s">
        <v>635</v>
      </c>
      <c r="D358" s="18" t="s">
        <v>636</v>
      </c>
      <c r="E358" s="83"/>
      <c r="F358" s="83"/>
      <c r="G358" s="83"/>
      <c r="H358" s="83"/>
      <c r="I358" s="83"/>
      <c r="J358" s="83"/>
      <c r="K358" s="83"/>
      <c r="L358" s="83"/>
      <c r="M358" s="83"/>
      <c r="N358" s="83"/>
      <c r="O358" s="83"/>
      <c r="P358" s="83"/>
      <c r="Q358" s="83">
        <f t="shared" si="103"/>
        <v>0</v>
      </c>
    </row>
    <row r="359" spans="3:17" x14ac:dyDescent="0.25">
      <c r="C359" s="18" t="s">
        <v>473</v>
      </c>
      <c r="D359" s="18" t="s">
        <v>627</v>
      </c>
      <c r="E359" s="83"/>
      <c r="F359" s="83"/>
      <c r="G359" s="83"/>
      <c r="H359" s="83"/>
      <c r="I359" s="83"/>
      <c r="J359" s="83"/>
      <c r="K359" s="83"/>
      <c r="L359" s="83"/>
      <c r="M359" s="83"/>
      <c r="N359" s="83"/>
      <c r="O359" s="83"/>
      <c r="P359" s="83"/>
      <c r="Q359" s="83">
        <f t="shared" si="103"/>
        <v>0</v>
      </c>
    </row>
    <row r="360" spans="3:17" x14ac:dyDescent="0.25">
      <c r="C360" s="18" t="s">
        <v>473</v>
      </c>
      <c r="D360" s="18" t="s">
        <v>637</v>
      </c>
      <c r="E360" s="83"/>
      <c r="F360" s="83"/>
      <c r="G360" s="83"/>
      <c r="H360" s="83"/>
      <c r="I360" s="83"/>
      <c r="J360" s="83"/>
      <c r="K360" s="83"/>
      <c r="L360" s="83"/>
      <c r="M360" s="83"/>
      <c r="N360" s="83"/>
      <c r="O360" s="83"/>
      <c r="P360" s="83"/>
      <c r="Q360" s="83">
        <f t="shared" si="103"/>
        <v>0</v>
      </c>
    </row>
    <row r="361" spans="3:17" x14ac:dyDescent="0.25">
      <c r="C361" s="18" t="s">
        <v>638</v>
      </c>
      <c r="D361" s="18" t="s">
        <v>629</v>
      </c>
      <c r="E361" s="83"/>
      <c r="F361" s="83"/>
      <c r="G361" s="83"/>
      <c r="H361" s="83"/>
      <c r="I361" s="83"/>
      <c r="J361" s="83"/>
      <c r="K361" s="83"/>
      <c r="L361" s="83"/>
      <c r="M361" s="83"/>
      <c r="N361" s="83"/>
      <c r="O361" s="83"/>
      <c r="P361" s="83"/>
      <c r="Q361" s="83">
        <f t="shared" si="103"/>
        <v>0</v>
      </c>
    </row>
    <row r="362" spans="3:17" x14ac:dyDescent="0.25">
      <c r="C362" s="18" t="s">
        <v>259</v>
      </c>
      <c r="D362" s="18" t="s">
        <v>259</v>
      </c>
      <c r="E362" s="83"/>
      <c r="F362" s="83"/>
      <c r="G362" s="83"/>
      <c r="H362" s="83"/>
      <c r="I362" s="83"/>
      <c r="J362" s="83"/>
      <c r="K362" s="83"/>
      <c r="L362" s="83"/>
      <c r="M362" s="83"/>
      <c r="N362" s="83"/>
      <c r="O362" s="83"/>
      <c r="P362" s="83"/>
      <c r="Q362" s="83">
        <f t="shared" si="103"/>
        <v>0</v>
      </c>
    </row>
    <row r="363" spans="3:17" x14ac:dyDescent="0.25">
      <c r="C363" s="317" t="s">
        <v>225</v>
      </c>
      <c r="D363" s="318"/>
      <c r="E363" s="124">
        <f t="shared" ref="E363:P363" si="104">SUM(E353:E362)</f>
        <v>0</v>
      </c>
      <c r="F363" s="124">
        <f t="shared" si="104"/>
        <v>0</v>
      </c>
      <c r="G363" s="124">
        <f t="shared" si="104"/>
        <v>0</v>
      </c>
      <c r="H363" s="124">
        <f t="shared" si="104"/>
        <v>0</v>
      </c>
      <c r="I363" s="124">
        <f t="shared" si="104"/>
        <v>0</v>
      </c>
      <c r="J363" s="124">
        <f t="shared" si="104"/>
        <v>0</v>
      </c>
      <c r="K363" s="124">
        <f t="shared" si="104"/>
        <v>0</v>
      </c>
      <c r="L363" s="124">
        <f t="shared" si="104"/>
        <v>0</v>
      </c>
      <c r="M363" s="124">
        <f t="shared" si="104"/>
        <v>0</v>
      </c>
      <c r="N363" s="124">
        <f t="shared" si="104"/>
        <v>0</v>
      </c>
      <c r="O363" s="124">
        <f t="shared" si="104"/>
        <v>0</v>
      </c>
      <c r="P363" s="124">
        <f t="shared" si="104"/>
        <v>0</v>
      </c>
      <c r="Q363" s="124">
        <f>SUM(E363:P363)</f>
        <v>0</v>
      </c>
    </row>
    <row r="364" spans="3:17" x14ac:dyDescent="0.25">
      <c r="C364" s="319" t="s">
        <v>258</v>
      </c>
      <c r="D364" s="320"/>
      <c r="E364" s="83"/>
      <c r="F364" s="83"/>
      <c r="G364" s="83"/>
      <c r="H364" s="83"/>
      <c r="I364" s="83"/>
      <c r="J364" s="83"/>
      <c r="K364" s="83"/>
      <c r="L364" s="83"/>
      <c r="M364" s="83"/>
      <c r="N364" s="83"/>
      <c r="O364" s="83"/>
      <c r="P364" s="83"/>
      <c r="Q364" s="83"/>
    </row>
    <row r="365" spans="3:17" x14ac:dyDescent="0.25">
      <c r="C365" s="18" t="s">
        <v>252</v>
      </c>
      <c r="D365" s="18" t="s">
        <v>253</v>
      </c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>
        <f t="shared" ref="Q365:Q374" si="105">SUM(E365:P365)</f>
        <v>0</v>
      </c>
    </row>
    <row r="366" spans="3:17" x14ac:dyDescent="0.25">
      <c r="C366" s="18" t="s">
        <v>254</v>
      </c>
      <c r="D366" s="18" t="s">
        <v>255</v>
      </c>
      <c r="E366" s="83"/>
      <c r="F366" s="83"/>
      <c r="G366" s="83"/>
      <c r="H366" s="83"/>
      <c r="I366" s="83"/>
      <c r="J366" s="83"/>
      <c r="K366" s="83"/>
      <c r="L366" s="83"/>
      <c r="M366" s="83"/>
      <c r="N366" s="83"/>
      <c r="O366" s="83"/>
      <c r="P366" s="83"/>
      <c r="Q366" s="83">
        <f t="shared" si="105"/>
        <v>0</v>
      </c>
    </row>
    <row r="367" spans="3:17" x14ac:dyDescent="0.25">
      <c r="C367" s="18" t="s">
        <v>630</v>
      </c>
      <c r="D367" s="18" t="s">
        <v>64</v>
      </c>
      <c r="E367" s="83"/>
      <c r="F367" s="83"/>
      <c r="G367" s="83"/>
      <c r="H367" s="83"/>
      <c r="I367" s="83"/>
      <c r="J367" s="83"/>
      <c r="K367" s="83"/>
      <c r="L367" s="83"/>
      <c r="M367" s="83"/>
      <c r="N367" s="83"/>
      <c r="O367" s="83"/>
      <c r="P367" s="83"/>
      <c r="Q367" s="83">
        <f t="shared" si="105"/>
        <v>0</v>
      </c>
    </row>
    <row r="368" spans="3:17" x14ac:dyDescent="0.25">
      <c r="C368" s="18" t="s">
        <v>631</v>
      </c>
      <c r="D368" s="18" t="s">
        <v>632</v>
      </c>
      <c r="E368" s="83"/>
      <c r="F368" s="83"/>
      <c r="G368" s="83"/>
      <c r="H368" s="83"/>
      <c r="I368" s="83"/>
      <c r="J368" s="83"/>
      <c r="K368" s="83"/>
      <c r="L368" s="83"/>
      <c r="M368" s="83"/>
      <c r="N368" s="83"/>
      <c r="O368" s="83"/>
      <c r="P368" s="83"/>
      <c r="Q368" s="83">
        <f t="shared" si="105"/>
        <v>0</v>
      </c>
    </row>
    <row r="369" spans="3:17" x14ac:dyDescent="0.25">
      <c r="C369" s="18" t="s">
        <v>633</v>
      </c>
      <c r="D369" s="18" t="s">
        <v>634</v>
      </c>
      <c r="E369" s="83"/>
      <c r="F369" s="83"/>
      <c r="G369" s="83"/>
      <c r="H369" s="83"/>
      <c r="I369" s="83"/>
      <c r="J369" s="83"/>
      <c r="K369" s="83"/>
      <c r="L369" s="83"/>
      <c r="M369" s="83"/>
      <c r="N369" s="83"/>
      <c r="O369" s="83"/>
      <c r="P369" s="83"/>
      <c r="Q369" s="83">
        <f t="shared" si="105"/>
        <v>0</v>
      </c>
    </row>
    <row r="370" spans="3:17" x14ac:dyDescent="0.25">
      <c r="C370" s="18" t="s">
        <v>635</v>
      </c>
      <c r="D370" s="18" t="s">
        <v>636</v>
      </c>
      <c r="E370" s="83"/>
      <c r="F370" s="83"/>
      <c r="G370" s="83"/>
      <c r="H370" s="83"/>
      <c r="I370" s="83"/>
      <c r="J370" s="83"/>
      <c r="K370" s="83"/>
      <c r="L370" s="83"/>
      <c r="M370" s="83"/>
      <c r="N370" s="83"/>
      <c r="O370" s="83"/>
      <c r="P370" s="83"/>
      <c r="Q370" s="83">
        <f t="shared" si="105"/>
        <v>0</v>
      </c>
    </row>
    <row r="371" spans="3:17" x14ac:dyDescent="0.25">
      <c r="C371" s="18" t="s">
        <v>473</v>
      </c>
      <c r="D371" s="18" t="s">
        <v>627</v>
      </c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>
        <f t="shared" si="105"/>
        <v>0</v>
      </c>
    </row>
    <row r="372" spans="3:17" x14ac:dyDescent="0.25">
      <c r="C372" s="18" t="s">
        <v>473</v>
      </c>
      <c r="D372" s="18" t="s">
        <v>637</v>
      </c>
      <c r="E372" s="83"/>
      <c r="F372" s="83"/>
      <c r="G372" s="83"/>
      <c r="H372" s="83"/>
      <c r="I372" s="83"/>
      <c r="J372" s="83"/>
      <c r="K372" s="83"/>
      <c r="L372" s="83"/>
      <c r="M372" s="83"/>
      <c r="N372" s="83"/>
      <c r="O372" s="83"/>
      <c r="P372" s="83"/>
      <c r="Q372" s="83">
        <f t="shared" si="105"/>
        <v>0</v>
      </c>
    </row>
    <row r="373" spans="3:17" x14ac:dyDescent="0.25">
      <c r="C373" s="18" t="s">
        <v>638</v>
      </c>
      <c r="D373" s="18" t="s">
        <v>629</v>
      </c>
      <c r="E373" s="83"/>
      <c r="F373" s="83"/>
      <c r="G373" s="83"/>
      <c r="H373" s="83"/>
      <c r="I373" s="83"/>
      <c r="J373" s="83"/>
      <c r="K373" s="83"/>
      <c r="L373" s="83"/>
      <c r="M373" s="83"/>
      <c r="N373" s="83"/>
      <c r="O373" s="83"/>
      <c r="P373" s="83"/>
      <c r="Q373" s="83">
        <f t="shared" si="105"/>
        <v>0</v>
      </c>
    </row>
    <row r="374" spans="3:17" x14ac:dyDescent="0.25">
      <c r="C374" s="18" t="s">
        <v>259</v>
      </c>
      <c r="D374" s="18" t="s">
        <v>259</v>
      </c>
      <c r="E374" s="83"/>
      <c r="F374" s="83"/>
      <c r="G374" s="83"/>
      <c r="H374" s="83"/>
      <c r="I374" s="83"/>
      <c r="J374" s="83"/>
      <c r="K374" s="83"/>
      <c r="L374" s="83"/>
      <c r="M374" s="83"/>
      <c r="N374" s="83"/>
      <c r="O374" s="83"/>
      <c r="P374" s="83"/>
      <c r="Q374" s="83">
        <f t="shared" si="105"/>
        <v>0</v>
      </c>
    </row>
    <row r="375" spans="3:17" x14ac:dyDescent="0.25">
      <c r="C375" s="317" t="s">
        <v>225</v>
      </c>
      <c r="D375" s="318"/>
      <c r="E375" s="124">
        <f t="shared" ref="E375:P375" si="106">SUM(E365:E374)</f>
        <v>0</v>
      </c>
      <c r="F375" s="124">
        <f t="shared" si="106"/>
        <v>0</v>
      </c>
      <c r="G375" s="124">
        <f t="shared" si="106"/>
        <v>0</v>
      </c>
      <c r="H375" s="124">
        <f t="shared" si="106"/>
        <v>0</v>
      </c>
      <c r="I375" s="124">
        <f t="shared" si="106"/>
        <v>0</v>
      </c>
      <c r="J375" s="124">
        <f t="shared" si="106"/>
        <v>0</v>
      </c>
      <c r="K375" s="124">
        <f t="shared" si="106"/>
        <v>0</v>
      </c>
      <c r="L375" s="124">
        <f t="shared" si="106"/>
        <v>0</v>
      </c>
      <c r="M375" s="124">
        <f t="shared" si="106"/>
        <v>0</v>
      </c>
      <c r="N375" s="124">
        <f t="shared" si="106"/>
        <v>0</v>
      </c>
      <c r="O375" s="124">
        <f t="shared" si="106"/>
        <v>0</v>
      </c>
      <c r="P375" s="124">
        <f t="shared" si="106"/>
        <v>0</v>
      </c>
      <c r="Q375" s="124">
        <f>SUM(E375:P375)</f>
        <v>0</v>
      </c>
    </row>
    <row r="376" spans="3:17" x14ac:dyDescent="0.25">
      <c r="C376" s="319" t="s">
        <v>260</v>
      </c>
      <c r="D376" s="320"/>
      <c r="E376" s="83"/>
      <c r="F376" s="83"/>
      <c r="G376" s="83"/>
      <c r="H376" s="83"/>
      <c r="I376" s="83"/>
      <c r="J376" s="83"/>
      <c r="K376" s="83"/>
      <c r="L376" s="83"/>
      <c r="M376" s="83"/>
      <c r="N376" s="83"/>
      <c r="O376" s="83"/>
      <c r="P376" s="83"/>
      <c r="Q376" s="83"/>
    </row>
    <row r="377" spans="3:17" x14ac:dyDescent="0.25">
      <c r="C377" s="18" t="s">
        <v>252</v>
      </c>
      <c r="D377" s="18" t="s">
        <v>253</v>
      </c>
      <c r="E377" s="83"/>
      <c r="F377" s="83"/>
      <c r="G377" s="83"/>
      <c r="H377" s="83"/>
      <c r="I377" s="83"/>
      <c r="J377" s="83"/>
      <c r="K377" s="83"/>
      <c r="L377" s="83"/>
      <c r="M377" s="83"/>
      <c r="N377" s="83"/>
      <c r="O377" s="83"/>
      <c r="P377" s="83"/>
      <c r="Q377" s="83">
        <f t="shared" ref="Q377:Q387" si="107">SUM(E377:P377)</f>
        <v>0</v>
      </c>
    </row>
    <row r="378" spans="3:17" x14ac:dyDescent="0.25">
      <c r="C378" s="18" t="s">
        <v>254</v>
      </c>
      <c r="D378" s="18" t="s">
        <v>255</v>
      </c>
      <c r="E378" s="83"/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>
        <f t="shared" si="107"/>
        <v>0</v>
      </c>
    </row>
    <row r="379" spans="3:17" x14ac:dyDescent="0.25">
      <c r="C379" s="18" t="s">
        <v>641</v>
      </c>
      <c r="D379" s="18" t="s">
        <v>64</v>
      </c>
      <c r="E379" s="83"/>
      <c r="F379" s="83"/>
      <c r="G379" s="83"/>
      <c r="H379" s="83"/>
      <c r="I379" s="83"/>
      <c r="J379" s="83"/>
      <c r="K379" s="83"/>
      <c r="L379" s="83"/>
      <c r="M379" s="83"/>
      <c r="N379" s="83"/>
      <c r="O379" s="83"/>
      <c r="P379" s="83"/>
      <c r="Q379" s="83">
        <f t="shared" si="107"/>
        <v>0</v>
      </c>
    </row>
    <row r="380" spans="3:17" x14ac:dyDescent="0.25">
      <c r="C380" s="18" t="s">
        <v>631</v>
      </c>
      <c r="D380" s="18" t="s">
        <v>632</v>
      </c>
      <c r="E380" s="83"/>
      <c r="F380" s="83"/>
      <c r="G380" s="83"/>
      <c r="H380" s="83"/>
      <c r="I380" s="83"/>
      <c r="J380" s="83"/>
      <c r="K380" s="83"/>
      <c r="L380" s="83"/>
      <c r="M380" s="83"/>
      <c r="N380" s="83"/>
      <c r="O380" s="83"/>
      <c r="P380" s="83"/>
      <c r="Q380" s="83">
        <f t="shared" si="107"/>
        <v>0</v>
      </c>
    </row>
    <row r="381" spans="3:17" x14ac:dyDescent="0.25">
      <c r="C381" s="18" t="s">
        <v>633</v>
      </c>
      <c r="D381" s="18" t="s">
        <v>634</v>
      </c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>
        <f t="shared" si="107"/>
        <v>0</v>
      </c>
    </row>
    <row r="382" spans="3:17" x14ac:dyDescent="0.25">
      <c r="C382" s="18" t="s">
        <v>639</v>
      </c>
      <c r="D382" s="18" t="s">
        <v>640</v>
      </c>
      <c r="E382" s="83"/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>
        <f t="shared" si="107"/>
        <v>0</v>
      </c>
    </row>
    <row r="383" spans="3:17" x14ac:dyDescent="0.25">
      <c r="C383" s="18" t="s">
        <v>635</v>
      </c>
      <c r="D383" s="18" t="s">
        <v>636</v>
      </c>
      <c r="E383" s="83"/>
      <c r="F383" s="83"/>
      <c r="G383" s="83"/>
      <c r="H383" s="83"/>
      <c r="I383" s="83"/>
      <c r="J383" s="83"/>
      <c r="K383" s="83"/>
      <c r="L383" s="83"/>
      <c r="M383" s="83"/>
      <c r="N383" s="83"/>
      <c r="O383" s="83"/>
      <c r="P383" s="83"/>
      <c r="Q383" s="83">
        <f t="shared" si="107"/>
        <v>0</v>
      </c>
    </row>
    <row r="384" spans="3:17" x14ac:dyDescent="0.25">
      <c r="C384" s="18" t="s">
        <v>473</v>
      </c>
      <c r="D384" s="18" t="s">
        <v>627</v>
      </c>
      <c r="E384" s="83"/>
      <c r="F384" s="83"/>
      <c r="G384" s="83"/>
      <c r="H384" s="83"/>
      <c r="I384" s="83"/>
      <c r="J384" s="83"/>
      <c r="K384" s="83"/>
      <c r="L384" s="83"/>
      <c r="M384" s="83"/>
      <c r="N384" s="83"/>
      <c r="O384" s="83"/>
      <c r="P384" s="83"/>
      <c r="Q384" s="83">
        <f t="shared" si="107"/>
        <v>0</v>
      </c>
    </row>
    <row r="385" spans="3:17" x14ac:dyDescent="0.25">
      <c r="C385" s="18" t="s">
        <v>473</v>
      </c>
      <c r="D385" s="18" t="s">
        <v>637</v>
      </c>
      <c r="E385" s="83"/>
      <c r="F385" s="83"/>
      <c r="G385" s="83"/>
      <c r="H385" s="83"/>
      <c r="I385" s="83"/>
      <c r="J385" s="83"/>
      <c r="K385" s="83"/>
      <c r="L385" s="83"/>
      <c r="M385" s="83"/>
      <c r="N385" s="83"/>
      <c r="O385" s="83"/>
      <c r="P385" s="83"/>
      <c r="Q385" s="83">
        <f t="shared" si="107"/>
        <v>0</v>
      </c>
    </row>
    <row r="386" spans="3:17" x14ac:dyDescent="0.25">
      <c r="C386" s="18" t="s">
        <v>638</v>
      </c>
      <c r="D386" s="18" t="s">
        <v>629</v>
      </c>
      <c r="E386" s="83"/>
      <c r="F386" s="83"/>
      <c r="G386" s="83"/>
      <c r="H386" s="83"/>
      <c r="I386" s="83"/>
      <c r="J386" s="83"/>
      <c r="K386" s="83"/>
      <c r="L386" s="83"/>
      <c r="M386" s="83"/>
      <c r="N386" s="83"/>
      <c r="O386" s="83"/>
      <c r="P386" s="83"/>
      <c r="Q386" s="83">
        <f t="shared" si="107"/>
        <v>0</v>
      </c>
    </row>
    <row r="387" spans="3:17" x14ac:dyDescent="0.25">
      <c r="C387" s="18" t="s">
        <v>259</v>
      </c>
      <c r="D387" s="18" t="s">
        <v>259</v>
      </c>
      <c r="E387" s="83"/>
      <c r="F387" s="83"/>
      <c r="G387" s="83"/>
      <c r="H387" s="83"/>
      <c r="I387" s="83"/>
      <c r="J387" s="83"/>
      <c r="K387" s="83"/>
      <c r="L387" s="83"/>
      <c r="M387" s="83"/>
      <c r="N387" s="83"/>
      <c r="O387" s="83"/>
      <c r="P387" s="83"/>
      <c r="Q387" s="83">
        <f t="shared" si="107"/>
        <v>0</v>
      </c>
    </row>
    <row r="388" spans="3:17" x14ac:dyDescent="0.25">
      <c r="C388" s="317" t="s">
        <v>225</v>
      </c>
      <c r="D388" s="318"/>
      <c r="E388" s="124">
        <f t="shared" ref="E388:P388" si="108">SUM(E377:E387)</f>
        <v>0</v>
      </c>
      <c r="F388" s="124">
        <f t="shared" si="108"/>
        <v>0</v>
      </c>
      <c r="G388" s="124">
        <f t="shared" si="108"/>
        <v>0</v>
      </c>
      <c r="H388" s="124">
        <f t="shared" si="108"/>
        <v>0</v>
      </c>
      <c r="I388" s="124">
        <f t="shared" si="108"/>
        <v>0</v>
      </c>
      <c r="J388" s="124">
        <f t="shared" si="108"/>
        <v>0</v>
      </c>
      <c r="K388" s="124">
        <f t="shared" si="108"/>
        <v>0</v>
      </c>
      <c r="L388" s="124">
        <f t="shared" si="108"/>
        <v>0</v>
      </c>
      <c r="M388" s="124">
        <f t="shared" si="108"/>
        <v>0</v>
      </c>
      <c r="N388" s="124">
        <f t="shared" si="108"/>
        <v>0</v>
      </c>
      <c r="O388" s="124">
        <f t="shared" si="108"/>
        <v>0</v>
      </c>
      <c r="P388" s="124">
        <f t="shared" si="108"/>
        <v>0</v>
      </c>
      <c r="Q388" s="124">
        <f>SUM(E388:P388)</f>
        <v>0</v>
      </c>
    </row>
    <row r="389" spans="3:17" x14ac:dyDescent="0.25">
      <c r="C389" s="317" t="s">
        <v>256</v>
      </c>
      <c r="D389" s="318"/>
      <c r="E389" s="124">
        <f t="shared" ref="E389:P389" si="109">E388+E375+E363</f>
        <v>0</v>
      </c>
      <c r="F389" s="124">
        <f t="shared" si="109"/>
        <v>0</v>
      </c>
      <c r="G389" s="124">
        <f t="shared" si="109"/>
        <v>0</v>
      </c>
      <c r="H389" s="124">
        <f t="shared" si="109"/>
        <v>0</v>
      </c>
      <c r="I389" s="124">
        <f t="shared" si="109"/>
        <v>0</v>
      </c>
      <c r="J389" s="124">
        <f t="shared" si="109"/>
        <v>0</v>
      </c>
      <c r="K389" s="124">
        <f t="shared" si="109"/>
        <v>0</v>
      </c>
      <c r="L389" s="124">
        <f t="shared" si="109"/>
        <v>0</v>
      </c>
      <c r="M389" s="124">
        <f t="shared" si="109"/>
        <v>0</v>
      </c>
      <c r="N389" s="124">
        <f t="shared" si="109"/>
        <v>0</v>
      </c>
      <c r="O389" s="124">
        <f t="shared" si="109"/>
        <v>0</v>
      </c>
      <c r="P389" s="124">
        <f t="shared" si="109"/>
        <v>0</v>
      </c>
      <c r="Q389" s="124">
        <f>SUM(E389:P389)</f>
        <v>0</v>
      </c>
    </row>
    <row r="390" spans="3:17" x14ac:dyDescent="0.25">
      <c r="C390" s="317" t="s">
        <v>261</v>
      </c>
      <c r="D390" s="318"/>
      <c r="E390" s="124">
        <f t="shared" ref="E390:P390" si="110">E389+E351</f>
        <v>0</v>
      </c>
      <c r="F390" s="124">
        <f t="shared" si="110"/>
        <v>0</v>
      </c>
      <c r="G390" s="124">
        <f t="shared" si="110"/>
        <v>0</v>
      </c>
      <c r="H390" s="124">
        <f t="shared" si="110"/>
        <v>0</v>
      </c>
      <c r="I390" s="124">
        <f t="shared" si="110"/>
        <v>0</v>
      </c>
      <c r="J390" s="124">
        <f t="shared" si="110"/>
        <v>0</v>
      </c>
      <c r="K390" s="124">
        <f t="shared" si="110"/>
        <v>0</v>
      </c>
      <c r="L390" s="124">
        <f t="shared" si="110"/>
        <v>0</v>
      </c>
      <c r="M390" s="124">
        <f t="shared" si="110"/>
        <v>0</v>
      </c>
      <c r="N390" s="124">
        <f t="shared" si="110"/>
        <v>0</v>
      </c>
      <c r="O390" s="124">
        <f t="shared" si="110"/>
        <v>0</v>
      </c>
      <c r="P390" s="124">
        <f t="shared" si="110"/>
        <v>0</v>
      </c>
      <c r="Q390" s="124">
        <f>SUM(E390:P390)</f>
        <v>0</v>
      </c>
    </row>
    <row r="392" spans="3:17" x14ac:dyDescent="0.25">
      <c r="C392" s="15"/>
      <c r="Q392" s="27" t="s">
        <v>109</v>
      </c>
    </row>
    <row r="393" spans="3:17" x14ac:dyDescent="0.25">
      <c r="C393" s="312" t="s">
        <v>244</v>
      </c>
      <c r="D393" s="312"/>
      <c r="E393" s="306" t="s">
        <v>323</v>
      </c>
      <c r="F393" s="306"/>
      <c r="G393" s="306"/>
      <c r="H393" s="306"/>
      <c r="I393" s="306"/>
      <c r="J393" s="306"/>
      <c r="K393" s="306"/>
      <c r="L393" s="306"/>
      <c r="M393" s="306"/>
      <c r="N393" s="306"/>
      <c r="O393" s="306"/>
      <c r="P393" s="306"/>
      <c r="Q393" s="306"/>
    </row>
    <row r="394" spans="3:17" x14ac:dyDescent="0.25">
      <c r="C394" s="312"/>
      <c r="D394" s="312"/>
      <c r="E394" s="14" t="s">
        <v>110</v>
      </c>
      <c r="F394" s="14" t="s">
        <v>111</v>
      </c>
      <c r="G394" s="14" t="s">
        <v>112</v>
      </c>
      <c r="H394" s="14" t="s">
        <v>113</v>
      </c>
      <c r="I394" s="14" t="s">
        <v>114</v>
      </c>
      <c r="J394" s="14" t="s">
        <v>115</v>
      </c>
      <c r="K394" s="14" t="s">
        <v>116</v>
      </c>
      <c r="L394" s="14" t="s">
        <v>117</v>
      </c>
      <c r="M394" s="14" t="s">
        <v>118</v>
      </c>
      <c r="N394" s="14" t="s">
        <v>119</v>
      </c>
      <c r="O394" s="14" t="s">
        <v>120</v>
      </c>
      <c r="P394" s="14" t="s">
        <v>121</v>
      </c>
      <c r="Q394" s="14" t="s">
        <v>108</v>
      </c>
    </row>
    <row r="395" spans="3:17" x14ac:dyDescent="0.25">
      <c r="C395" s="319" t="s">
        <v>246</v>
      </c>
      <c r="D395" s="320"/>
      <c r="E395" s="83"/>
      <c r="F395" s="83"/>
      <c r="G395" s="83"/>
      <c r="H395" s="83"/>
      <c r="I395" s="83"/>
      <c r="J395" s="83"/>
      <c r="K395" s="83"/>
      <c r="L395" s="83"/>
      <c r="M395" s="83"/>
      <c r="N395" s="83"/>
      <c r="O395" s="83"/>
      <c r="P395" s="83"/>
      <c r="Q395" s="83"/>
    </row>
    <row r="396" spans="3:17" x14ac:dyDescent="0.25">
      <c r="C396" s="74" t="s">
        <v>247</v>
      </c>
      <c r="D396" s="74" t="s">
        <v>248</v>
      </c>
      <c r="E396" s="83"/>
      <c r="F396" s="83"/>
      <c r="G396" s="83"/>
      <c r="H396" s="83"/>
      <c r="I396" s="83"/>
      <c r="J396" s="83"/>
      <c r="K396" s="83"/>
      <c r="L396" s="83"/>
      <c r="M396" s="83"/>
      <c r="N396" s="83"/>
      <c r="O396" s="83"/>
      <c r="P396" s="83"/>
      <c r="Q396" s="83">
        <f t="shared" ref="Q396:Q405" si="111">SUM(E396:P396)</f>
        <v>0</v>
      </c>
    </row>
    <row r="397" spans="3:17" x14ac:dyDescent="0.25">
      <c r="C397" s="18" t="s">
        <v>249</v>
      </c>
      <c r="D397" s="18" t="s">
        <v>250</v>
      </c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>
        <f t="shared" si="111"/>
        <v>0</v>
      </c>
    </row>
    <row r="398" spans="3:17" x14ac:dyDescent="0.25">
      <c r="C398" s="18" t="s">
        <v>616</v>
      </c>
      <c r="D398" s="18" t="s">
        <v>617</v>
      </c>
      <c r="E398" s="83"/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>
        <f t="shared" si="111"/>
        <v>0</v>
      </c>
    </row>
    <row r="399" spans="3:17" x14ac:dyDescent="0.25">
      <c r="C399" s="18" t="s">
        <v>618</v>
      </c>
      <c r="D399" s="18" t="s">
        <v>619</v>
      </c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>
        <f t="shared" si="111"/>
        <v>0</v>
      </c>
    </row>
    <row r="400" spans="3:17" x14ac:dyDescent="0.25">
      <c r="C400" s="18" t="s">
        <v>620</v>
      </c>
      <c r="D400" s="18" t="s">
        <v>621</v>
      </c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>
        <f t="shared" si="111"/>
        <v>0</v>
      </c>
    </row>
    <row r="401" spans="3:17" x14ac:dyDescent="0.25">
      <c r="C401" s="18" t="s">
        <v>622</v>
      </c>
      <c r="D401" s="18" t="s">
        <v>623</v>
      </c>
      <c r="E401" s="83"/>
      <c r="F401" s="83"/>
      <c r="G401" s="83"/>
      <c r="H401" s="83"/>
      <c r="I401" s="83"/>
      <c r="J401" s="83"/>
      <c r="K401" s="83"/>
      <c r="L401" s="83"/>
      <c r="M401" s="83"/>
      <c r="N401" s="83"/>
      <c r="O401" s="83"/>
      <c r="P401" s="83"/>
      <c r="Q401" s="83">
        <f t="shared" si="111"/>
        <v>0</v>
      </c>
    </row>
    <row r="402" spans="3:17" x14ac:dyDescent="0.25">
      <c r="C402" s="18" t="s">
        <v>624</v>
      </c>
      <c r="D402" s="18" t="s">
        <v>625</v>
      </c>
      <c r="E402" s="83"/>
      <c r="F402" s="83"/>
      <c r="G402" s="83"/>
      <c r="H402" s="83"/>
      <c r="I402" s="83"/>
      <c r="J402" s="83"/>
      <c r="K402" s="83"/>
      <c r="L402" s="83"/>
      <c r="M402" s="83"/>
      <c r="N402" s="83"/>
      <c r="O402" s="83"/>
      <c r="P402" s="83"/>
      <c r="Q402" s="83">
        <f t="shared" si="111"/>
        <v>0</v>
      </c>
    </row>
    <row r="403" spans="3:17" x14ac:dyDescent="0.25">
      <c r="C403" s="18" t="s">
        <v>626</v>
      </c>
      <c r="D403" s="18" t="s">
        <v>627</v>
      </c>
      <c r="E403" s="83"/>
      <c r="F403" s="83"/>
      <c r="G403" s="83"/>
      <c r="H403" s="83"/>
      <c r="I403" s="83"/>
      <c r="J403" s="83"/>
      <c r="K403" s="83"/>
      <c r="L403" s="83"/>
      <c r="M403" s="83"/>
      <c r="N403" s="83"/>
      <c r="O403" s="83"/>
      <c r="P403" s="83"/>
      <c r="Q403" s="83">
        <f t="shared" si="111"/>
        <v>0</v>
      </c>
    </row>
    <row r="404" spans="3:17" x14ac:dyDescent="0.25">
      <c r="C404" s="18" t="s">
        <v>628</v>
      </c>
      <c r="D404" s="18" t="s">
        <v>629</v>
      </c>
      <c r="E404" s="83"/>
      <c r="F404" s="83"/>
      <c r="G404" s="83"/>
      <c r="H404" s="83"/>
      <c r="I404" s="83"/>
      <c r="J404" s="83"/>
      <c r="K404" s="83"/>
      <c r="L404" s="83"/>
      <c r="M404" s="83"/>
      <c r="N404" s="83"/>
      <c r="O404" s="83"/>
      <c r="P404" s="83"/>
      <c r="Q404" s="83">
        <f t="shared" si="111"/>
        <v>0</v>
      </c>
    </row>
    <row r="405" spans="3:17" x14ac:dyDescent="0.25">
      <c r="C405" s="18" t="s">
        <v>259</v>
      </c>
      <c r="D405" s="18" t="s">
        <v>259</v>
      </c>
      <c r="E405" s="83"/>
      <c r="F405" s="83"/>
      <c r="G405" s="83"/>
      <c r="H405" s="83"/>
      <c r="I405" s="83"/>
      <c r="J405" s="83"/>
      <c r="K405" s="83"/>
      <c r="L405" s="83"/>
      <c r="M405" s="83"/>
      <c r="N405" s="83"/>
      <c r="O405" s="83"/>
      <c r="P405" s="83"/>
      <c r="Q405" s="83">
        <f t="shared" si="111"/>
        <v>0</v>
      </c>
    </row>
    <row r="406" spans="3:17" x14ac:dyDescent="0.25">
      <c r="C406" s="317" t="s">
        <v>251</v>
      </c>
      <c r="D406" s="318"/>
      <c r="E406" s="124">
        <f t="shared" ref="E406:P406" si="112">SUM(E396:E405)</f>
        <v>0</v>
      </c>
      <c r="F406" s="124">
        <f t="shared" si="112"/>
        <v>0</v>
      </c>
      <c r="G406" s="124">
        <f t="shared" si="112"/>
        <v>0</v>
      </c>
      <c r="H406" s="124">
        <f t="shared" si="112"/>
        <v>0</v>
      </c>
      <c r="I406" s="124">
        <f t="shared" si="112"/>
        <v>0</v>
      </c>
      <c r="J406" s="124">
        <f t="shared" si="112"/>
        <v>0</v>
      </c>
      <c r="K406" s="124">
        <f t="shared" si="112"/>
        <v>0</v>
      </c>
      <c r="L406" s="124">
        <f t="shared" si="112"/>
        <v>0</v>
      </c>
      <c r="M406" s="124">
        <f t="shared" si="112"/>
        <v>0</v>
      </c>
      <c r="N406" s="124">
        <f t="shared" si="112"/>
        <v>0</v>
      </c>
      <c r="O406" s="124">
        <f t="shared" si="112"/>
        <v>0</v>
      </c>
      <c r="P406" s="124">
        <f t="shared" si="112"/>
        <v>0</v>
      </c>
      <c r="Q406" s="124">
        <f>SUM(E406:P406)</f>
        <v>0</v>
      </c>
    </row>
    <row r="407" spans="3:17" x14ac:dyDescent="0.25">
      <c r="C407" s="319" t="s">
        <v>257</v>
      </c>
      <c r="D407" s="320"/>
      <c r="E407" s="83"/>
      <c r="F407" s="83"/>
      <c r="G407" s="83"/>
      <c r="H407" s="83"/>
      <c r="I407" s="83"/>
      <c r="J407" s="83"/>
      <c r="K407" s="83"/>
      <c r="L407" s="83"/>
      <c r="M407" s="83"/>
      <c r="N407" s="83"/>
      <c r="O407" s="83"/>
      <c r="P407" s="83"/>
      <c r="Q407" s="83"/>
    </row>
    <row r="408" spans="3:17" x14ac:dyDescent="0.25">
      <c r="C408" s="18" t="s">
        <v>252</v>
      </c>
      <c r="D408" s="18" t="s">
        <v>253</v>
      </c>
      <c r="E408" s="83"/>
      <c r="F408" s="83"/>
      <c r="G408" s="83"/>
      <c r="H408" s="83"/>
      <c r="I408" s="83"/>
      <c r="J408" s="83"/>
      <c r="K408" s="83"/>
      <c r="L408" s="83"/>
      <c r="M408" s="83"/>
      <c r="N408" s="83"/>
      <c r="O408" s="83"/>
      <c r="P408" s="83"/>
      <c r="Q408" s="83">
        <f t="shared" ref="Q408:Q417" si="113">SUM(E408:P408)</f>
        <v>0</v>
      </c>
    </row>
    <row r="409" spans="3:17" x14ac:dyDescent="0.25">
      <c r="C409" s="18" t="s">
        <v>254</v>
      </c>
      <c r="D409" s="18" t="s">
        <v>255</v>
      </c>
      <c r="E409" s="83"/>
      <c r="F409" s="83"/>
      <c r="G409" s="83"/>
      <c r="H409" s="83"/>
      <c r="I409" s="83"/>
      <c r="J409" s="83"/>
      <c r="K409" s="83"/>
      <c r="L409" s="83"/>
      <c r="M409" s="83"/>
      <c r="N409" s="83"/>
      <c r="O409" s="83"/>
      <c r="P409" s="83"/>
      <c r="Q409" s="83">
        <f t="shared" si="113"/>
        <v>0</v>
      </c>
    </row>
    <row r="410" spans="3:17" x14ac:dyDescent="0.25">
      <c r="C410" s="18" t="s">
        <v>630</v>
      </c>
      <c r="D410" s="18" t="s">
        <v>64</v>
      </c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>
        <f t="shared" si="113"/>
        <v>0</v>
      </c>
    </row>
    <row r="411" spans="3:17" x14ac:dyDescent="0.25">
      <c r="C411" s="18" t="s">
        <v>631</v>
      </c>
      <c r="D411" s="18" t="s">
        <v>632</v>
      </c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>
        <f t="shared" si="113"/>
        <v>0</v>
      </c>
    </row>
    <row r="412" spans="3:17" x14ac:dyDescent="0.25">
      <c r="C412" s="18" t="s">
        <v>633</v>
      </c>
      <c r="D412" s="18" t="s">
        <v>634</v>
      </c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>
        <f t="shared" si="113"/>
        <v>0</v>
      </c>
    </row>
    <row r="413" spans="3:17" x14ac:dyDescent="0.25">
      <c r="C413" s="18" t="s">
        <v>635</v>
      </c>
      <c r="D413" s="18" t="s">
        <v>636</v>
      </c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>
        <f t="shared" si="113"/>
        <v>0</v>
      </c>
    </row>
    <row r="414" spans="3:17" x14ac:dyDescent="0.25">
      <c r="C414" s="18" t="s">
        <v>473</v>
      </c>
      <c r="D414" s="18" t="s">
        <v>627</v>
      </c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>
        <f t="shared" si="113"/>
        <v>0</v>
      </c>
    </row>
    <row r="415" spans="3:17" x14ac:dyDescent="0.25">
      <c r="C415" s="18" t="s">
        <v>473</v>
      </c>
      <c r="D415" s="18" t="s">
        <v>637</v>
      </c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>
        <f t="shared" si="113"/>
        <v>0</v>
      </c>
    </row>
    <row r="416" spans="3:17" x14ac:dyDescent="0.25">
      <c r="C416" s="18" t="s">
        <v>638</v>
      </c>
      <c r="D416" s="18" t="s">
        <v>629</v>
      </c>
      <c r="E416" s="83"/>
      <c r="F416" s="83"/>
      <c r="G416" s="83"/>
      <c r="H416" s="83"/>
      <c r="I416" s="83"/>
      <c r="J416" s="83"/>
      <c r="K416" s="83"/>
      <c r="L416" s="83"/>
      <c r="M416" s="83"/>
      <c r="N416" s="83"/>
      <c r="O416" s="83"/>
      <c r="P416" s="83"/>
      <c r="Q416" s="83">
        <f t="shared" si="113"/>
        <v>0</v>
      </c>
    </row>
    <row r="417" spans="3:17" x14ac:dyDescent="0.25">
      <c r="C417" s="18" t="s">
        <v>259</v>
      </c>
      <c r="D417" s="18" t="s">
        <v>259</v>
      </c>
      <c r="E417" s="83"/>
      <c r="F417" s="83"/>
      <c r="G417" s="83"/>
      <c r="H417" s="83"/>
      <c r="I417" s="83"/>
      <c r="J417" s="83"/>
      <c r="K417" s="83"/>
      <c r="L417" s="83"/>
      <c r="M417" s="83"/>
      <c r="N417" s="83"/>
      <c r="O417" s="83"/>
      <c r="P417" s="83"/>
      <c r="Q417" s="83">
        <f t="shared" si="113"/>
        <v>0</v>
      </c>
    </row>
    <row r="418" spans="3:17" x14ac:dyDescent="0.25">
      <c r="C418" s="317" t="s">
        <v>225</v>
      </c>
      <c r="D418" s="318"/>
      <c r="E418" s="124">
        <f t="shared" ref="E418:P418" si="114">SUM(E408:E417)</f>
        <v>0</v>
      </c>
      <c r="F418" s="124">
        <f t="shared" si="114"/>
        <v>0</v>
      </c>
      <c r="G418" s="124">
        <f t="shared" si="114"/>
        <v>0</v>
      </c>
      <c r="H418" s="124">
        <f t="shared" si="114"/>
        <v>0</v>
      </c>
      <c r="I418" s="124">
        <f t="shared" si="114"/>
        <v>0</v>
      </c>
      <c r="J418" s="124">
        <f t="shared" si="114"/>
        <v>0</v>
      </c>
      <c r="K418" s="124">
        <f t="shared" si="114"/>
        <v>0</v>
      </c>
      <c r="L418" s="124">
        <f t="shared" si="114"/>
        <v>0</v>
      </c>
      <c r="M418" s="124">
        <f t="shared" si="114"/>
        <v>0</v>
      </c>
      <c r="N418" s="124">
        <f t="shared" si="114"/>
        <v>0</v>
      </c>
      <c r="O418" s="124">
        <f t="shared" si="114"/>
        <v>0</v>
      </c>
      <c r="P418" s="124">
        <f t="shared" si="114"/>
        <v>0</v>
      </c>
      <c r="Q418" s="124">
        <f>SUM(E418:P418)</f>
        <v>0</v>
      </c>
    </row>
    <row r="419" spans="3:17" x14ac:dyDescent="0.25">
      <c r="C419" s="319" t="s">
        <v>258</v>
      </c>
      <c r="D419" s="320"/>
      <c r="E419" s="83"/>
      <c r="F419" s="83"/>
      <c r="G419" s="83"/>
      <c r="H419" s="83"/>
      <c r="I419" s="83"/>
      <c r="J419" s="83"/>
      <c r="K419" s="83"/>
      <c r="L419" s="83"/>
      <c r="M419" s="83"/>
      <c r="N419" s="83"/>
      <c r="O419" s="83"/>
      <c r="P419" s="83"/>
      <c r="Q419" s="83"/>
    </row>
    <row r="420" spans="3:17" x14ac:dyDescent="0.25">
      <c r="C420" s="18" t="s">
        <v>252</v>
      </c>
      <c r="D420" s="18" t="s">
        <v>253</v>
      </c>
      <c r="E420" s="83"/>
      <c r="F420" s="83"/>
      <c r="G420" s="83"/>
      <c r="H420" s="83"/>
      <c r="I420" s="83"/>
      <c r="J420" s="83"/>
      <c r="K420" s="83"/>
      <c r="L420" s="83"/>
      <c r="M420" s="83"/>
      <c r="N420" s="83"/>
      <c r="O420" s="83"/>
      <c r="P420" s="83"/>
      <c r="Q420" s="83">
        <f t="shared" ref="Q420:Q429" si="115">SUM(E420:P420)</f>
        <v>0</v>
      </c>
    </row>
    <row r="421" spans="3:17" x14ac:dyDescent="0.25">
      <c r="C421" s="18" t="s">
        <v>254</v>
      </c>
      <c r="D421" s="18" t="s">
        <v>255</v>
      </c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>
        <f t="shared" si="115"/>
        <v>0</v>
      </c>
    </row>
    <row r="422" spans="3:17" x14ac:dyDescent="0.25">
      <c r="C422" s="18" t="s">
        <v>630</v>
      </c>
      <c r="D422" s="18" t="s">
        <v>64</v>
      </c>
      <c r="E422" s="83"/>
      <c r="F422" s="83"/>
      <c r="G422" s="83"/>
      <c r="H422" s="83"/>
      <c r="I422" s="83"/>
      <c r="J422" s="83"/>
      <c r="K422" s="83"/>
      <c r="L422" s="83"/>
      <c r="M422" s="83"/>
      <c r="N422" s="83"/>
      <c r="O422" s="83"/>
      <c r="P422" s="83"/>
      <c r="Q422" s="83">
        <f t="shared" si="115"/>
        <v>0</v>
      </c>
    </row>
    <row r="423" spans="3:17" x14ac:dyDescent="0.25">
      <c r="C423" s="18" t="s">
        <v>631</v>
      </c>
      <c r="D423" s="18" t="s">
        <v>632</v>
      </c>
      <c r="E423" s="83"/>
      <c r="F423" s="83"/>
      <c r="G423" s="83"/>
      <c r="H423" s="83"/>
      <c r="I423" s="83"/>
      <c r="J423" s="83"/>
      <c r="K423" s="83"/>
      <c r="L423" s="83"/>
      <c r="M423" s="83"/>
      <c r="N423" s="83"/>
      <c r="O423" s="83"/>
      <c r="P423" s="83"/>
      <c r="Q423" s="83">
        <f t="shared" si="115"/>
        <v>0</v>
      </c>
    </row>
    <row r="424" spans="3:17" x14ac:dyDescent="0.25">
      <c r="C424" s="18" t="s">
        <v>633</v>
      </c>
      <c r="D424" s="18" t="s">
        <v>634</v>
      </c>
      <c r="E424" s="83"/>
      <c r="F424" s="83"/>
      <c r="G424" s="83"/>
      <c r="H424" s="83"/>
      <c r="I424" s="83"/>
      <c r="J424" s="83"/>
      <c r="K424" s="83"/>
      <c r="L424" s="83"/>
      <c r="M424" s="83"/>
      <c r="N424" s="83"/>
      <c r="O424" s="83"/>
      <c r="P424" s="83"/>
      <c r="Q424" s="83">
        <f t="shared" si="115"/>
        <v>0</v>
      </c>
    </row>
    <row r="425" spans="3:17" x14ac:dyDescent="0.25">
      <c r="C425" s="18" t="s">
        <v>635</v>
      </c>
      <c r="D425" s="18" t="s">
        <v>636</v>
      </c>
      <c r="E425" s="83"/>
      <c r="F425" s="83"/>
      <c r="G425" s="83"/>
      <c r="H425" s="83"/>
      <c r="I425" s="83"/>
      <c r="J425" s="83"/>
      <c r="K425" s="83"/>
      <c r="L425" s="83"/>
      <c r="M425" s="83"/>
      <c r="N425" s="83"/>
      <c r="O425" s="83"/>
      <c r="P425" s="83"/>
      <c r="Q425" s="83">
        <f t="shared" si="115"/>
        <v>0</v>
      </c>
    </row>
    <row r="426" spans="3:17" x14ac:dyDescent="0.25">
      <c r="C426" s="18" t="s">
        <v>473</v>
      </c>
      <c r="D426" s="18" t="s">
        <v>627</v>
      </c>
      <c r="E426" s="83"/>
      <c r="F426" s="83"/>
      <c r="G426" s="83"/>
      <c r="H426" s="83"/>
      <c r="I426" s="83"/>
      <c r="J426" s="83"/>
      <c r="K426" s="83"/>
      <c r="L426" s="83"/>
      <c r="M426" s="83"/>
      <c r="N426" s="83"/>
      <c r="O426" s="83"/>
      <c r="P426" s="83"/>
      <c r="Q426" s="83">
        <f t="shared" si="115"/>
        <v>0</v>
      </c>
    </row>
    <row r="427" spans="3:17" x14ac:dyDescent="0.25">
      <c r="C427" s="18" t="s">
        <v>473</v>
      </c>
      <c r="D427" s="18" t="s">
        <v>637</v>
      </c>
      <c r="E427" s="83"/>
      <c r="F427" s="83"/>
      <c r="G427" s="83"/>
      <c r="H427" s="83"/>
      <c r="I427" s="83"/>
      <c r="J427" s="83"/>
      <c r="K427" s="83"/>
      <c r="L427" s="83"/>
      <c r="M427" s="83"/>
      <c r="N427" s="83"/>
      <c r="O427" s="83"/>
      <c r="P427" s="83"/>
      <c r="Q427" s="83">
        <f t="shared" si="115"/>
        <v>0</v>
      </c>
    </row>
    <row r="428" spans="3:17" x14ac:dyDescent="0.25">
      <c r="C428" s="18" t="s">
        <v>638</v>
      </c>
      <c r="D428" s="18" t="s">
        <v>629</v>
      </c>
      <c r="E428" s="83"/>
      <c r="F428" s="83"/>
      <c r="G428" s="83"/>
      <c r="H428" s="83"/>
      <c r="I428" s="83"/>
      <c r="J428" s="83"/>
      <c r="K428" s="83"/>
      <c r="L428" s="83"/>
      <c r="M428" s="83"/>
      <c r="N428" s="83"/>
      <c r="O428" s="83"/>
      <c r="P428" s="83"/>
      <c r="Q428" s="83">
        <f t="shared" si="115"/>
        <v>0</v>
      </c>
    </row>
    <row r="429" spans="3:17" x14ac:dyDescent="0.25">
      <c r="C429" s="18" t="s">
        <v>259</v>
      </c>
      <c r="D429" s="18" t="s">
        <v>259</v>
      </c>
      <c r="E429" s="83"/>
      <c r="F429" s="83"/>
      <c r="G429" s="83"/>
      <c r="H429" s="83"/>
      <c r="I429" s="83"/>
      <c r="J429" s="83"/>
      <c r="K429" s="83"/>
      <c r="L429" s="83"/>
      <c r="M429" s="83"/>
      <c r="N429" s="83"/>
      <c r="O429" s="83"/>
      <c r="P429" s="83"/>
      <c r="Q429" s="83">
        <f t="shared" si="115"/>
        <v>0</v>
      </c>
    </row>
    <row r="430" spans="3:17" x14ac:dyDescent="0.25">
      <c r="C430" s="317" t="s">
        <v>225</v>
      </c>
      <c r="D430" s="318"/>
      <c r="E430" s="124">
        <f t="shared" ref="E430:P430" si="116">SUM(E420:E429)</f>
        <v>0</v>
      </c>
      <c r="F430" s="124">
        <f t="shared" si="116"/>
        <v>0</v>
      </c>
      <c r="G430" s="124">
        <f t="shared" si="116"/>
        <v>0</v>
      </c>
      <c r="H430" s="124">
        <f t="shared" si="116"/>
        <v>0</v>
      </c>
      <c r="I430" s="124">
        <f t="shared" si="116"/>
        <v>0</v>
      </c>
      <c r="J430" s="124">
        <f t="shared" si="116"/>
        <v>0</v>
      </c>
      <c r="K430" s="124">
        <f t="shared" si="116"/>
        <v>0</v>
      </c>
      <c r="L430" s="124">
        <f t="shared" si="116"/>
        <v>0</v>
      </c>
      <c r="M430" s="124">
        <f t="shared" si="116"/>
        <v>0</v>
      </c>
      <c r="N430" s="124">
        <f t="shared" si="116"/>
        <v>0</v>
      </c>
      <c r="O430" s="124">
        <f t="shared" si="116"/>
        <v>0</v>
      </c>
      <c r="P430" s="124">
        <f t="shared" si="116"/>
        <v>0</v>
      </c>
      <c r="Q430" s="124">
        <f>SUM(E430:P430)</f>
        <v>0</v>
      </c>
    </row>
    <row r="431" spans="3:17" x14ac:dyDescent="0.25">
      <c r="C431" s="319" t="s">
        <v>260</v>
      </c>
      <c r="D431" s="320"/>
      <c r="E431" s="83"/>
      <c r="F431" s="83"/>
      <c r="G431" s="83"/>
      <c r="H431" s="83"/>
      <c r="I431" s="83"/>
      <c r="J431" s="83"/>
      <c r="K431" s="83"/>
      <c r="L431" s="83"/>
      <c r="M431" s="83"/>
      <c r="N431" s="83"/>
      <c r="O431" s="83"/>
      <c r="P431" s="83"/>
      <c r="Q431" s="83"/>
    </row>
    <row r="432" spans="3:17" x14ac:dyDescent="0.25">
      <c r="C432" s="18" t="s">
        <v>252</v>
      </c>
      <c r="D432" s="18" t="s">
        <v>253</v>
      </c>
      <c r="E432" s="83"/>
      <c r="F432" s="83"/>
      <c r="G432" s="83"/>
      <c r="H432" s="83"/>
      <c r="I432" s="83"/>
      <c r="J432" s="83"/>
      <c r="K432" s="83"/>
      <c r="L432" s="83"/>
      <c r="M432" s="83"/>
      <c r="N432" s="83"/>
      <c r="O432" s="83"/>
      <c r="P432" s="83"/>
      <c r="Q432" s="83">
        <f t="shared" ref="Q432:Q442" si="117">SUM(E432:P432)</f>
        <v>0</v>
      </c>
    </row>
    <row r="433" spans="3:17" x14ac:dyDescent="0.25">
      <c r="C433" s="18" t="s">
        <v>254</v>
      </c>
      <c r="D433" s="18" t="s">
        <v>255</v>
      </c>
      <c r="E433" s="83"/>
      <c r="F433" s="83"/>
      <c r="G433" s="83"/>
      <c r="H433" s="83"/>
      <c r="I433" s="83"/>
      <c r="J433" s="83"/>
      <c r="K433" s="83"/>
      <c r="L433" s="83"/>
      <c r="M433" s="83"/>
      <c r="N433" s="83"/>
      <c r="O433" s="83"/>
      <c r="P433" s="83"/>
      <c r="Q433" s="83">
        <f t="shared" si="117"/>
        <v>0</v>
      </c>
    </row>
    <row r="434" spans="3:17" x14ac:dyDescent="0.25">
      <c r="C434" s="18" t="s">
        <v>641</v>
      </c>
      <c r="D434" s="18" t="s">
        <v>64</v>
      </c>
      <c r="E434" s="83"/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>
        <f t="shared" si="117"/>
        <v>0</v>
      </c>
    </row>
    <row r="435" spans="3:17" x14ac:dyDescent="0.25">
      <c r="C435" s="18" t="s">
        <v>631</v>
      </c>
      <c r="D435" s="18" t="s">
        <v>632</v>
      </c>
      <c r="E435" s="83"/>
      <c r="F435" s="83"/>
      <c r="G435" s="83"/>
      <c r="H435" s="83"/>
      <c r="I435" s="83"/>
      <c r="J435" s="83"/>
      <c r="K435" s="83"/>
      <c r="L435" s="83"/>
      <c r="M435" s="83"/>
      <c r="N435" s="83"/>
      <c r="O435" s="83"/>
      <c r="P435" s="83"/>
      <c r="Q435" s="83">
        <f t="shared" si="117"/>
        <v>0</v>
      </c>
    </row>
    <row r="436" spans="3:17" x14ac:dyDescent="0.25">
      <c r="C436" s="18" t="s">
        <v>633</v>
      </c>
      <c r="D436" s="18" t="s">
        <v>634</v>
      </c>
      <c r="E436" s="83"/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>
        <f t="shared" si="117"/>
        <v>0</v>
      </c>
    </row>
    <row r="437" spans="3:17" x14ac:dyDescent="0.25">
      <c r="C437" s="18" t="s">
        <v>639</v>
      </c>
      <c r="D437" s="18" t="s">
        <v>640</v>
      </c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>
        <f t="shared" si="117"/>
        <v>0</v>
      </c>
    </row>
    <row r="438" spans="3:17" x14ac:dyDescent="0.25">
      <c r="C438" s="18" t="s">
        <v>635</v>
      </c>
      <c r="D438" s="18" t="s">
        <v>636</v>
      </c>
      <c r="E438" s="83"/>
      <c r="F438" s="83"/>
      <c r="G438" s="83"/>
      <c r="H438" s="83"/>
      <c r="I438" s="83"/>
      <c r="J438" s="83"/>
      <c r="K438" s="83"/>
      <c r="L438" s="83"/>
      <c r="M438" s="83"/>
      <c r="N438" s="83"/>
      <c r="O438" s="83"/>
      <c r="P438" s="83"/>
      <c r="Q438" s="83">
        <f t="shared" si="117"/>
        <v>0</v>
      </c>
    </row>
    <row r="439" spans="3:17" x14ac:dyDescent="0.25">
      <c r="C439" s="18" t="s">
        <v>473</v>
      </c>
      <c r="D439" s="18" t="s">
        <v>627</v>
      </c>
      <c r="E439" s="83"/>
      <c r="F439" s="83"/>
      <c r="G439" s="83"/>
      <c r="H439" s="83"/>
      <c r="I439" s="83"/>
      <c r="J439" s="83"/>
      <c r="K439" s="83"/>
      <c r="L439" s="83"/>
      <c r="M439" s="83"/>
      <c r="N439" s="83"/>
      <c r="O439" s="83"/>
      <c r="P439" s="83"/>
      <c r="Q439" s="83">
        <f t="shared" si="117"/>
        <v>0</v>
      </c>
    </row>
    <row r="440" spans="3:17" x14ac:dyDescent="0.25">
      <c r="C440" s="18" t="s">
        <v>473</v>
      </c>
      <c r="D440" s="18" t="s">
        <v>637</v>
      </c>
      <c r="E440" s="83"/>
      <c r="F440" s="83"/>
      <c r="G440" s="83"/>
      <c r="H440" s="83"/>
      <c r="I440" s="83"/>
      <c r="J440" s="83"/>
      <c r="K440" s="83"/>
      <c r="L440" s="83"/>
      <c r="M440" s="83"/>
      <c r="N440" s="83"/>
      <c r="O440" s="83"/>
      <c r="P440" s="83"/>
      <c r="Q440" s="83">
        <f t="shared" si="117"/>
        <v>0</v>
      </c>
    </row>
    <row r="441" spans="3:17" x14ac:dyDescent="0.25">
      <c r="C441" s="18" t="s">
        <v>638</v>
      </c>
      <c r="D441" s="18" t="s">
        <v>629</v>
      </c>
      <c r="E441" s="83"/>
      <c r="F441" s="83"/>
      <c r="G441" s="83"/>
      <c r="H441" s="83"/>
      <c r="I441" s="83"/>
      <c r="J441" s="83"/>
      <c r="K441" s="83"/>
      <c r="L441" s="83"/>
      <c r="M441" s="83"/>
      <c r="N441" s="83"/>
      <c r="O441" s="83"/>
      <c r="P441" s="83"/>
      <c r="Q441" s="83">
        <f t="shared" si="117"/>
        <v>0</v>
      </c>
    </row>
    <row r="442" spans="3:17" x14ac:dyDescent="0.25">
      <c r="C442" s="18" t="s">
        <v>259</v>
      </c>
      <c r="D442" s="18" t="s">
        <v>259</v>
      </c>
      <c r="E442" s="83"/>
      <c r="F442" s="83"/>
      <c r="G442" s="83"/>
      <c r="H442" s="83"/>
      <c r="I442" s="83"/>
      <c r="J442" s="83"/>
      <c r="K442" s="83"/>
      <c r="L442" s="83"/>
      <c r="M442" s="83"/>
      <c r="N442" s="83"/>
      <c r="O442" s="83"/>
      <c r="P442" s="83"/>
      <c r="Q442" s="83">
        <f t="shared" si="117"/>
        <v>0</v>
      </c>
    </row>
    <row r="443" spans="3:17" x14ac:dyDescent="0.25">
      <c r="C443" s="317" t="s">
        <v>225</v>
      </c>
      <c r="D443" s="318"/>
      <c r="E443" s="124">
        <f t="shared" ref="E443:P443" si="118">SUM(E432:E442)</f>
        <v>0</v>
      </c>
      <c r="F443" s="124">
        <f t="shared" si="118"/>
        <v>0</v>
      </c>
      <c r="G443" s="124">
        <f t="shared" si="118"/>
        <v>0</v>
      </c>
      <c r="H443" s="124">
        <f t="shared" si="118"/>
        <v>0</v>
      </c>
      <c r="I443" s="124">
        <f t="shared" si="118"/>
        <v>0</v>
      </c>
      <c r="J443" s="124">
        <f t="shared" si="118"/>
        <v>0</v>
      </c>
      <c r="K443" s="124">
        <f t="shared" si="118"/>
        <v>0</v>
      </c>
      <c r="L443" s="124">
        <f t="shared" si="118"/>
        <v>0</v>
      </c>
      <c r="M443" s="124">
        <f t="shared" si="118"/>
        <v>0</v>
      </c>
      <c r="N443" s="124">
        <f t="shared" si="118"/>
        <v>0</v>
      </c>
      <c r="O443" s="124">
        <f t="shared" si="118"/>
        <v>0</v>
      </c>
      <c r="P443" s="124">
        <f t="shared" si="118"/>
        <v>0</v>
      </c>
      <c r="Q443" s="124">
        <f>SUM(E443:P443)</f>
        <v>0</v>
      </c>
    </row>
    <row r="444" spans="3:17" x14ac:dyDescent="0.25">
      <c r="C444" s="317" t="s">
        <v>256</v>
      </c>
      <c r="D444" s="318"/>
      <c r="E444" s="124">
        <f t="shared" ref="E444:P444" si="119">E443+E430+E418</f>
        <v>0</v>
      </c>
      <c r="F444" s="124">
        <f t="shared" si="119"/>
        <v>0</v>
      </c>
      <c r="G444" s="124">
        <f t="shared" si="119"/>
        <v>0</v>
      </c>
      <c r="H444" s="124">
        <f t="shared" si="119"/>
        <v>0</v>
      </c>
      <c r="I444" s="124">
        <f t="shared" si="119"/>
        <v>0</v>
      </c>
      <c r="J444" s="124">
        <f t="shared" si="119"/>
        <v>0</v>
      </c>
      <c r="K444" s="124">
        <f t="shared" si="119"/>
        <v>0</v>
      </c>
      <c r="L444" s="124">
        <f t="shared" si="119"/>
        <v>0</v>
      </c>
      <c r="M444" s="124">
        <f t="shared" si="119"/>
        <v>0</v>
      </c>
      <c r="N444" s="124">
        <f t="shared" si="119"/>
        <v>0</v>
      </c>
      <c r="O444" s="124">
        <f t="shared" si="119"/>
        <v>0</v>
      </c>
      <c r="P444" s="124">
        <f t="shared" si="119"/>
        <v>0</v>
      </c>
      <c r="Q444" s="124">
        <f>SUM(E444:P444)</f>
        <v>0</v>
      </c>
    </row>
    <row r="445" spans="3:17" x14ac:dyDescent="0.25">
      <c r="C445" s="317" t="s">
        <v>261</v>
      </c>
      <c r="D445" s="318"/>
      <c r="E445" s="124">
        <f t="shared" ref="E445:P445" si="120">E444+E406</f>
        <v>0</v>
      </c>
      <c r="F445" s="124">
        <f t="shared" si="120"/>
        <v>0</v>
      </c>
      <c r="G445" s="124">
        <f t="shared" si="120"/>
        <v>0</v>
      </c>
      <c r="H445" s="124">
        <f t="shared" si="120"/>
        <v>0</v>
      </c>
      <c r="I445" s="124">
        <f t="shared" si="120"/>
        <v>0</v>
      </c>
      <c r="J445" s="124">
        <f t="shared" si="120"/>
        <v>0</v>
      </c>
      <c r="K445" s="124">
        <f t="shared" si="120"/>
        <v>0</v>
      </c>
      <c r="L445" s="124">
        <f t="shared" si="120"/>
        <v>0</v>
      </c>
      <c r="M445" s="124">
        <f t="shared" si="120"/>
        <v>0</v>
      </c>
      <c r="N445" s="124">
        <f t="shared" si="120"/>
        <v>0</v>
      </c>
      <c r="O445" s="124">
        <f t="shared" si="120"/>
        <v>0</v>
      </c>
      <c r="P445" s="124">
        <f t="shared" si="120"/>
        <v>0</v>
      </c>
      <c r="Q445" s="124">
        <f>SUM(E445:P445)</f>
        <v>0</v>
      </c>
    </row>
    <row r="447" spans="3:17" x14ac:dyDescent="0.25">
      <c r="C447" s="15"/>
      <c r="Q447" s="27" t="s">
        <v>109</v>
      </c>
    </row>
    <row r="448" spans="3:17" x14ac:dyDescent="0.25">
      <c r="C448" s="312" t="s">
        <v>244</v>
      </c>
      <c r="D448" s="312"/>
      <c r="E448" s="306" t="s">
        <v>324</v>
      </c>
      <c r="F448" s="306"/>
      <c r="G448" s="306"/>
      <c r="H448" s="306"/>
      <c r="I448" s="306"/>
      <c r="J448" s="306"/>
      <c r="K448" s="306"/>
      <c r="L448" s="306"/>
      <c r="M448" s="306"/>
      <c r="N448" s="306"/>
      <c r="O448" s="306"/>
      <c r="P448" s="306"/>
      <c r="Q448" s="306"/>
    </row>
    <row r="449" spans="3:17" x14ac:dyDescent="0.25">
      <c r="C449" s="312"/>
      <c r="D449" s="312"/>
      <c r="E449" s="14" t="s">
        <v>110</v>
      </c>
      <c r="F449" s="14" t="s">
        <v>111</v>
      </c>
      <c r="G449" s="14" t="s">
        <v>112</v>
      </c>
      <c r="H449" s="14" t="s">
        <v>113</v>
      </c>
      <c r="I449" s="14" t="s">
        <v>114</v>
      </c>
      <c r="J449" s="14" t="s">
        <v>115</v>
      </c>
      <c r="K449" s="14" t="s">
        <v>116</v>
      </c>
      <c r="L449" s="14" t="s">
        <v>117</v>
      </c>
      <c r="M449" s="14" t="s">
        <v>118</v>
      </c>
      <c r="N449" s="14" t="s">
        <v>119</v>
      </c>
      <c r="O449" s="14" t="s">
        <v>120</v>
      </c>
      <c r="P449" s="14" t="s">
        <v>121</v>
      </c>
      <c r="Q449" s="14" t="s">
        <v>108</v>
      </c>
    </row>
    <row r="450" spans="3:17" x14ac:dyDescent="0.25">
      <c r="C450" s="319" t="s">
        <v>246</v>
      </c>
      <c r="D450" s="320"/>
      <c r="E450" s="83"/>
      <c r="F450" s="83"/>
      <c r="G450" s="83"/>
      <c r="H450" s="83"/>
      <c r="I450" s="83"/>
      <c r="J450" s="83"/>
      <c r="K450" s="83"/>
      <c r="L450" s="83"/>
      <c r="M450" s="83"/>
      <c r="N450" s="83"/>
      <c r="O450" s="83"/>
      <c r="P450" s="83"/>
      <c r="Q450" s="83"/>
    </row>
    <row r="451" spans="3:17" x14ac:dyDescent="0.25">
      <c r="C451" s="74" t="s">
        <v>247</v>
      </c>
      <c r="D451" s="74" t="s">
        <v>248</v>
      </c>
      <c r="E451" s="83"/>
      <c r="F451" s="83"/>
      <c r="G451" s="83"/>
      <c r="H451" s="83"/>
      <c r="I451" s="83"/>
      <c r="J451" s="83"/>
      <c r="K451" s="83"/>
      <c r="L451" s="83"/>
      <c r="M451" s="83"/>
      <c r="N451" s="83"/>
      <c r="O451" s="83"/>
      <c r="P451" s="83"/>
      <c r="Q451" s="83">
        <f t="shared" ref="Q451:Q460" si="121">SUM(E451:P451)</f>
        <v>0</v>
      </c>
    </row>
    <row r="452" spans="3:17" x14ac:dyDescent="0.25">
      <c r="C452" s="18" t="s">
        <v>249</v>
      </c>
      <c r="D452" s="18" t="s">
        <v>250</v>
      </c>
      <c r="E452" s="83"/>
      <c r="F452" s="83"/>
      <c r="G452" s="83"/>
      <c r="H452" s="83"/>
      <c r="I452" s="83"/>
      <c r="J452" s="83"/>
      <c r="K452" s="83"/>
      <c r="L452" s="83"/>
      <c r="M452" s="83"/>
      <c r="N452" s="83"/>
      <c r="O452" s="83"/>
      <c r="P452" s="83"/>
      <c r="Q452" s="83">
        <f t="shared" si="121"/>
        <v>0</v>
      </c>
    </row>
    <row r="453" spans="3:17" x14ac:dyDescent="0.25">
      <c r="C453" s="18" t="s">
        <v>616</v>
      </c>
      <c r="D453" s="18" t="s">
        <v>617</v>
      </c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>
        <f t="shared" si="121"/>
        <v>0</v>
      </c>
    </row>
    <row r="454" spans="3:17" x14ac:dyDescent="0.25">
      <c r="C454" s="18" t="s">
        <v>618</v>
      </c>
      <c r="D454" s="18" t="s">
        <v>619</v>
      </c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>
        <f t="shared" si="121"/>
        <v>0</v>
      </c>
    </row>
    <row r="455" spans="3:17" x14ac:dyDescent="0.25">
      <c r="C455" s="18" t="s">
        <v>620</v>
      </c>
      <c r="D455" s="18" t="s">
        <v>621</v>
      </c>
      <c r="E455" s="83"/>
      <c r="F455" s="83"/>
      <c r="G455" s="83"/>
      <c r="H455" s="83"/>
      <c r="I455" s="83"/>
      <c r="J455" s="83"/>
      <c r="K455" s="83"/>
      <c r="L455" s="83"/>
      <c r="M455" s="83"/>
      <c r="N455" s="83"/>
      <c r="O455" s="83"/>
      <c r="P455" s="83"/>
      <c r="Q455" s="83">
        <f t="shared" si="121"/>
        <v>0</v>
      </c>
    </row>
    <row r="456" spans="3:17" x14ac:dyDescent="0.25">
      <c r="C456" s="18" t="s">
        <v>622</v>
      </c>
      <c r="D456" s="18" t="s">
        <v>623</v>
      </c>
      <c r="E456" s="83"/>
      <c r="F456" s="83"/>
      <c r="G456" s="83"/>
      <c r="H456" s="83"/>
      <c r="I456" s="83"/>
      <c r="J456" s="83"/>
      <c r="K456" s="83"/>
      <c r="L456" s="83"/>
      <c r="M456" s="83"/>
      <c r="N456" s="83"/>
      <c r="O456" s="83"/>
      <c r="P456" s="83"/>
      <c r="Q456" s="83">
        <f t="shared" si="121"/>
        <v>0</v>
      </c>
    </row>
    <row r="457" spans="3:17" x14ac:dyDescent="0.25">
      <c r="C457" s="18" t="s">
        <v>624</v>
      </c>
      <c r="D457" s="18" t="s">
        <v>625</v>
      </c>
      <c r="E457" s="83"/>
      <c r="F457" s="83"/>
      <c r="G457" s="83"/>
      <c r="H457" s="83"/>
      <c r="I457" s="83"/>
      <c r="J457" s="83"/>
      <c r="K457" s="83"/>
      <c r="L457" s="83"/>
      <c r="M457" s="83"/>
      <c r="N457" s="83"/>
      <c r="O457" s="83"/>
      <c r="P457" s="83"/>
      <c r="Q457" s="83">
        <f t="shared" si="121"/>
        <v>0</v>
      </c>
    </row>
    <row r="458" spans="3:17" x14ac:dyDescent="0.25">
      <c r="C458" s="18" t="s">
        <v>626</v>
      </c>
      <c r="D458" s="18" t="s">
        <v>627</v>
      </c>
      <c r="E458" s="83"/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>
        <f t="shared" si="121"/>
        <v>0</v>
      </c>
    </row>
    <row r="459" spans="3:17" x14ac:dyDescent="0.25">
      <c r="C459" s="18" t="s">
        <v>628</v>
      </c>
      <c r="D459" s="18" t="s">
        <v>629</v>
      </c>
      <c r="E459" s="83"/>
      <c r="F459" s="83"/>
      <c r="G459" s="83"/>
      <c r="H459" s="83"/>
      <c r="I459" s="83"/>
      <c r="J459" s="83"/>
      <c r="K459" s="83"/>
      <c r="L459" s="83"/>
      <c r="M459" s="83"/>
      <c r="N459" s="83"/>
      <c r="O459" s="83"/>
      <c r="P459" s="83"/>
      <c r="Q459" s="83">
        <f t="shared" si="121"/>
        <v>0</v>
      </c>
    </row>
    <row r="460" spans="3:17" x14ac:dyDescent="0.25">
      <c r="C460" s="18" t="s">
        <v>259</v>
      </c>
      <c r="D460" s="18" t="s">
        <v>259</v>
      </c>
      <c r="E460" s="83"/>
      <c r="F460" s="83"/>
      <c r="G460" s="83"/>
      <c r="H460" s="83"/>
      <c r="I460" s="83"/>
      <c r="J460" s="83"/>
      <c r="K460" s="83"/>
      <c r="L460" s="83"/>
      <c r="M460" s="83"/>
      <c r="N460" s="83"/>
      <c r="O460" s="83"/>
      <c r="P460" s="83"/>
      <c r="Q460" s="83">
        <f t="shared" si="121"/>
        <v>0</v>
      </c>
    </row>
    <row r="461" spans="3:17" x14ac:dyDescent="0.25">
      <c r="C461" s="317" t="s">
        <v>251</v>
      </c>
      <c r="D461" s="318"/>
      <c r="E461" s="124">
        <f t="shared" ref="E461:P461" si="122">SUM(E451:E460)</f>
        <v>0</v>
      </c>
      <c r="F461" s="124">
        <f t="shared" si="122"/>
        <v>0</v>
      </c>
      <c r="G461" s="124">
        <f t="shared" si="122"/>
        <v>0</v>
      </c>
      <c r="H461" s="124">
        <f t="shared" si="122"/>
        <v>0</v>
      </c>
      <c r="I461" s="124">
        <f t="shared" si="122"/>
        <v>0</v>
      </c>
      <c r="J461" s="124">
        <f t="shared" si="122"/>
        <v>0</v>
      </c>
      <c r="K461" s="124">
        <f t="shared" si="122"/>
        <v>0</v>
      </c>
      <c r="L461" s="124">
        <f t="shared" si="122"/>
        <v>0</v>
      </c>
      <c r="M461" s="124">
        <f t="shared" si="122"/>
        <v>0</v>
      </c>
      <c r="N461" s="124">
        <f t="shared" si="122"/>
        <v>0</v>
      </c>
      <c r="O461" s="124">
        <f t="shared" si="122"/>
        <v>0</v>
      </c>
      <c r="P461" s="124">
        <f t="shared" si="122"/>
        <v>0</v>
      </c>
      <c r="Q461" s="124">
        <f>SUM(E461:P461)</f>
        <v>0</v>
      </c>
    </row>
    <row r="462" spans="3:17" x14ac:dyDescent="0.25">
      <c r="C462" s="319" t="s">
        <v>257</v>
      </c>
      <c r="D462" s="320"/>
      <c r="E462" s="83"/>
      <c r="F462" s="83"/>
      <c r="G462" s="83"/>
      <c r="H462" s="83"/>
      <c r="I462" s="83"/>
      <c r="J462" s="83"/>
      <c r="K462" s="83"/>
      <c r="L462" s="83"/>
      <c r="M462" s="83"/>
      <c r="N462" s="83"/>
      <c r="O462" s="83"/>
      <c r="P462" s="83"/>
      <c r="Q462" s="83"/>
    </row>
    <row r="463" spans="3:17" x14ac:dyDescent="0.25">
      <c r="C463" s="18" t="s">
        <v>252</v>
      </c>
      <c r="D463" s="18" t="s">
        <v>253</v>
      </c>
      <c r="E463" s="83"/>
      <c r="F463" s="83"/>
      <c r="G463" s="83"/>
      <c r="H463" s="83"/>
      <c r="I463" s="83"/>
      <c r="J463" s="83"/>
      <c r="K463" s="83"/>
      <c r="L463" s="83"/>
      <c r="M463" s="83"/>
      <c r="N463" s="83"/>
      <c r="O463" s="83"/>
      <c r="P463" s="83"/>
      <c r="Q463" s="83">
        <f t="shared" ref="Q463:Q472" si="123">SUM(E463:P463)</f>
        <v>0</v>
      </c>
    </row>
    <row r="464" spans="3:17" x14ac:dyDescent="0.25">
      <c r="C464" s="18" t="s">
        <v>254</v>
      </c>
      <c r="D464" s="18" t="s">
        <v>255</v>
      </c>
      <c r="E464" s="83"/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>
        <f t="shared" si="123"/>
        <v>0</v>
      </c>
    </row>
    <row r="465" spans="3:17" x14ac:dyDescent="0.25">
      <c r="C465" s="18" t="s">
        <v>630</v>
      </c>
      <c r="D465" s="18" t="s">
        <v>64</v>
      </c>
      <c r="E465" s="83"/>
      <c r="F465" s="83"/>
      <c r="G465" s="83"/>
      <c r="H465" s="83"/>
      <c r="I465" s="83"/>
      <c r="J465" s="83"/>
      <c r="K465" s="83"/>
      <c r="L465" s="83"/>
      <c r="M465" s="83"/>
      <c r="N465" s="83"/>
      <c r="O465" s="83"/>
      <c r="P465" s="83"/>
      <c r="Q465" s="83">
        <f t="shared" si="123"/>
        <v>0</v>
      </c>
    </row>
    <row r="466" spans="3:17" x14ac:dyDescent="0.25">
      <c r="C466" s="18" t="s">
        <v>631</v>
      </c>
      <c r="D466" s="18" t="s">
        <v>632</v>
      </c>
      <c r="E466" s="83"/>
      <c r="F466" s="83"/>
      <c r="G466" s="83"/>
      <c r="H466" s="83"/>
      <c r="I466" s="83"/>
      <c r="J466" s="83"/>
      <c r="K466" s="83"/>
      <c r="L466" s="83"/>
      <c r="M466" s="83"/>
      <c r="N466" s="83"/>
      <c r="O466" s="83"/>
      <c r="P466" s="83"/>
      <c r="Q466" s="83">
        <f t="shared" si="123"/>
        <v>0</v>
      </c>
    </row>
    <row r="467" spans="3:17" x14ac:dyDescent="0.25">
      <c r="C467" s="18" t="s">
        <v>633</v>
      </c>
      <c r="D467" s="18" t="s">
        <v>634</v>
      </c>
      <c r="E467" s="83"/>
      <c r="F467" s="83"/>
      <c r="G467" s="83"/>
      <c r="H467" s="83"/>
      <c r="I467" s="83"/>
      <c r="J467" s="83"/>
      <c r="K467" s="83"/>
      <c r="L467" s="83"/>
      <c r="M467" s="83"/>
      <c r="N467" s="83"/>
      <c r="O467" s="83"/>
      <c r="P467" s="83"/>
      <c r="Q467" s="83">
        <f t="shared" si="123"/>
        <v>0</v>
      </c>
    </row>
    <row r="468" spans="3:17" x14ac:dyDescent="0.25">
      <c r="C468" s="18" t="s">
        <v>635</v>
      </c>
      <c r="D468" s="18" t="s">
        <v>636</v>
      </c>
      <c r="E468" s="83"/>
      <c r="F468" s="83"/>
      <c r="G468" s="83"/>
      <c r="H468" s="83"/>
      <c r="I468" s="83"/>
      <c r="J468" s="83"/>
      <c r="K468" s="83"/>
      <c r="L468" s="83"/>
      <c r="M468" s="83"/>
      <c r="N468" s="83"/>
      <c r="O468" s="83"/>
      <c r="P468" s="83"/>
      <c r="Q468" s="83">
        <f t="shared" si="123"/>
        <v>0</v>
      </c>
    </row>
    <row r="469" spans="3:17" x14ac:dyDescent="0.25">
      <c r="C469" s="18" t="s">
        <v>473</v>
      </c>
      <c r="D469" s="18" t="s">
        <v>627</v>
      </c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>
        <f t="shared" si="123"/>
        <v>0</v>
      </c>
    </row>
    <row r="470" spans="3:17" x14ac:dyDescent="0.25">
      <c r="C470" s="18" t="s">
        <v>473</v>
      </c>
      <c r="D470" s="18" t="s">
        <v>637</v>
      </c>
      <c r="E470" s="83"/>
      <c r="F470" s="83"/>
      <c r="G470" s="83"/>
      <c r="H470" s="83"/>
      <c r="I470" s="83"/>
      <c r="J470" s="83"/>
      <c r="K470" s="83"/>
      <c r="L470" s="83"/>
      <c r="M470" s="83"/>
      <c r="N470" s="83"/>
      <c r="O470" s="83"/>
      <c r="P470" s="83"/>
      <c r="Q470" s="83">
        <f t="shared" si="123"/>
        <v>0</v>
      </c>
    </row>
    <row r="471" spans="3:17" x14ac:dyDescent="0.25">
      <c r="C471" s="18" t="s">
        <v>638</v>
      </c>
      <c r="D471" s="18" t="s">
        <v>629</v>
      </c>
      <c r="E471" s="83"/>
      <c r="F471" s="83"/>
      <c r="G471" s="83"/>
      <c r="H471" s="83"/>
      <c r="I471" s="83"/>
      <c r="J471" s="83"/>
      <c r="K471" s="83"/>
      <c r="L471" s="83"/>
      <c r="M471" s="83"/>
      <c r="N471" s="83"/>
      <c r="O471" s="83"/>
      <c r="P471" s="83"/>
      <c r="Q471" s="83">
        <f t="shared" si="123"/>
        <v>0</v>
      </c>
    </row>
    <row r="472" spans="3:17" x14ac:dyDescent="0.25">
      <c r="C472" s="18" t="s">
        <v>259</v>
      </c>
      <c r="D472" s="18" t="s">
        <v>259</v>
      </c>
      <c r="E472" s="83"/>
      <c r="F472" s="83"/>
      <c r="G472" s="83"/>
      <c r="H472" s="83"/>
      <c r="I472" s="83"/>
      <c r="J472" s="83"/>
      <c r="K472" s="83"/>
      <c r="L472" s="83"/>
      <c r="M472" s="83"/>
      <c r="N472" s="83"/>
      <c r="O472" s="83"/>
      <c r="P472" s="83"/>
      <c r="Q472" s="83">
        <f t="shared" si="123"/>
        <v>0</v>
      </c>
    </row>
    <row r="473" spans="3:17" x14ac:dyDescent="0.25">
      <c r="C473" s="317" t="s">
        <v>225</v>
      </c>
      <c r="D473" s="318"/>
      <c r="E473" s="124">
        <f t="shared" ref="E473:P473" si="124">SUM(E463:E472)</f>
        <v>0</v>
      </c>
      <c r="F473" s="124">
        <f t="shared" si="124"/>
        <v>0</v>
      </c>
      <c r="G473" s="124">
        <f t="shared" si="124"/>
        <v>0</v>
      </c>
      <c r="H473" s="124">
        <f t="shared" si="124"/>
        <v>0</v>
      </c>
      <c r="I473" s="124">
        <f t="shared" si="124"/>
        <v>0</v>
      </c>
      <c r="J473" s="124">
        <f t="shared" si="124"/>
        <v>0</v>
      </c>
      <c r="K473" s="124">
        <f t="shared" si="124"/>
        <v>0</v>
      </c>
      <c r="L473" s="124">
        <f t="shared" si="124"/>
        <v>0</v>
      </c>
      <c r="M473" s="124">
        <f t="shared" si="124"/>
        <v>0</v>
      </c>
      <c r="N473" s="124">
        <f t="shared" si="124"/>
        <v>0</v>
      </c>
      <c r="O473" s="124">
        <f t="shared" si="124"/>
        <v>0</v>
      </c>
      <c r="P473" s="124">
        <f t="shared" si="124"/>
        <v>0</v>
      </c>
      <c r="Q473" s="124">
        <f>SUM(E473:P473)</f>
        <v>0</v>
      </c>
    </row>
    <row r="474" spans="3:17" x14ac:dyDescent="0.25">
      <c r="C474" s="319" t="s">
        <v>258</v>
      </c>
      <c r="D474" s="320"/>
      <c r="E474" s="83"/>
      <c r="F474" s="83"/>
      <c r="G474" s="83"/>
      <c r="H474" s="83"/>
      <c r="I474" s="83"/>
      <c r="J474" s="83"/>
      <c r="K474" s="83"/>
      <c r="L474" s="83"/>
      <c r="M474" s="83"/>
      <c r="N474" s="83"/>
      <c r="O474" s="83"/>
      <c r="P474" s="83"/>
      <c r="Q474" s="83"/>
    </row>
    <row r="475" spans="3:17" x14ac:dyDescent="0.25">
      <c r="C475" s="18" t="s">
        <v>252</v>
      </c>
      <c r="D475" s="18" t="s">
        <v>253</v>
      </c>
      <c r="E475" s="83"/>
      <c r="F475" s="83"/>
      <c r="G475" s="83"/>
      <c r="H475" s="83"/>
      <c r="I475" s="83"/>
      <c r="J475" s="83"/>
      <c r="K475" s="83"/>
      <c r="L475" s="83"/>
      <c r="M475" s="83"/>
      <c r="N475" s="83"/>
      <c r="O475" s="83"/>
      <c r="P475" s="83"/>
      <c r="Q475" s="83">
        <f t="shared" ref="Q475:Q484" si="125">SUM(E475:P475)</f>
        <v>0</v>
      </c>
    </row>
    <row r="476" spans="3:17" x14ac:dyDescent="0.25">
      <c r="C476" s="18" t="s">
        <v>254</v>
      </c>
      <c r="D476" s="18" t="s">
        <v>255</v>
      </c>
      <c r="E476" s="83"/>
      <c r="F476" s="83"/>
      <c r="G476" s="83"/>
      <c r="H476" s="83"/>
      <c r="I476" s="83"/>
      <c r="J476" s="83"/>
      <c r="K476" s="83"/>
      <c r="L476" s="83"/>
      <c r="M476" s="83"/>
      <c r="N476" s="83"/>
      <c r="O476" s="83"/>
      <c r="P476" s="83"/>
      <c r="Q476" s="83">
        <f t="shared" si="125"/>
        <v>0</v>
      </c>
    </row>
    <row r="477" spans="3:17" x14ac:dyDescent="0.25">
      <c r="C477" s="18" t="s">
        <v>630</v>
      </c>
      <c r="D477" s="18" t="s">
        <v>64</v>
      </c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>
        <f t="shared" si="125"/>
        <v>0</v>
      </c>
    </row>
    <row r="478" spans="3:17" x14ac:dyDescent="0.25">
      <c r="C478" s="18" t="s">
        <v>631</v>
      </c>
      <c r="D478" s="18" t="s">
        <v>632</v>
      </c>
      <c r="E478" s="83"/>
      <c r="F478" s="83"/>
      <c r="G478" s="83"/>
      <c r="H478" s="83"/>
      <c r="I478" s="83"/>
      <c r="J478" s="83"/>
      <c r="K478" s="83"/>
      <c r="L478" s="83"/>
      <c r="M478" s="83"/>
      <c r="N478" s="83"/>
      <c r="O478" s="83"/>
      <c r="P478" s="83"/>
      <c r="Q478" s="83">
        <f t="shared" si="125"/>
        <v>0</v>
      </c>
    </row>
    <row r="479" spans="3:17" x14ac:dyDescent="0.25">
      <c r="C479" s="18" t="s">
        <v>633</v>
      </c>
      <c r="D479" s="18" t="s">
        <v>634</v>
      </c>
      <c r="E479" s="83"/>
      <c r="F479" s="83"/>
      <c r="G479" s="83"/>
      <c r="H479" s="83"/>
      <c r="I479" s="83"/>
      <c r="J479" s="83"/>
      <c r="K479" s="83"/>
      <c r="L479" s="83"/>
      <c r="M479" s="83"/>
      <c r="N479" s="83"/>
      <c r="O479" s="83"/>
      <c r="P479" s="83"/>
      <c r="Q479" s="83">
        <f t="shared" si="125"/>
        <v>0</v>
      </c>
    </row>
    <row r="480" spans="3:17" x14ac:dyDescent="0.25">
      <c r="C480" s="18" t="s">
        <v>635</v>
      </c>
      <c r="D480" s="18" t="s">
        <v>636</v>
      </c>
      <c r="E480" s="83"/>
      <c r="F480" s="83"/>
      <c r="G480" s="83"/>
      <c r="H480" s="83"/>
      <c r="I480" s="83"/>
      <c r="J480" s="83"/>
      <c r="K480" s="83"/>
      <c r="L480" s="83"/>
      <c r="M480" s="83"/>
      <c r="N480" s="83"/>
      <c r="O480" s="83"/>
      <c r="P480" s="83"/>
      <c r="Q480" s="83">
        <f t="shared" si="125"/>
        <v>0</v>
      </c>
    </row>
    <row r="481" spans="3:17" x14ac:dyDescent="0.25">
      <c r="C481" s="18" t="s">
        <v>473</v>
      </c>
      <c r="D481" s="18" t="s">
        <v>627</v>
      </c>
      <c r="E481" s="83"/>
      <c r="F481" s="83"/>
      <c r="G481" s="83"/>
      <c r="H481" s="83"/>
      <c r="I481" s="83"/>
      <c r="J481" s="83"/>
      <c r="K481" s="83"/>
      <c r="L481" s="83"/>
      <c r="M481" s="83"/>
      <c r="N481" s="83"/>
      <c r="O481" s="83"/>
      <c r="P481" s="83"/>
      <c r="Q481" s="83">
        <f t="shared" si="125"/>
        <v>0</v>
      </c>
    </row>
    <row r="482" spans="3:17" x14ac:dyDescent="0.25">
      <c r="C482" s="18" t="s">
        <v>473</v>
      </c>
      <c r="D482" s="18" t="s">
        <v>637</v>
      </c>
      <c r="E482" s="83"/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>
        <f t="shared" si="125"/>
        <v>0</v>
      </c>
    </row>
    <row r="483" spans="3:17" x14ac:dyDescent="0.25">
      <c r="C483" s="18" t="s">
        <v>638</v>
      </c>
      <c r="D483" s="18" t="s">
        <v>629</v>
      </c>
      <c r="E483" s="83"/>
      <c r="F483" s="83"/>
      <c r="G483" s="83"/>
      <c r="H483" s="83"/>
      <c r="I483" s="83"/>
      <c r="J483" s="83"/>
      <c r="K483" s="83"/>
      <c r="L483" s="83"/>
      <c r="M483" s="83"/>
      <c r="N483" s="83"/>
      <c r="O483" s="83"/>
      <c r="P483" s="83"/>
      <c r="Q483" s="83">
        <f t="shared" si="125"/>
        <v>0</v>
      </c>
    </row>
    <row r="484" spans="3:17" x14ac:dyDescent="0.25">
      <c r="C484" s="18" t="s">
        <v>259</v>
      </c>
      <c r="D484" s="18" t="s">
        <v>259</v>
      </c>
      <c r="E484" s="83"/>
      <c r="F484" s="83"/>
      <c r="G484" s="83"/>
      <c r="H484" s="83"/>
      <c r="I484" s="83"/>
      <c r="J484" s="83"/>
      <c r="K484" s="83"/>
      <c r="L484" s="83"/>
      <c r="M484" s="83"/>
      <c r="N484" s="83"/>
      <c r="O484" s="83"/>
      <c r="P484" s="83"/>
      <c r="Q484" s="83">
        <f t="shared" si="125"/>
        <v>0</v>
      </c>
    </row>
    <row r="485" spans="3:17" x14ac:dyDescent="0.25">
      <c r="C485" s="317" t="s">
        <v>225</v>
      </c>
      <c r="D485" s="318"/>
      <c r="E485" s="124">
        <f t="shared" ref="E485:P485" si="126">SUM(E475:E484)</f>
        <v>0</v>
      </c>
      <c r="F485" s="124">
        <f t="shared" si="126"/>
        <v>0</v>
      </c>
      <c r="G485" s="124">
        <f t="shared" si="126"/>
        <v>0</v>
      </c>
      <c r="H485" s="124">
        <f t="shared" si="126"/>
        <v>0</v>
      </c>
      <c r="I485" s="124">
        <f t="shared" si="126"/>
        <v>0</v>
      </c>
      <c r="J485" s="124">
        <f t="shared" si="126"/>
        <v>0</v>
      </c>
      <c r="K485" s="124">
        <f t="shared" si="126"/>
        <v>0</v>
      </c>
      <c r="L485" s="124">
        <f t="shared" si="126"/>
        <v>0</v>
      </c>
      <c r="M485" s="124">
        <f t="shared" si="126"/>
        <v>0</v>
      </c>
      <c r="N485" s="124">
        <f t="shared" si="126"/>
        <v>0</v>
      </c>
      <c r="O485" s="124">
        <f t="shared" si="126"/>
        <v>0</v>
      </c>
      <c r="P485" s="124">
        <f t="shared" si="126"/>
        <v>0</v>
      </c>
      <c r="Q485" s="124">
        <f>SUM(E485:P485)</f>
        <v>0</v>
      </c>
    </row>
    <row r="486" spans="3:17" x14ac:dyDescent="0.25">
      <c r="C486" s="319" t="s">
        <v>260</v>
      </c>
      <c r="D486" s="320"/>
      <c r="E486" s="83"/>
      <c r="F486" s="83"/>
      <c r="G486" s="83"/>
      <c r="H486" s="83"/>
      <c r="I486" s="83"/>
      <c r="J486" s="83"/>
      <c r="K486" s="83"/>
      <c r="L486" s="83"/>
      <c r="M486" s="83"/>
      <c r="N486" s="83"/>
      <c r="O486" s="83"/>
      <c r="P486" s="83"/>
      <c r="Q486" s="83"/>
    </row>
    <row r="487" spans="3:17" x14ac:dyDescent="0.25">
      <c r="C487" s="18" t="s">
        <v>252</v>
      </c>
      <c r="D487" s="18" t="s">
        <v>253</v>
      </c>
      <c r="E487" s="83"/>
      <c r="F487" s="83"/>
      <c r="G487" s="83"/>
      <c r="H487" s="83"/>
      <c r="I487" s="83"/>
      <c r="J487" s="83"/>
      <c r="K487" s="83"/>
      <c r="L487" s="83"/>
      <c r="M487" s="83"/>
      <c r="N487" s="83"/>
      <c r="O487" s="83"/>
      <c r="P487" s="83"/>
      <c r="Q487" s="83">
        <f t="shared" ref="Q487:Q497" si="127">SUM(E487:P487)</f>
        <v>0</v>
      </c>
    </row>
    <row r="488" spans="3:17" x14ac:dyDescent="0.25">
      <c r="C488" s="18" t="s">
        <v>254</v>
      </c>
      <c r="D488" s="18" t="s">
        <v>255</v>
      </c>
      <c r="E488" s="83"/>
      <c r="F488" s="83"/>
      <c r="G488" s="83"/>
      <c r="H488" s="83"/>
      <c r="I488" s="83"/>
      <c r="J488" s="83"/>
      <c r="K488" s="83"/>
      <c r="L488" s="83"/>
      <c r="M488" s="83"/>
      <c r="N488" s="83"/>
      <c r="O488" s="83"/>
      <c r="P488" s="83"/>
      <c r="Q488" s="83">
        <f t="shared" si="127"/>
        <v>0</v>
      </c>
    </row>
    <row r="489" spans="3:17" x14ac:dyDescent="0.25">
      <c r="C489" s="18" t="s">
        <v>641</v>
      </c>
      <c r="D489" s="18" t="s">
        <v>64</v>
      </c>
      <c r="E489" s="83"/>
      <c r="F489" s="83"/>
      <c r="G489" s="83"/>
      <c r="H489" s="83"/>
      <c r="I489" s="83"/>
      <c r="J489" s="83"/>
      <c r="K489" s="83"/>
      <c r="L489" s="83"/>
      <c r="M489" s="83"/>
      <c r="N489" s="83"/>
      <c r="O489" s="83"/>
      <c r="P489" s="83"/>
      <c r="Q489" s="83">
        <f t="shared" si="127"/>
        <v>0</v>
      </c>
    </row>
    <row r="490" spans="3:17" x14ac:dyDescent="0.25">
      <c r="C490" s="18" t="s">
        <v>631</v>
      </c>
      <c r="D490" s="18" t="s">
        <v>632</v>
      </c>
      <c r="E490" s="83"/>
      <c r="F490" s="83"/>
      <c r="G490" s="83"/>
      <c r="H490" s="83"/>
      <c r="I490" s="83"/>
      <c r="J490" s="83"/>
      <c r="K490" s="83"/>
      <c r="L490" s="83"/>
      <c r="M490" s="83"/>
      <c r="N490" s="83"/>
      <c r="O490" s="83"/>
      <c r="P490" s="83"/>
      <c r="Q490" s="83">
        <f t="shared" si="127"/>
        <v>0</v>
      </c>
    </row>
    <row r="491" spans="3:17" x14ac:dyDescent="0.25">
      <c r="C491" s="18" t="s">
        <v>633</v>
      </c>
      <c r="D491" s="18" t="s">
        <v>634</v>
      </c>
      <c r="E491" s="83"/>
      <c r="F491" s="83"/>
      <c r="G491" s="83"/>
      <c r="H491" s="83"/>
      <c r="I491" s="83"/>
      <c r="J491" s="83"/>
      <c r="K491" s="83"/>
      <c r="L491" s="83"/>
      <c r="M491" s="83"/>
      <c r="N491" s="83"/>
      <c r="O491" s="83"/>
      <c r="P491" s="83"/>
      <c r="Q491" s="83">
        <f t="shared" si="127"/>
        <v>0</v>
      </c>
    </row>
    <row r="492" spans="3:17" x14ac:dyDescent="0.25">
      <c r="C492" s="18" t="s">
        <v>639</v>
      </c>
      <c r="D492" s="18" t="s">
        <v>640</v>
      </c>
      <c r="E492" s="83"/>
      <c r="F492" s="83"/>
      <c r="G492" s="83"/>
      <c r="H492" s="83"/>
      <c r="I492" s="83"/>
      <c r="J492" s="83"/>
      <c r="K492" s="83"/>
      <c r="L492" s="83"/>
      <c r="M492" s="83"/>
      <c r="N492" s="83"/>
      <c r="O492" s="83"/>
      <c r="P492" s="83"/>
      <c r="Q492" s="83">
        <f t="shared" si="127"/>
        <v>0</v>
      </c>
    </row>
    <row r="493" spans="3:17" x14ac:dyDescent="0.25">
      <c r="C493" s="18" t="s">
        <v>635</v>
      </c>
      <c r="D493" s="18" t="s">
        <v>636</v>
      </c>
      <c r="E493" s="83"/>
      <c r="F493" s="83"/>
      <c r="G493" s="83"/>
      <c r="H493" s="83"/>
      <c r="I493" s="83"/>
      <c r="J493" s="83"/>
      <c r="K493" s="83"/>
      <c r="L493" s="83"/>
      <c r="M493" s="83"/>
      <c r="N493" s="83"/>
      <c r="O493" s="83"/>
      <c r="P493" s="83"/>
      <c r="Q493" s="83">
        <f t="shared" si="127"/>
        <v>0</v>
      </c>
    </row>
    <row r="494" spans="3:17" x14ac:dyDescent="0.25">
      <c r="C494" s="18" t="s">
        <v>473</v>
      </c>
      <c r="D494" s="18" t="s">
        <v>627</v>
      </c>
      <c r="E494" s="83"/>
      <c r="F494" s="83"/>
      <c r="G494" s="83"/>
      <c r="H494" s="83"/>
      <c r="I494" s="83"/>
      <c r="J494" s="83"/>
      <c r="K494" s="83"/>
      <c r="L494" s="83"/>
      <c r="M494" s="83"/>
      <c r="N494" s="83"/>
      <c r="O494" s="83"/>
      <c r="P494" s="83"/>
      <c r="Q494" s="83">
        <f t="shared" si="127"/>
        <v>0</v>
      </c>
    </row>
    <row r="495" spans="3:17" x14ac:dyDescent="0.25">
      <c r="C495" s="18" t="s">
        <v>473</v>
      </c>
      <c r="D495" s="18" t="s">
        <v>637</v>
      </c>
      <c r="E495" s="83"/>
      <c r="F495" s="83"/>
      <c r="G495" s="83"/>
      <c r="H495" s="83"/>
      <c r="I495" s="83"/>
      <c r="J495" s="83"/>
      <c r="K495" s="83"/>
      <c r="L495" s="83"/>
      <c r="M495" s="83"/>
      <c r="N495" s="83"/>
      <c r="O495" s="83"/>
      <c r="P495" s="83"/>
      <c r="Q495" s="83">
        <f t="shared" si="127"/>
        <v>0</v>
      </c>
    </row>
    <row r="496" spans="3:17" x14ac:dyDescent="0.25">
      <c r="C496" s="18" t="s">
        <v>638</v>
      </c>
      <c r="D496" s="18" t="s">
        <v>629</v>
      </c>
      <c r="E496" s="83"/>
      <c r="F496" s="83"/>
      <c r="G496" s="83"/>
      <c r="H496" s="83"/>
      <c r="I496" s="83"/>
      <c r="J496" s="83"/>
      <c r="K496" s="83"/>
      <c r="L496" s="83"/>
      <c r="M496" s="83"/>
      <c r="N496" s="83"/>
      <c r="O496" s="83"/>
      <c r="P496" s="83"/>
      <c r="Q496" s="83">
        <f t="shared" si="127"/>
        <v>0</v>
      </c>
    </row>
    <row r="497" spans="3:17" x14ac:dyDescent="0.25">
      <c r="C497" s="18" t="s">
        <v>259</v>
      </c>
      <c r="D497" s="18" t="s">
        <v>259</v>
      </c>
      <c r="E497" s="83"/>
      <c r="F497" s="83"/>
      <c r="G497" s="83"/>
      <c r="H497" s="83"/>
      <c r="I497" s="83"/>
      <c r="J497" s="83"/>
      <c r="K497" s="83"/>
      <c r="L497" s="83"/>
      <c r="M497" s="83"/>
      <c r="N497" s="83"/>
      <c r="O497" s="83"/>
      <c r="P497" s="83"/>
      <c r="Q497" s="83">
        <f t="shared" si="127"/>
        <v>0</v>
      </c>
    </row>
    <row r="498" spans="3:17" x14ac:dyDescent="0.25">
      <c r="C498" s="317" t="s">
        <v>225</v>
      </c>
      <c r="D498" s="318"/>
      <c r="E498" s="124">
        <f t="shared" ref="E498:P498" si="128">SUM(E487:E497)</f>
        <v>0</v>
      </c>
      <c r="F498" s="124">
        <f t="shared" si="128"/>
        <v>0</v>
      </c>
      <c r="G498" s="124">
        <f t="shared" si="128"/>
        <v>0</v>
      </c>
      <c r="H498" s="124">
        <f t="shared" si="128"/>
        <v>0</v>
      </c>
      <c r="I498" s="124">
        <f t="shared" si="128"/>
        <v>0</v>
      </c>
      <c r="J498" s="124">
        <f t="shared" si="128"/>
        <v>0</v>
      </c>
      <c r="K498" s="124">
        <f t="shared" si="128"/>
        <v>0</v>
      </c>
      <c r="L498" s="124">
        <f t="shared" si="128"/>
        <v>0</v>
      </c>
      <c r="M498" s="124">
        <f t="shared" si="128"/>
        <v>0</v>
      </c>
      <c r="N498" s="124">
        <f t="shared" si="128"/>
        <v>0</v>
      </c>
      <c r="O498" s="124">
        <f t="shared" si="128"/>
        <v>0</v>
      </c>
      <c r="P498" s="124">
        <f t="shared" si="128"/>
        <v>0</v>
      </c>
      <c r="Q498" s="124">
        <f>SUM(E498:P498)</f>
        <v>0</v>
      </c>
    </row>
    <row r="499" spans="3:17" x14ac:dyDescent="0.25">
      <c r="C499" s="317" t="s">
        <v>256</v>
      </c>
      <c r="D499" s="318"/>
      <c r="E499" s="124">
        <f t="shared" ref="E499:P499" si="129">E498+E485+E473</f>
        <v>0</v>
      </c>
      <c r="F499" s="124">
        <f t="shared" si="129"/>
        <v>0</v>
      </c>
      <c r="G499" s="124">
        <f t="shared" si="129"/>
        <v>0</v>
      </c>
      <c r="H499" s="124">
        <f t="shared" si="129"/>
        <v>0</v>
      </c>
      <c r="I499" s="124">
        <f t="shared" si="129"/>
        <v>0</v>
      </c>
      <c r="J499" s="124">
        <f t="shared" si="129"/>
        <v>0</v>
      </c>
      <c r="K499" s="124">
        <f t="shared" si="129"/>
        <v>0</v>
      </c>
      <c r="L499" s="124">
        <f t="shared" si="129"/>
        <v>0</v>
      </c>
      <c r="M499" s="124">
        <f t="shared" si="129"/>
        <v>0</v>
      </c>
      <c r="N499" s="124">
        <f t="shared" si="129"/>
        <v>0</v>
      </c>
      <c r="O499" s="124">
        <f t="shared" si="129"/>
        <v>0</v>
      </c>
      <c r="P499" s="124">
        <f t="shared" si="129"/>
        <v>0</v>
      </c>
      <c r="Q499" s="124">
        <f>SUM(E499:P499)</f>
        <v>0</v>
      </c>
    </row>
    <row r="500" spans="3:17" x14ac:dyDescent="0.25">
      <c r="C500" s="317" t="s">
        <v>261</v>
      </c>
      <c r="D500" s="318"/>
      <c r="E500" s="124">
        <f t="shared" ref="E500:P500" si="130">E499+E461</f>
        <v>0</v>
      </c>
      <c r="F500" s="124">
        <f t="shared" si="130"/>
        <v>0</v>
      </c>
      <c r="G500" s="124">
        <f t="shared" si="130"/>
        <v>0</v>
      </c>
      <c r="H500" s="124">
        <f t="shared" si="130"/>
        <v>0</v>
      </c>
      <c r="I500" s="124">
        <f t="shared" si="130"/>
        <v>0</v>
      </c>
      <c r="J500" s="124">
        <f t="shared" si="130"/>
        <v>0</v>
      </c>
      <c r="K500" s="124">
        <f t="shared" si="130"/>
        <v>0</v>
      </c>
      <c r="L500" s="124">
        <f t="shared" si="130"/>
        <v>0</v>
      </c>
      <c r="M500" s="124">
        <f t="shared" si="130"/>
        <v>0</v>
      </c>
      <c r="N500" s="124">
        <f t="shared" si="130"/>
        <v>0</v>
      </c>
      <c r="O500" s="124">
        <f t="shared" si="130"/>
        <v>0</v>
      </c>
      <c r="P500" s="124">
        <f t="shared" si="130"/>
        <v>0</v>
      </c>
      <c r="Q500" s="124">
        <f>SUM(E500:P500)</f>
        <v>0</v>
      </c>
    </row>
    <row r="502" spans="3:17" x14ac:dyDescent="0.25">
      <c r="C502" s="15"/>
      <c r="Q502" s="27" t="s">
        <v>109</v>
      </c>
    </row>
    <row r="503" spans="3:17" x14ac:dyDescent="0.25">
      <c r="C503" s="312" t="s">
        <v>244</v>
      </c>
      <c r="D503" s="312"/>
      <c r="E503" s="306" t="s">
        <v>325</v>
      </c>
      <c r="F503" s="306"/>
      <c r="G503" s="306"/>
      <c r="H503" s="306"/>
      <c r="I503" s="306"/>
      <c r="J503" s="306"/>
      <c r="K503" s="306"/>
      <c r="L503" s="306"/>
      <c r="M503" s="306"/>
      <c r="N503" s="306"/>
      <c r="O503" s="306"/>
      <c r="P503" s="306"/>
      <c r="Q503" s="306"/>
    </row>
    <row r="504" spans="3:17" x14ac:dyDescent="0.25">
      <c r="C504" s="312"/>
      <c r="D504" s="312"/>
      <c r="E504" s="14" t="s">
        <v>110</v>
      </c>
      <c r="F504" s="14" t="s">
        <v>111</v>
      </c>
      <c r="G504" s="14" t="s">
        <v>112</v>
      </c>
      <c r="H504" s="14" t="s">
        <v>113</v>
      </c>
      <c r="I504" s="14" t="s">
        <v>114</v>
      </c>
      <c r="J504" s="14" t="s">
        <v>115</v>
      </c>
      <c r="K504" s="14" t="s">
        <v>116</v>
      </c>
      <c r="L504" s="14" t="s">
        <v>117</v>
      </c>
      <c r="M504" s="14" t="s">
        <v>118</v>
      </c>
      <c r="N504" s="14" t="s">
        <v>119</v>
      </c>
      <c r="O504" s="14" t="s">
        <v>120</v>
      </c>
      <c r="P504" s="14" t="s">
        <v>121</v>
      </c>
      <c r="Q504" s="14" t="s">
        <v>108</v>
      </c>
    </row>
    <row r="505" spans="3:17" x14ac:dyDescent="0.25">
      <c r="C505" s="319" t="s">
        <v>246</v>
      </c>
      <c r="D505" s="320"/>
      <c r="E505" s="83"/>
      <c r="F505" s="83"/>
      <c r="G505" s="83"/>
      <c r="H505" s="83"/>
      <c r="I505" s="83"/>
      <c r="J505" s="83"/>
      <c r="K505" s="83"/>
      <c r="L505" s="83"/>
      <c r="M505" s="83"/>
      <c r="N505" s="83"/>
      <c r="O505" s="83"/>
      <c r="P505" s="83"/>
      <c r="Q505" s="83"/>
    </row>
    <row r="506" spans="3:17" x14ac:dyDescent="0.25">
      <c r="C506" s="74" t="s">
        <v>247</v>
      </c>
      <c r="D506" s="74" t="s">
        <v>248</v>
      </c>
      <c r="E506" s="83"/>
      <c r="F506" s="83"/>
      <c r="G506" s="83"/>
      <c r="H506" s="83"/>
      <c r="I506" s="83"/>
      <c r="J506" s="83"/>
      <c r="K506" s="83"/>
      <c r="L506" s="83"/>
      <c r="M506" s="83"/>
      <c r="N506" s="83"/>
      <c r="O506" s="83"/>
      <c r="P506" s="83"/>
      <c r="Q506" s="83">
        <f t="shared" ref="Q506:Q515" si="131">SUM(E506:P506)</f>
        <v>0</v>
      </c>
    </row>
    <row r="507" spans="3:17" x14ac:dyDescent="0.25">
      <c r="C507" s="18" t="s">
        <v>249</v>
      </c>
      <c r="D507" s="18" t="s">
        <v>250</v>
      </c>
      <c r="E507" s="83"/>
      <c r="F507" s="83"/>
      <c r="G507" s="83"/>
      <c r="H507" s="83"/>
      <c r="I507" s="83"/>
      <c r="J507" s="83"/>
      <c r="K507" s="83"/>
      <c r="L507" s="83"/>
      <c r="M507" s="83"/>
      <c r="N507" s="83"/>
      <c r="O507" s="83"/>
      <c r="P507" s="83"/>
      <c r="Q507" s="83">
        <f t="shared" si="131"/>
        <v>0</v>
      </c>
    </row>
    <row r="508" spans="3:17" x14ac:dyDescent="0.25">
      <c r="C508" s="18" t="s">
        <v>616</v>
      </c>
      <c r="D508" s="18" t="s">
        <v>617</v>
      </c>
      <c r="E508" s="83"/>
      <c r="F508" s="83"/>
      <c r="G508" s="83"/>
      <c r="H508" s="83"/>
      <c r="I508" s="83"/>
      <c r="J508" s="83"/>
      <c r="K508" s="83"/>
      <c r="L508" s="83"/>
      <c r="M508" s="83"/>
      <c r="N508" s="83"/>
      <c r="O508" s="83"/>
      <c r="P508" s="83"/>
      <c r="Q508" s="83">
        <f t="shared" si="131"/>
        <v>0</v>
      </c>
    </row>
    <row r="509" spans="3:17" x14ac:dyDescent="0.25">
      <c r="C509" s="18" t="s">
        <v>618</v>
      </c>
      <c r="D509" s="18" t="s">
        <v>619</v>
      </c>
      <c r="E509" s="83"/>
      <c r="F509" s="83"/>
      <c r="G509" s="83"/>
      <c r="H509" s="83"/>
      <c r="I509" s="83"/>
      <c r="J509" s="83"/>
      <c r="K509" s="83"/>
      <c r="L509" s="83"/>
      <c r="M509" s="83"/>
      <c r="N509" s="83"/>
      <c r="O509" s="83"/>
      <c r="P509" s="83"/>
      <c r="Q509" s="83">
        <f t="shared" si="131"/>
        <v>0</v>
      </c>
    </row>
    <row r="510" spans="3:17" x14ac:dyDescent="0.25">
      <c r="C510" s="18" t="s">
        <v>620</v>
      </c>
      <c r="D510" s="18" t="s">
        <v>621</v>
      </c>
      <c r="E510" s="83"/>
      <c r="F510" s="83"/>
      <c r="G510" s="83"/>
      <c r="H510" s="83"/>
      <c r="I510" s="83"/>
      <c r="J510" s="83"/>
      <c r="K510" s="83"/>
      <c r="L510" s="83"/>
      <c r="M510" s="83"/>
      <c r="N510" s="83"/>
      <c r="O510" s="83"/>
      <c r="P510" s="83"/>
      <c r="Q510" s="83">
        <f t="shared" si="131"/>
        <v>0</v>
      </c>
    </row>
    <row r="511" spans="3:17" x14ac:dyDescent="0.25">
      <c r="C511" s="18" t="s">
        <v>622</v>
      </c>
      <c r="D511" s="18" t="s">
        <v>623</v>
      </c>
      <c r="E511" s="83"/>
      <c r="F511" s="83"/>
      <c r="G511" s="83"/>
      <c r="H511" s="83"/>
      <c r="I511" s="83"/>
      <c r="J511" s="83"/>
      <c r="K511" s="83"/>
      <c r="L511" s="83"/>
      <c r="M511" s="83"/>
      <c r="N511" s="83"/>
      <c r="O511" s="83"/>
      <c r="P511" s="83"/>
      <c r="Q511" s="83">
        <f t="shared" si="131"/>
        <v>0</v>
      </c>
    </row>
    <row r="512" spans="3:17" x14ac:dyDescent="0.25">
      <c r="C512" s="18" t="s">
        <v>624</v>
      </c>
      <c r="D512" s="18" t="s">
        <v>625</v>
      </c>
      <c r="E512" s="83"/>
      <c r="F512" s="83"/>
      <c r="G512" s="83"/>
      <c r="H512" s="83"/>
      <c r="I512" s="83"/>
      <c r="J512" s="83"/>
      <c r="K512" s="83"/>
      <c r="L512" s="83"/>
      <c r="M512" s="83"/>
      <c r="N512" s="83"/>
      <c r="O512" s="83"/>
      <c r="P512" s="83"/>
      <c r="Q512" s="83">
        <f t="shared" si="131"/>
        <v>0</v>
      </c>
    </row>
    <row r="513" spans="3:17" x14ac:dyDescent="0.25">
      <c r="C513" s="18" t="s">
        <v>626</v>
      </c>
      <c r="D513" s="18" t="s">
        <v>627</v>
      </c>
      <c r="E513" s="83"/>
      <c r="F513" s="83"/>
      <c r="G513" s="83"/>
      <c r="H513" s="83"/>
      <c r="I513" s="83"/>
      <c r="J513" s="83"/>
      <c r="K513" s="83"/>
      <c r="L513" s="83"/>
      <c r="M513" s="83"/>
      <c r="N513" s="83"/>
      <c r="O513" s="83"/>
      <c r="P513" s="83"/>
      <c r="Q513" s="83">
        <f t="shared" si="131"/>
        <v>0</v>
      </c>
    </row>
    <row r="514" spans="3:17" x14ac:dyDescent="0.25">
      <c r="C514" s="18" t="s">
        <v>628</v>
      </c>
      <c r="D514" s="18" t="s">
        <v>629</v>
      </c>
      <c r="E514" s="83"/>
      <c r="F514" s="83"/>
      <c r="G514" s="83"/>
      <c r="H514" s="83"/>
      <c r="I514" s="83"/>
      <c r="J514" s="83"/>
      <c r="K514" s="83"/>
      <c r="L514" s="83"/>
      <c r="M514" s="83"/>
      <c r="N514" s="83"/>
      <c r="O514" s="83"/>
      <c r="P514" s="83"/>
      <c r="Q514" s="83">
        <f t="shared" si="131"/>
        <v>0</v>
      </c>
    </row>
    <row r="515" spans="3:17" x14ac:dyDescent="0.25">
      <c r="C515" s="18" t="s">
        <v>259</v>
      </c>
      <c r="D515" s="18" t="s">
        <v>259</v>
      </c>
      <c r="E515" s="83"/>
      <c r="F515" s="83"/>
      <c r="G515" s="83"/>
      <c r="H515" s="83"/>
      <c r="I515" s="83"/>
      <c r="J515" s="83"/>
      <c r="K515" s="83"/>
      <c r="L515" s="83"/>
      <c r="M515" s="83"/>
      <c r="N515" s="83"/>
      <c r="O515" s="83"/>
      <c r="P515" s="83"/>
      <c r="Q515" s="83">
        <f t="shared" si="131"/>
        <v>0</v>
      </c>
    </row>
    <row r="516" spans="3:17" x14ac:dyDescent="0.25">
      <c r="C516" s="317" t="s">
        <v>251</v>
      </c>
      <c r="D516" s="318"/>
      <c r="E516" s="124">
        <f t="shared" ref="E516:P516" si="132">SUM(E506:E515)</f>
        <v>0</v>
      </c>
      <c r="F516" s="124">
        <f t="shared" si="132"/>
        <v>0</v>
      </c>
      <c r="G516" s="124">
        <f t="shared" si="132"/>
        <v>0</v>
      </c>
      <c r="H516" s="124">
        <f t="shared" si="132"/>
        <v>0</v>
      </c>
      <c r="I516" s="124">
        <f t="shared" si="132"/>
        <v>0</v>
      </c>
      <c r="J516" s="124">
        <f t="shared" si="132"/>
        <v>0</v>
      </c>
      <c r="K516" s="124">
        <f t="shared" si="132"/>
        <v>0</v>
      </c>
      <c r="L516" s="124">
        <f t="shared" si="132"/>
        <v>0</v>
      </c>
      <c r="M516" s="124">
        <f t="shared" si="132"/>
        <v>0</v>
      </c>
      <c r="N516" s="124">
        <f t="shared" si="132"/>
        <v>0</v>
      </c>
      <c r="O516" s="124">
        <f t="shared" si="132"/>
        <v>0</v>
      </c>
      <c r="P516" s="124">
        <f t="shared" si="132"/>
        <v>0</v>
      </c>
      <c r="Q516" s="124">
        <f>SUM(E516:P516)</f>
        <v>0</v>
      </c>
    </row>
    <row r="517" spans="3:17" x14ac:dyDescent="0.25">
      <c r="C517" s="319" t="s">
        <v>257</v>
      </c>
      <c r="D517" s="320"/>
      <c r="E517" s="83"/>
      <c r="F517" s="83"/>
      <c r="G517" s="83"/>
      <c r="H517" s="83"/>
      <c r="I517" s="83"/>
      <c r="J517" s="83"/>
      <c r="K517" s="83"/>
      <c r="L517" s="83"/>
      <c r="M517" s="83"/>
      <c r="N517" s="83"/>
      <c r="O517" s="83"/>
      <c r="P517" s="83"/>
      <c r="Q517" s="83"/>
    </row>
    <row r="518" spans="3:17" x14ac:dyDescent="0.25">
      <c r="C518" s="18" t="s">
        <v>252</v>
      </c>
      <c r="D518" s="18" t="s">
        <v>253</v>
      </c>
      <c r="E518" s="83"/>
      <c r="F518" s="83"/>
      <c r="G518" s="83"/>
      <c r="H518" s="83"/>
      <c r="I518" s="83"/>
      <c r="J518" s="83"/>
      <c r="K518" s="83"/>
      <c r="L518" s="83"/>
      <c r="M518" s="83"/>
      <c r="N518" s="83"/>
      <c r="O518" s="83"/>
      <c r="P518" s="83"/>
      <c r="Q518" s="83">
        <f t="shared" ref="Q518:Q527" si="133">SUM(E518:P518)</f>
        <v>0</v>
      </c>
    </row>
    <row r="519" spans="3:17" x14ac:dyDescent="0.25">
      <c r="C519" s="18" t="s">
        <v>254</v>
      </c>
      <c r="D519" s="18" t="s">
        <v>255</v>
      </c>
      <c r="E519" s="83"/>
      <c r="F519" s="83"/>
      <c r="G519" s="83"/>
      <c r="H519" s="83"/>
      <c r="I519" s="83"/>
      <c r="J519" s="83"/>
      <c r="K519" s="83"/>
      <c r="L519" s="83"/>
      <c r="M519" s="83"/>
      <c r="N519" s="83"/>
      <c r="O519" s="83"/>
      <c r="P519" s="83"/>
      <c r="Q519" s="83">
        <f t="shared" si="133"/>
        <v>0</v>
      </c>
    </row>
    <row r="520" spans="3:17" x14ac:dyDescent="0.25">
      <c r="C520" s="18" t="s">
        <v>630</v>
      </c>
      <c r="D520" s="18" t="s">
        <v>64</v>
      </c>
      <c r="E520" s="83"/>
      <c r="F520" s="83"/>
      <c r="G520" s="83"/>
      <c r="H520" s="83"/>
      <c r="I520" s="83"/>
      <c r="J520" s="83"/>
      <c r="K520" s="83"/>
      <c r="L520" s="83"/>
      <c r="M520" s="83"/>
      <c r="N520" s="83"/>
      <c r="O520" s="83"/>
      <c r="P520" s="83"/>
      <c r="Q520" s="83">
        <f t="shared" si="133"/>
        <v>0</v>
      </c>
    </row>
    <row r="521" spans="3:17" x14ac:dyDescent="0.25">
      <c r="C521" s="18" t="s">
        <v>631</v>
      </c>
      <c r="D521" s="18" t="s">
        <v>632</v>
      </c>
      <c r="E521" s="83"/>
      <c r="F521" s="83"/>
      <c r="G521" s="83"/>
      <c r="H521" s="83"/>
      <c r="I521" s="83"/>
      <c r="J521" s="83"/>
      <c r="K521" s="83"/>
      <c r="L521" s="83"/>
      <c r="M521" s="83"/>
      <c r="N521" s="83"/>
      <c r="O521" s="83"/>
      <c r="P521" s="83"/>
      <c r="Q521" s="83">
        <f t="shared" si="133"/>
        <v>0</v>
      </c>
    </row>
    <row r="522" spans="3:17" x14ac:dyDescent="0.25">
      <c r="C522" s="18" t="s">
        <v>633</v>
      </c>
      <c r="D522" s="18" t="s">
        <v>634</v>
      </c>
      <c r="E522" s="83"/>
      <c r="F522" s="83"/>
      <c r="G522" s="83"/>
      <c r="H522" s="83"/>
      <c r="I522" s="83"/>
      <c r="J522" s="83"/>
      <c r="K522" s="83"/>
      <c r="L522" s="83"/>
      <c r="M522" s="83"/>
      <c r="N522" s="83"/>
      <c r="O522" s="83"/>
      <c r="P522" s="83"/>
      <c r="Q522" s="83">
        <f t="shared" si="133"/>
        <v>0</v>
      </c>
    </row>
    <row r="523" spans="3:17" x14ac:dyDescent="0.25">
      <c r="C523" s="18" t="s">
        <v>635</v>
      </c>
      <c r="D523" s="18" t="s">
        <v>636</v>
      </c>
      <c r="E523" s="83"/>
      <c r="F523" s="83"/>
      <c r="G523" s="83"/>
      <c r="H523" s="83"/>
      <c r="I523" s="83"/>
      <c r="J523" s="83"/>
      <c r="K523" s="83"/>
      <c r="L523" s="83"/>
      <c r="M523" s="83"/>
      <c r="N523" s="83"/>
      <c r="O523" s="83"/>
      <c r="P523" s="83"/>
      <c r="Q523" s="83">
        <f t="shared" si="133"/>
        <v>0</v>
      </c>
    </row>
    <row r="524" spans="3:17" x14ac:dyDescent="0.25">
      <c r="C524" s="18" t="s">
        <v>473</v>
      </c>
      <c r="D524" s="18" t="s">
        <v>627</v>
      </c>
      <c r="E524" s="83"/>
      <c r="F524" s="83"/>
      <c r="G524" s="83"/>
      <c r="H524" s="83"/>
      <c r="I524" s="83"/>
      <c r="J524" s="83"/>
      <c r="K524" s="83"/>
      <c r="L524" s="83"/>
      <c r="M524" s="83"/>
      <c r="N524" s="83"/>
      <c r="O524" s="83"/>
      <c r="P524" s="83"/>
      <c r="Q524" s="83">
        <f t="shared" si="133"/>
        <v>0</v>
      </c>
    </row>
    <row r="525" spans="3:17" x14ac:dyDescent="0.25">
      <c r="C525" s="18" t="s">
        <v>473</v>
      </c>
      <c r="D525" s="18" t="s">
        <v>637</v>
      </c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3"/>
      <c r="P525" s="83"/>
      <c r="Q525" s="83">
        <f t="shared" si="133"/>
        <v>0</v>
      </c>
    </row>
    <row r="526" spans="3:17" x14ac:dyDescent="0.25">
      <c r="C526" s="18" t="s">
        <v>638</v>
      </c>
      <c r="D526" s="18" t="s">
        <v>629</v>
      </c>
      <c r="E526" s="83"/>
      <c r="F526" s="83"/>
      <c r="G526" s="83"/>
      <c r="H526" s="83"/>
      <c r="I526" s="83"/>
      <c r="J526" s="83"/>
      <c r="K526" s="83"/>
      <c r="L526" s="83"/>
      <c r="M526" s="83"/>
      <c r="N526" s="83"/>
      <c r="O526" s="83"/>
      <c r="P526" s="83"/>
      <c r="Q526" s="83">
        <f t="shared" si="133"/>
        <v>0</v>
      </c>
    </row>
    <row r="527" spans="3:17" x14ac:dyDescent="0.25">
      <c r="C527" s="18" t="s">
        <v>259</v>
      </c>
      <c r="D527" s="18" t="s">
        <v>259</v>
      </c>
      <c r="E527" s="83"/>
      <c r="F527" s="83"/>
      <c r="G527" s="83"/>
      <c r="H527" s="83"/>
      <c r="I527" s="83"/>
      <c r="J527" s="83"/>
      <c r="K527" s="83"/>
      <c r="L527" s="83"/>
      <c r="M527" s="83"/>
      <c r="N527" s="83"/>
      <c r="O527" s="83"/>
      <c r="P527" s="83"/>
      <c r="Q527" s="83">
        <f t="shared" si="133"/>
        <v>0</v>
      </c>
    </row>
    <row r="528" spans="3:17" x14ac:dyDescent="0.25">
      <c r="C528" s="317" t="s">
        <v>225</v>
      </c>
      <c r="D528" s="318"/>
      <c r="E528" s="124">
        <f t="shared" ref="E528:P528" si="134">SUM(E518:E527)</f>
        <v>0</v>
      </c>
      <c r="F528" s="124">
        <f t="shared" si="134"/>
        <v>0</v>
      </c>
      <c r="G528" s="124">
        <f t="shared" si="134"/>
        <v>0</v>
      </c>
      <c r="H528" s="124">
        <f t="shared" si="134"/>
        <v>0</v>
      </c>
      <c r="I528" s="124">
        <f t="shared" si="134"/>
        <v>0</v>
      </c>
      <c r="J528" s="124">
        <f t="shared" si="134"/>
        <v>0</v>
      </c>
      <c r="K528" s="124">
        <f t="shared" si="134"/>
        <v>0</v>
      </c>
      <c r="L528" s="124">
        <f t="shared" si="134"/>
        <v>0</v>
      </c>
      <c r="M528" s="124">
        <f t="shared" si="134"/>
        <v>0</v>
      </c>
      <c r="N528" s="124">
        <f t="shared" si="134"/>
        <v>0</v>
      </c>
      <c r="O528" s="124">
        <f t="shared" si="134"/>
        <v>0</v>
      </c>
      <c r="P528" s="124">
        <f t="shared" si="134"/>
        <v>0</v>
      </c>
      <c r="Q528" s="124">
        <f>SUM(E528:P528)</f>
        <v>0</v>
      </c>
    </row>
    <row r="529" spans="3:17" x14ac:dyDescent="0.25">
      <c r="C529" s="319" t="s">
        <v>258</v>
      </c>
      <c r="D529" s="320"/>
      <c r="E529" s="83"/>
      <c r="F529" s="83"/>
      <c r="G529" s="83"/>
      <c r="H529" s="83"/>
      <c r="I529" s="83"/>
      <c r="J529" s="83"/>
      <c r="K529" s="83"/>
      <c r="L529" s="83"/>
      <c r="M529" s="83"/>
      <c r="N529" s="83"/>
      <c r="O529" s="83"/>
      <c r="P529" s="83"/>
      <c r="Q529" s="83"/>
    </row>
    <row r="530" spans="3:17" x14ac:dyDescent="0.25">
      <c r="C530" s="18" t="s">
        <v>252</v>
      </c>
      <c r="D530" s="18" t="s">
        <v>253</v>
      </c>
      <c r="E530" s="83"/>
      <c r="F530" s="83"/>
      <c r="G530" s="83"/>
      <c r="H530" s="83"/>
      <c r="I530" s="83"/>
      <c r="J530" s="83"/>
      <c r="K530" s="83"/>
      <c r="L530" s="83"/>
      <c r="M530" s="83"/>
      <c r="N530" s="83"/>
      <c r="O530" s="83"/>
      <c r="P530" s="83"/>
      <c r="Q530" s="83">
        <f t="shared" ref="Q530:Q539" si="135">SUM(E530:P530)</f>
        <v>0</v>
      </c>
    </row>
    <row r="531" spans="3:17" x14ac:dyDescent="0.25">
      <c r="C531" s="18" t="s">
        <v>254</v>
      </c>
      <c r="D531" s="18" t="s">
        <v>255</v>
      </c>
      <c r="E531" s="83"/>
      <c r="F531" s="83"/>
      <c r="G531" s="83"/>
      <c r="H531" s="83"/>
      <c r="I531" s="83"/>
      <c r="J531" s="83"/>
      <c r="K531" s="83"/>
      <c r="L531" s="83"/>
      <c r="M531" s="83"/>
      <c r="N531" s="83"/>
      <c r="O531" s="83"/>
      <c r="P531" s="83"/>
      <c r="Q531" s="83">
        <f t="shared" si="135"/>
        <v>0</v>
      </c>
    </row>
    <row r="532" spans="3:17" x14ac:dyDescent="0.25">
      <c r="C532" s="18" t="s">
        <v>630</v>
      </c>
      <c r="D532" s="18" t="s">
        <v>64</v>
      </c>
      <c r="E532" s="83"/>
      <c r="F532" s="83"/>
      <c r="G532" s="83"/>
      <c r="H532" s="83"/>
      <c r="I532" s="83"/>
      <c r="J532" s="83"/>
      <c r="K532" s="83"/>
      <c r="L532" s="83"/>
      <c r="M532" s="83"/>
      <c r="N532" s="83"/>
      <c r="O532" s="83"/>
      <c r="P532" s="83"/>
      <c r="Q532" s="83">
        <f t="shared" si="135"/>
        <v>0</v>
      </c>
    </row>
    <row r="533" spans="3:17" x14ac:dyDescent="0.25">
      <c r="C533" s="18" t="s">
        <v>631</v>
      </c>
      <c r="D533" s="18" t="s">
        <v>632</v>
      </c>
      <c r="E533" s="83"/>
      <c r="F533" s="83"/>
      <c r="G533" s="83"/>
      <c r="H533" s="83"/>
      <c r="I533" s="83"/>
      <c r="J533" s="83"/>
      <c r="K533" s="83"/>
      <c r="L533" s="83"/>
      <c r="M533" s="83"/>
      <c r="N533" s="83"/>
      <c r="O533" s="83"/>
      <c r="P533" s="83"/>
      <c r="Q533" s="83">
        <f t="shared" si="135"/>
        <v>0</v>
      </c>
    </row>
    <row r="534" spans="3:17" x14ac:dyDescent="0.25">
      <c r="C534" s="18" t="s">
        <v>633</v>
      </c>
      <c r="D534" s="18" t="s">
        <v>634</v>
      </c>
      <c r="E534" s="83"/>
      <c r="F534" s="83"/>
      <c r="G534" s="83"/>
      <c r="H534" s="83"/>
      <c r="I534" s="83"/>
      <c r="J534" s="83"/>
      <c r="K534" s="83"/>
      <c r="L534" s="83"/>
      <c r="M534" s="83"/>
      <c r="N534" s="83"/>
      <c r="O534" s="83"/>
      <c r="P534" s="83"/>
      <c r="Q534" s="83">
        <f t="shared" si="135"/>
        <v>0</v>
      </c>
    </row>
    <row r="535" spans="3:17" x14ac:dyDescent="0.25">
      <c r="C535" s="18" t="s">
        <v>635</v>
      </c>
      <c r="D535" s="18" t="s">
        <v>636</v>
      </c>
      <c r="E535" s="83"/>
      <c r="F535" s="83"/>
      <c r="G535" s="83"/>
      <c r="H535" s="83"/>
      <c r="I535" s="83"/>
      <c r="J535" s="83"/>
      <c r="K535" s="83"/>
      <c r="L535" s="83"/>
      <c r="M535" s="83"/>
      <c r="N535" s="83"/>
      <c r="O535" s="83"/>
      <c r="P535" s="83"/>
      <c r="Q535" s="83">
        <f t="shared" si="135"/>
        <v>0</v>
      </c>
    </row>
    <row r="536" spans="3:17" x14ac:dyDescent="0.25">
      <c r="C536" s="18" t="s">
        <v>473</v>
      </c>
      <c r="D536" s="18" t="s">
        <v>627</v>
      </c>
      <c r="E536" s="83"/>
      <c r="F536" s="83"/>
      <c r="G536" s="83"/>
      <c r="H536" s="83"/>
      <c r="I536" s="83"/>
      <c r="J536" s="83"/>
      <c r="K536" s="83"/>
      <c r="L536" s="83"/>
      <c r="M536" s="83"/>
      <c r="N536" s="83"/>
      <c r="O536" s="83"/>
      <c r="P536" s="83"/>
      <c r="Q536" s="83">
        <f t="shared" si="135"/>
        <v>0</v>
      </c>
    </row>
    <row r="537" spans="3:17" x14ac:dyDescent="0.25">
      <c r="C537" s="18" t="s">
        <v>473</v>
      </c>
      <c r="D537" s="18" t="s">
        <v>637</v>
      </c>
      <c r="E537" s="83"/>
      <c r="F537" s="83"/>
      <c r="G537" s="83"/>
      <c r="H537" s="83"/>
      <c r="I537" s="83"/>
      <c r="J537" s="83"/>
      <c r="K537" s="83"/>
      <c r="L537" s="83"/>
      <c r="M537" s="83"/>
      <c r="N537" s="83"/>
      <c r="O537" s="83"/>
      <c r="P537" s="83"/>
      <c r="Q537" s="83">
        <f t="shared" si="135"/>
        <v>0</v>
      </c>
    </row>
    <row r="538" spans="3:17" x14ac:dyDescent="0.25">
      <c r="C538" s="18" t="s">
        <v>638</v>
      </c>
      <c r="D538" s="18" t="s">
        <v>629</v>
      </c>
      <c r="E538" s="83"/>
      <c r="F538" s="83"/>
      <c r="G538" s="83"/>
      <c r="H538" s="83"/>
      <c r="I538" s="83"/>
      <c r="J538" s="83"/>
      <c r="K538" s="83"/>
      <c r="L538" s="83"/>
      <c r="M538" s="83"/>
      <c r="N538" s="83"/>
      <c r="O538" s="83"/>
      <c r="P538" s="83"/>
      <c r="Q538" s="83">
        <f t="shared" si="135"/>
        <v>0</v>
      </c>
    </row>
    <row r="539" spans="3:17" x14ac:dyDescent="0.25">
      <c r="C539" s="18" t="s">
        <v>259</v>
      </c>
      <c r="D539" s="18" t="s">
        <v>259</v>
      </c>
      <c r="E539" s="83"/>
      <c r="F539" s="83"/>
      <c r="G539" s="83"/>
      <c r="H539" s="83"/>
      <c r="I539" s="83"/>
      <c r="J539" s="83"/>
      <c r="K539" s="83"/>
      <c r="L539" s="83"/>
      <c r="M539" s="83"/>
      <c r="N539" s="83"/>
      <c r="O539" s="83"/>
      <c r="P539" s="83"/>
      <c r="Q539" s="83">
        <f t="shared" si="135"/>
        <v>0</v>
      </c>
    </row>
    <row r="540" spans="3:17" x14ac:dyDescent="0.25">
      <c r="C540" s="317" t="s">
        <v>225</v>
      </c>
      <c r="D540" s="318"/>
      <c r="E540" s="124">
        <f t="shared" ref="E540:P540" si="136">SUM(E530:E539)</f>
        <v>0</v>
      </c>
      <c r="F540" s="124">
        <f t="shared" si="136"/>
        <v>0</v>
      </c>
      <c r="G540" s="124">
        <f t="shared" si="136"/>
        <v>0</v>
      </c>
      <c r="H540" s="124">
        <f t="shared" si="136"/>
        <v>0</v>
      </c>
      <c r="I540" s="124">
        <f t="shared" si="136"/>
        <v>0</v>
      </c>
      <c r="J540" s="124">
        <f t="shared" si="136"/>
        <v>0</v>
      </c>
      <c r="K540" s="124">
        <f t="shared" si="136"/>
        <v>0</v>
      </c>
      <c r="L540" s="124">
        <f t="shared" si="136"/>
        <v>0</v>
      </c>
      <c r="M540" s="124">
        <f t="shared" si="136"/>
        <v>0</v>
      </c>
      <c r="N540" s="124">
        <f t="shared" si="136"/>
        <v>0</v>
      </c>
      <c r="O540" s="124">
        <f t="shared" si="136"/>
        <v>0</v>
      </c>
      <c r="P540" s="124">
        <f t="shared" si="136"/>
        <v>0</v>
      </c>
      <c r="Q540" s="124">
        <f>SUM(E540:P540)</f>
        <v>0</v>
      </c>
    </row>
    <row r="541" spans="3:17" x14ac:dyDescent="0.25">
      <c r="C541" s="319" t="s">
        <v>260</v>
      </c>
      <c r="D541" s="320"/>
      <c r="E541" s="83"/>
      <c r="F541" s="83"/>
      <c r="G541" s="83"/>
      <c r="H541" s="83"/>
      <c r="I541" s="83"/>
      <c r="J541" s="83"/>
      <c r="K541" s="83"/>
      <c r="L541" s="83"/>
      <c r="M541" s="83"/>
      <c r="N541" s="83"/>
      <c r="O541" s="83"/>
      <c r="P541" s="83"/>
      <c r="Q541" s="83"/>
    </row>
    <row r="542" spans="3:17" x14ac:dyDescent="0.25">
      <c r="C542" s="18" t="s">
        <v>252</v>
      </c>
      <c r="D542" s="18" t="s">
        <v>253</v>
      </c>
      <c r="E542" s="83"/>
      <c r="F542" s="83"/>
      <c r="G542" s="83"/>
      <c r="H542" s="83"/>
      <c r="I542" s="83"/>
      <c r="J542" s="83"/>
      <c r="K542" s="83"/>
      <c r="L542" s="83"/>
      <c r="M542" s="83"/>
      <c r="N542" s="83"/>
      <c r="O542" s="83"/>
      <c r="P542" s="83"/>
      <c r="Q542" s="83">
        <f t="shared" ref="Q542:Q552" si="137">SUM(E542:P542)</f>
        <v>0</v>
      </c>
    </row>
    <row r="543" spans="3:17" x14ac:dyDescent="0.25">
      <c r="C543" s="18" t="s">
        <v>254</v>
      </c>
      <c r="D543" s="18" t="s">
        <v>255</v>
      </c>
      <c r="E543" s="83"/>
      <c r="F543" s="83"/>
      <c r="G543" s="83"/>
      <c r="H543" s="83"/>
      <c r="I543" s="83"/>
      <c r="J543" s="83"/>
      <c r="K543" s="83"/>
      <c r="L543" s="83"/>
      <c r="M543" s="83"/>
      <c r="N543" s="83"/>
      <c r="O543" s="83"/>
      <c r="P543" s="83"/>
      <c r="Q543" s="83">
        <f t="shared" si="137"/>
        <v>0</v>
      </c>
    </row>
    <row r="544" spans="3:17" x14ac:dyDescent="0.25">
      <c r="C544" s="18" t="s">
        <v>641</v>
      </c>
      <c r="D544" s="18" t="s">
        <v>64</v>
      </c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>
        <f t="shared" si="137"/>
        <v>0</v>
      </c>
    </row>
    <row r="545" spans="3:17" x14ac:dyDescent="0.25">
      <c r="C545" s="18" t="s">
        <v>631</v>
      </c>
      <c r="D545" s="18" t="s">
        <v>632</v>
      </c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>
        <f t="shared" si="137"/>
        <v>0</v>
      </c>
    </row>
    <row r="546" spans="3:17" x14ac:dyDescent="0.25">
      <c r="C546" s="18" t="s">
        <v>633</v>
      </c>
      <c r="D546" s="18" t="s">
        <v>634</v>
      </c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>
        <f t="shared" si="137"/>
        <v>0</v>
      </c>
    </row>
    <row r="547" spans="3:17" x14ac:dyDescent="0.25">
      <c r="C547" s="18" t="s">
        <v>639</v>
      </c>
      <c r="D547" s="18" t="s">
        <v>640</v>
      </c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>
        <f t="shared" si="137"/>
        <v>0</v>
      </c>
    </row>
    <row r="548" spans="3:17" x14ac:dyDescent="0.25">
      <c r="C548" s="18" t="s">
        <v>635</v>
      </c>
      <c r="D548" s="18" t="s">
        <v>636</v>
      </c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>
        <f t="shared" si="137"/>
        <v>0</v>
      </c>
    </row>
    <row r="549" spans="3:17" x14ac:dyDescent="0.25">
      <c r="C549" s="18" t="s">
        <v>473</v>
      </c>
      <c r="D549" s="18" t="s">
        <v>627</v>
      </c>
      <c r="E549" s="83"/>
      <c r="F549" s="83"/>
      <c r="G549" s="83"/>
      <c r="H549" s="83"/>
      <c r="I549" s="83"/>
      <c r="J549" s="83"/>
      <c r="K549" s="83"/>
      <c r="L549" s="83"/>
      <c r="M549" s="83"/>
      <c r="N549" s="83"/>
      <c r="O549" s="83"/>
      <c r="P549" s="83"/>
      <c r="Q549" s="83">
        <f t="shared" si="137"/>
        <v>0</v>
      </c>
    </row>
    <row r="550" spans="3:17" x14ac:dyDescent="0.25">
      <c r="C550" s="18" t="s">
        <v>473</v>
      </c>
      <c r="D550" s="18" t="s">
        <v>637</v>
      </c>
      <c r="E550" s="83"/>
      <c r="F550" s="83"/>
      <c r="G550" s="83"/>
      <c r="H550" s="83"/>
      <c r="I550" s="83"/>
      <c r="J550" s="83"/>
      <c r="K550" s="83"/>
      <c r="L550" s="83"/>
      <c r="M550" s="83"/>
      <c r="N550" s="83"/>
      <c r="O550" s="83"/>
      <c r="P550" s="83"/>
      <c r="Q550" s="83">
        <f t="shared" si="137"/>
        <v>0</v>
      </c>
    </row>
    <row r="551" spans="3:17" x14ac:dyDescent="0.25">
      <c r="C551" s="18" t="s">
        <v>638</v>
      </c>
      <c r="D551" s="18" t="s">
        <v>629</v>
      </c>
      <c r="E551" s="83"/>
      <c r="F551" s="83"/>
      <c r="G551" s="83"/>
      <c r="H551" s="83"/>
      <c r="I551" s="83"/>
      <c r="J551" s="83"/>
      <c r="K551" s="83"/>
      <c r="L551" s="83"/>
      <c r="M551" s="83"/>
      <c r="N551" s="83"/>
      <c r="O551" s="83"/>
      <c r="P551" s="83"/>
      <c r="Q551" s="83">
        <f t="shared" si="137"/>
        <v>0</v>
      </c>
    </row>
    <row r="552" spans="3:17" x14ac:dyDescent="0.25">
      <c r="C552" s="18" t="s">
        <v>259</v>
      </c>
      <c r="D552" s="18" t="s">
        <v>259</v>
      </c>
      <c r="E552" s="83"/>
      <c r="F552" s="83"/>
      <c r="G552" s="83"/>
      <c r="H552" s="83"/>
      <c r="I552" s="83"/>
      <c r="J552" s="83"/>
      <c r="K552" s="83"/>
      <c r="L552" s="83"/>
      <c r="M552" s="83"/>
      <c r="N552" s="83"/>
      <c r="O552" s="83"/>
      <c r="P552" s="83"/>
      <c r="Q552" s="83">
        <f t="shared" si="137"/>
        <v>0</v>
      </c>
    </row>
    <row r="553" spans="3:17" x14ac:dyDescent="0.25">
      <c r="C553" s="317" t="s">
        <v>225</v>
      </c>
      <c r="D553" s="318"/>
      <c r="E553" s="124">
        <f t="shared" ref="E553:P553" si="138">SUM(E542:E552)</f>
        <v>0</v>
      </c>
      <c r="F553" s="124">
        <f t="shared" si="138"/>
        <v>0</v>
      </c>
      <c r="G553" s="124">
        <f t="shared" si="138"/>
        <v>0</v>
      </c>
      <c r="H553" s="124">
        <f t="shared" si="138"/>
        <v>0</v>
      </c>
      <c r="I553" s="124">
        <f t="shared" si="138"/>
        <v>0</v>
      </c>
      <c r="J553" s="124">
        <f t="shared" si="138"/>
        <v>0</v>
      </c>
      <c r="K553" s="124">
        <f t="shared" si="138"/>
        <v>0</v>
      </c>
      <c r="L553" s="124">
        <f t="shared" si="138"/>
        <v>0</v>
      </c>
      <c r="M553" s="124">
        <f t="shared" si="138"/>
        <v>0</v>
      </c>
      <c r="N553" s="124">
        <f t="shared" si="138"/>
        <v>0</v>
      </c>
      <c r="O553" s="124">
        <f t="shared" si="138"/>
        <v>0</v>
      </c>
      <c r="P553" s="124">
        <f t="shared" si="138"/>
        <v>0</v>
      </c>
      <c r="Q553" s="124">
        <f>SUM(E553:P553)</f>
        <v>0</v>
      </c>
    </row>
    <row r="554" spans="3:17" x14ac:dyDescent="0.25">
      <c r="C554" s="317" t="s">
        <v>256</v>
      </c>
      <c r="D554" s="318"/>
      <c r="E554" s="124">
        <f t="shared" ref="E554:P554" si="139">E553+E540+E528</f>
        <v>0</v>
      </c>
      <c r="F554" s="124">
        <f t="shared" si="139"/>
        <v>0</v>
      </c>
      <c r="G554" s="124">
        <f t="shared" si="139"/>
        <v>0</v>
      </c>
      <c r="H554" s="124">
        <f t="shared" si="139"/>
        <v>0</v>
      </c>
      <c r="I554" s="124">
        <f t="shared" si="139"/>
        <v>0</v>
      </c>
      <c r="J554" s="124">
        <f t="shared" si="139"/>
        <v>0</v>
      </c>
      <c r="K554" s="124">
        <f t="shared" si="139"/>
        <v>0</v>
      </c>
      <c r="L554" s="124">
        <f t="shared" si="139"/>
        <v>0</v>
      </c>
      <c r="M554" s="124">
        <f t="shared" si="139"/>
        <v>0</v>
      </c>
      <c r="N554" s="124">
        <f t="shared" si="139"/>
        <v>0</v>
      </c>
      <c r="O554" s="124">
        <f t="shared" si="139"/>
        <v>0</v>
      </c>
      <c r="P554" s="124">
        <f t="shared" si="139"/>
        <v>0</v>
      </c>
      <c r="Q554" s="124">
        <f>SUM(E554:P554)</f>
        <v>0</v>
      </c>
    </row>
    <row r="555" spans="3:17" x14ac:dyDescent="0.25">
      <c r="C555" s="317" t="s">
        <v>261</v>
      </c>
      <c r="D555" s="318"/>
      <c r="E555" s="124">
        <f t="shared" ref="E555:P555" si="140">E554+E516</f>
        <v>0</v>
      </c>
      <c r="F555" s="124">
        <f t="shared" si="140"/>
        <v>0</v>
      </c>
      <c r="G555" s="124">
        <f t="shared" si="140"/>
        <v>0</v>
      </c>
      <c r="H555" s="124">
        <f t="shared" si="140"/>
        <v>0</v>
      </c>
      <c r="I555" s="124">
        <f t="shared" si="140"/>
        <v>0</v>
      </c>
      <c r="J555" s="124">
        <f t="shared" si="140"/>
        <v>0</v>
      </c>
      <c r="K555" s="124">
        <f t="shared" si="140"/>
        <v>0</v>
      </c>
      <c r="L555" s="124">
        <f t="shared" si="140"/>
        <v>0</v>
      </c>
      <c r="M555" s="124">
        <f t="shared" si="140"/>
        <v>0</v>
      </c>
      <c r="N555" s="124">
        <f t="shared" si="140"/>
        <v>0</v>
      </c>
      <c r="O555" s="124">
        <f t="shared" si="140"/>
        <v>0</v>
      </c>
      <c r="P555" s="124">
        <f t="shared" si="140"/>
        <v>0</v>
      </c>
      <c r="Q555" s="124">
        <f>SUM(E555:P555)</f>
        <v>0</v>
      </c>
    </row>
    <row r="557" spans="3:17" x14ac:dyDescent="0.25">
      <c r="C557" s="15"/>
      <c r="Q557" s="27" t="s">
        <v>109</v>
      </c>
    </row>
    <row r="558" spans="3:17" x14ac:dyDescent="0.25">
      <c r="C558" s="312" t="s">
        <v>244</v>
      </c>
      <c r="D558" s="312"/>
      <c r="E558" s="306" t="s">
        <v>326</v>
      </c>
      <c r="F558" s="306"/>
      <c r="G558" s="306"/>
      <c r="H558" s="306"/>
      <c r="I558" s="306"/>
      <c r="J558" s="306"/>
      <c r="K558" s="306"/>
      <c r="L558" s="306"/>
      <c r="M558" s="306"/>
      <c r="N558" s="306"/>
      <c r="O558" s="306"/>
      <c r="P558" s="306"/>
      <c r="Q558" s="306"/>
    </row>
    <row r="559" spans="3:17" x14ac:dyDescent="0.25">
      <c r="C559" s="312"/>
      <c r="D559" s="312"/>
      <c r="E559" s="14" t="s">
        <v>110</v>
      </c>
      <c r="F559" s="14" t="s">
        <v>111</v>
      </c>
      <c r="G559" s="14" t="s">
        <v>112</v>
      </c>
      <c r="H559" s="14" t="s">
        <v>113</v>
      </c>
      <c r="I559" s="14" t="s">
        <v>114</v>
      </c>
      <c r="J559" s="14" t="s">
        <v>115</v>
      </c>
      <c r="K559" s="14" t="s">
        <v>116</v>
      </c>
      <c r="L559" s="14" t="s">
        <v>117</v>
      </c>
      <c r="M559" s="14" t="s">
        <v>118</v>
      </c>
      <c r="N559" s="14" t="s">
        <v>119</v>
      </c>
      <c r="O559" s="14" t="s">
        <v>120</v>
      </c>
      <c r="P559" s="14" t="s">
        <v>121</v>
      </c>
      <c r="Q559" s="14" t="s">
        <v>108</v>
      </c>
    </row>
    <row r="560" spans="3:17" x14ac:dyDescent="0.25">
      <c r="C560" s="319" t="s">
        <v>246</v>
      </c>
      <c r="D560" s="320"/>
      <c r="E560" s="83"/>
      <c r="F560" s="83"/>
      <c r="G560" s="83"/>
      <c r="H560" s="83"/>
      <c r="I560" s="83"/>
      <c r="J560" s="83"/>
      <c r="K560" s="83"/>
      <c r="L560" s="83"/>
      <c r="M560" s="83"/>
      <c r="N560" s="83"/>
      <c r="O560" s="83"/>
      <c r="P560" s="83"/>
      <c r="Q560" s="83"/>
    </row>
    <row r="561" spans="3:17" x14ac:dyDescent="0.25">
      <c r="C561" s="74" t="s">
        <v>247</v>
      </c>
      <c r="D561" s="74" t="s">
        <v>248</v>
      </c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>
        <f t="shared" ref="Q561:Q570" si="141">SUM(E561:P561)</f>
        <v>0</v>
      </c>
    </row>
    <row r="562" spans="3:17" x14ac:dyDescent="0.25">
      <c r="C562" s="18" t="s">
        <v>249</v>
      </c>
      <c r="D562" s="18" t="s">
        <v>250</v>
      </c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>
        <f t="shared" si="141"/>
        <v>0</v>
      </c>
    </row>
    <row r="563" spans="3:17" x14ac:dyDescent="0.25">
      <c r="C563" s="18" t="s">
        <v>616</v>
      </c>
      <c r="D563" s="18" t="s">
        <v>617</v>
      </c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>
        <f t="shared" si="141"/>
        <v>0</v>
      </c>
    </row>
    <row r="564" spans="3:17" x14ac:dyDescent="0.25">
      <c r="C564" s="18" t="s">
        <v>618</v>
      </c>
      <c r="D564" s="18" t="s">
        <v>619</v>
      </c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>
        <f t="shared" si="141"/>
        <v>0</v>
      </c>
    </row>
    <row r="565" spans="3:17" x14ac:dyDescent="0.25">
      <c r="C565" s="18" t="s">
        <v>620</v>
      </c>
      <c r="D565" s="18" t="s">
        <v>621</v>
      </c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>
        <f t="shared" si="141"/>
        <v>0</v>
      </c>
    </row>
    <row r="566" spans="3:17" x14ac:dyDescent="0.25">
      <c r="C566" s="18" t="s">
        <v>622</v>
      </c>
      <c r="D566" s="18" t="s">
        <v>623</v>
      </c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>
        <f t="shared" si="141"/>
        <v>0</v>
      </c>
    </row>
    <row r="567" spans="3:17" x14ac:dyDescent="0.25">
      <c r="C567" s="18" t="s">
        <v>624</v>
      </c>
      <c r="D567" s="18" t="s">
        <v>625</v>
      </c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>
        <f t="shared" si="141"/>
        <v>0</v>
      </c>
    </row>
    <row r="568" spans="3:17" x14ac:dyDescent="0.25">
      <c r="C568" s="18" t="s">
        <v>626</v>
      </c>
      <c r="D568" s="18" t="s">
        <v>627</v>
      </c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>
        <f t="shared" si="141"/>
        <v>0</v>
      </c>
    </row>
    <row r="569" spans="3:17" x14ac:dyDescent="0.25">
      <c r="C569" s="18" t="s">
        <v>628</v>
      </c>
      <c r="D569" s="18" t="s">
        <v>629</v>
      </c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>
        <f t="shared" si="141"/>
        <v>0</v>
      </c>
    </row>
    <row r="570" spans="3:17" x14ac:dyDescent="0.25">
      <c r="C570" s="18" t="s">
        <v>259</v>
      </c>
      <c r="D570" s="18" t="s">
        <v>259</v>
      </c>
      <c r="E570" s="83"/>
      <c r="F570" s="83"/>
      <c r="G570" s="83"/>
      <c r="H570" s="83"/>
      <c r="I570" s="83"/>
      <c r="J570" s="83"/>
      <c r="K570" s="83"/>
      <c r="L570" s="83"/>
      <c r="M570" s="83"/>
      <c r="N570" s="83"/>
      <c r="O570" s="83"/>
      <c r="P570" s="83"/>
      <c r="Q570" s="83">
        <f t="shared" si="141"/>
        <v>0</v>
      </c>
    </row>
    <row r="571" spans="3:17" x14ac:dyDescent="0.25">
      <c r="C571" s="317" t="s">
        <v>251</v>
      </c>
      <c r="D571" s="318"/>
      <c r="E571" s="124">
        <f t="shared" ref="E571:P571" si="142">SUM(E561:E570)</f>
        <v>0</v>
      </c>
      <c r="F571" s="124">
        <f t="shared" si="142"/>
        <v>0</v>
      </c>
      <c r="G571" s="124">
        <f t="shared" si="142"/>
        <v>0</v>
      </c>
      <c r="H571" s="124">
        <f t="shared" si="142"/>
        <v>0</v>
      </c>
      <c r="I571" s="124">
        <f t="shared" si="142"/>
        <v>0</v>
      </c>
      <c r="J571" s="124">
        <f t="shared" si="142"/>
        <v>0</v>
      </c>
      <c r="K571" s="124">
        <f t="shared" si="142"/>
        <v>0</v>
      </c>
      <c r="L571" s="124">
        <f t="shared" si="142"/>
        <v>0</v>
      </c>
      <c r="M571" s="124">
        <f t="shared" si="142"/>
        <v>0</v>
      </c>
      <c r="N571" s="124">
        <f t="shared" si="142"/>
        <v>0</v>
      </c>
      <c r="O571" s="124">
        <f t="shared" si="142"/>
        <v>0</v>
      </c>
      <c r="P571" s="124">
        <f t="shared" si="142"/>
        <v>0</v>
      </c>
      <c r="Q571" s="124">
        <f>SUM(E571:P571)</f>
        <v>0</v>
      </c>
    </row>
    <row r="572" spans="3:17" x14ac:dyDescent="0.25">
      <c r="C572" s="319" t="s">
        <v>257</v>
      </c>
      <c r="D572" s="320"/>
      <c r="E572" s="83"/>
      <c r="F572" s="83"/>
      <c r="G572" s="83"/>
      <c r="H572" s="83"/>
      <c r="I572" s="83"/>
      <c r="J572" s="83"/>
      <c r="K572" s="83"/>
      <c r="L572" s="83"/>
      <c r="M572" s="83"/>
      <c r="N572" s="83"/>
      <c r="O572" s="83"/>
      <c r="P572" s="83"/>
      <c r="Q572" s="83"/>
    </row>
    <row r="573" spans="3:17" x14ac:dyDescent="0.25">
      <c r="C573" s="18" t="s">
        <v>252</v>
      </c>
      <c r="D573" s="18" t="s">
        <v>253</v>
      </c>
      <c r="E573" s="83"/>
      <c r="F573" s="83"/>
      <c r="G573" s="83"/>
      <c r="H573" s="83"/>
      <c r="I573" s="83"/>
      <c r="J573" s="83"/>
      <c r="K573" s="83"/>
      <c r="L573" s="83"/>
      <c r="M573" s="83"/>
      <c r="N573" s="83"/>
      <c r="O573" s="83"/>
      <c r="P573" s="83"/>
      <c r="Q573" s="83">
        <f t="shared" ref="Q573:Q582" si="143">SUM(E573:P573)</f>
        <v>0</v>
      </c>
    </row>
    <row r="574" spans="3:17" x14ac:dyDescent="0.25">
      <c r="C574" s="18" t="s">
        <v>254</v>
      </c>
      <c r="D574" s="18" t="s">
        <v>255</v>
      </c>
      <c r="E574" s="83"/>
      <c r="F574" s="83"/>
      <c r="G574" s="83"/>
      <c r="H574" s="83"/>
      <c r="I574" s="83"/>
      <c r="J574" s="83"/>
      <c r="K574" s="83"/>
      <c r="L574" s="83"/>
      <c r="M574" s="83"/>
      <c r="N574" s="83"/>
      <c r="O574" s="83"/>
      <c r="P574" s="83"/>
      <c r="Q574" s="83">
        <f t="shared" si="143"/>
        <v>0</v>
      </c>
    </row>
    <row r="575" spans="3:17" x14ac:dyDescent="0.25">
      <c r="C575" s="18" t="s">
        <v>630</v>
      </c>
      <c r="D575" s="18" t="s">
        <v>64</v>
      </c>
      <c r="E575" s="83"/>
      <c r="F575" s="83"/>
      <c r="G575" s="83"/>
      <c r="H575" s="83"/>
      <c r="I575" s="83"/>
      <c r="J575" s="83"/>
      <c r="K575" s="83"/>
      <c r="L575" s="83"/>
      <c r="M575" s="83"/>
      <c r="N575" s="83"/>
      <c r="O575" s="83"/>
      <c r="P575" s="83"/>
      <c r="Q575" s="83">
        <f t="shared" si="143"/>
        <v>0</v>
      </c>
    </row>
    <row r="576" spans="3:17" x14ac:dyDescent="0.25">
      <c r="C576" s="18" t="s">
        <v>631</v>
      </c>
      <c r="D576" s="18" t="s">
        <v>632</v>
      </c>
      <c r="E576" s="83"/>
      <c r="F576" s="83"/>
      <c r="G576" s="83"/>
      <c r="H576" s="83"/>
      <c r="I576" s="83"/>
      <c r="J576" s="83"/>
      <c r="K576" s="83"/>
      <c r="L576" s="83"/>
      <c r="M576" s="83"/>
      <c r="N576" s="83"/>
      <c r="O576" s="83"/>
      <c r="P576" s="83"/>
      <c r="Q576" s="83">
        <f t="shared" si="143"/>
        <v>0</v>
      </c>
    </row>
    <row r="577" spans="3:17" x14ac:dyDescent="0.25">
      <c r="C577" s="18" t="s">
        <v>633</v>
      </c>
      <c r="D577" s="18" t="s">
        <v>634</v>
      </c>
      <c r="E577" s="83"/>
      <c r="F577" s="83"/>
      <c r="G577" s="83"/>
      <c r="H577" s="83"/>
      <c r="I577" s="83"/>
      <c r="J577" s="83"/>
      <c r="K577" s="83"/>
      <c r="L577" s="83"/>
      <c r="M577" s="83"/>
      <c r="N577" s="83"/>
      <c r="O577" s="83"/>
      <c r="P577" s="83"/>
      <c r="Q577" s="83">
        <f t="shared" si="143"/>
        <v>0</v>
      </c>
    </row>
    <row r="578" spans="3:17" x14ac:dyDescent="0.25">
      <c r="C578" s="18" t="s">
        <v>635</v>
      </c>
      <c r="D578" s="18" t="s">
        <v>636</v>
      </c>
      <c r="E578" s="83"/>
      <c r="F578" s="83"/>
      <c r="G578" s="83"/>
      <c r="H578" s="83"/>
      <c r="I578" s="83"/>
      <c r="J578" s="83"/>
      <c r="K578" s="83"/>
      <c r="L578" s="83"/>
      <c r="M578" s="83"/>
      <c r="N578" s="83"/>
      <c r="O578" s="83"/>
      <c r="P578" s="83"/>
      <c r="Q578" s="83">
        <f t="shared" si="143"/>
        <v>0</v>
      </c>
    </row>
    <row r="579" spans="3:17" x14ac:dyDescent="0.25">
      <c r="C579" s="18" t="s">
        <v>473</v>
      </c>
      <c r="D579" s="18" t="s">
        <v>627</v>
      </c>
      <c r="E579" s="83"/>
      <c r="F579" s="83"/>
      <c r="G579" s="83"/>
      <c r="H579" s="83"/>
      <c r="I579" s="83"/>
      <c r="J579" s="83"/>
      <c r="K579" s="83"/>
      <c r="L579" s="83"/>
      <c r="M579" s="83"/>
      <c r="N579" s="83"/>
      <c r="O579" s="83"/>
      <c r="P579" s="83"/>
      <c r="Q579" s="83">
        <f t="shared" si="143"/>
        <v>0</v>
      </c>
    </row>
    <row r="580" spans="3:17" x14ac:dyDescent="0.25">
      <c r="C580" s="18" t="s">
        <v>473</v>
      </c>
      <c r="D580" s="18" t="s">
        <v>637</v>
      </c>
      <c r="E580" s="83"/>
      <c r="F580" s="83"/>
      <c r="G580" s="83"/>
      <c r="H580" s="83"/>
      <c r="I580" s="83"/>
      <c r="J580" s="83"/>
      <c r="K580" s="83"/>
      <c r="L580" s="83"/>
      <c r="M580" s="83"/>
      <c r="N580" s="83"/>
      <c r="O580" s="83"/>
      <c r="P580" s="83"/>
      <c r="Q580" s="83">
        <f t="shared" si="143"/>
        <v>0</v>
      </c>
    </row>
    <row r="581" spans="3:17" x14ac:dyDescent="0.25">
      <c r="C581" s="18" t="s">
        <v>638</v>
      </c>
      <c r="D581" s="18" t="s">
        <v>629</v>
      </c>
      <c r="E581" s="83"/>
      <c r="F581" s="83"/>
      <c r="G581" s="83"/>
      <c r="H581" s="83"/>
      <c r="I581" s="83"/>
      <c r="J581" s="83"/>
      <c r="K581" s="83"/>
      <c r="L581" s="83"/>
      <c r="M581" s="83"/>
      <c r="N581" s="83"/>
      <c r="O581" s="83"/>
      <c r="P581" s="83"/>
      <c r="Q581" s="83">
        <f t="shared" si="143"/>
        <v>0</v>
      </c>
    </row>
    <row r="582" spans="3:17" x14ac:dyDescent="0.25">
      <c r="C582" s="18" t="s">
        <v>259</v>
      </c>
      <c r="D582" s="18" t="s">
        <v>259</v>
      </c>
      <c r="E582" s="83"/>
      <c r="F582" s="83"/>
      <c r="G582" s="83"/>
      <c r="H582" s="83"/>
      <c r="I582" s="83"/>
      <c r="J582" s="83"/>
      <c r="K582" s="83"/>
      <c r="L582" s="83"/>
      <c r="M582" s="83"/>
      <c r="N582" s="83"/>
      <c r="O582" s="83"/>
      <c r="P582" s="83"/>
      <c r="Q582" s="83">
        <f t="shared" si="143"/>
        <v>0</v>
      </c>
    </row>
    <row r="583" spans="3:17" x14ac:dyDescent="0.25">
      <c r="C583" s="317" t="s">
        <v>225</v>
      </c>
      <c r="D583" s="318"/>
      <c r="E583" s="124">
        <f t="shared" ref="E583:P583" si="144">SUM(E573:E582)</f>
        <v>0</v>
      </c>
      <c r="F583" s="124">
        <f t="shared" si="144"/>
        <v>0</v>
      </c>
      <c r="G583" s="124">
        <f t="shared" si="144"/>
        <v>0</v>
      </c>
      <c r="H583" s="124">
        <f t="shared" si="144"/>
        <v>0</v>
      </c>
      <c r="I583" s="124">
        <f t="shared" si="144"/>
        <v>0</v>
      </c>
      <c r="J583" s="124">
        <f t="shared" si="144"/>
        <v>0</v>
      </c>
      <c r="K583" s="124">
        <f t="shared" si="144"/>
        <v>0</v>
      </c>
      <c r="L583" s="124">
        <f t="shared" si="144"/>
        <v>0</v>
      </c>
      <c r="M583" s="124">
        <f t="shared" si="144"/>
        <v>0</v>
      </c>
      <c r="N583" s="124">
        <f t="shared" si="144"/>
        <v>0</v>
      </c>
      <c r="O583" s="124">
        <f t="shared" si="144"/>
        <v>0</v>
      </c>
      <c r="P583" s="124">
        <f t="shared" si="144"/>
        <v>0</v>
      </c>
      <c r="Q583" s="124">
        <f>SUM(E583:P583)</f>
        <v>0</v>
      </c>
    </row>
    <row r="584" spans="3:17" x14ac:dyDescent="0.25">
      <c r="C584" s="319" t="s">
        <v>258</v>
      </c>
      <c r="D584" s="320"/>
      <c r="E584" s="83"/>
      <c r="F584" s="83"/>
      <c r="G584" s="83"/>
      <c r="H584" s="83"/>
      <c r="I584" s="83"/>
      <c r="J584" s="83"/>
      <c r="K584" s="83"/>
      <c r="L584" s="83"/>
      <c r="M584" s="83"/>
      <c r="N584" s="83"/>
      <c r="O584" s="83"/>
      <c r="P584" s="83"/>
      <c r="Q584" s="83"/>
    </row>
    <row r="585" spans="3:17" x14ac:dyDescent="0.25">
      <c r="C585" s="18" t="s">
        <v>252</v>
      </c>
      <c r="D585" s="18" t="s">
        <v>253</v>
      </c>
      <c r="E585" s="83"/>
      <c r="F585" s="83"/>
      <c r="G585" s="83"/>
      <c r="H585" s="83"/>
      <c r="I585" s="83"/>
      <c r="J585" s="83"/>
      <c r="K585" s="83"/>
      <c r="L585" s="83"/>
      <c r="M585" s="83"/>
      <c r="N585" s="83"/>
      <c r="O585" s="83"/>
      <c r="P585" s="83"/>
      <c r="Q585" s="83">
        <f t="shared" ref="Q585:Q594" si="145">SUM(E585:P585)</f>
        <v>0</v>
      </c>
    </row>
    <row r="586" spans="3:17" x14ac:dyDescent="0.25">
      <c r="C586" s="18" t="s">
        <v>254</v>
      </c>
      <c r="D586" s="18" t="s">
        <v>255</v>
      </c>
      <c r="E586" s="83"/>
      <c r="F586" s="83"/>
      <c r="G586" s="83"/>
      <c r="H586" s="83"/>
      <c r="I586" s="83"/>
      <c r="J586" s="83"/>
      <c r="K586" s="83"/>
      <c r="L586" s="83"/>
      <c r="M586" s="83"/>
      <c r="N586" s="83"/>
      <c r="O586" s="83"/>
      <c r="P586" s="83"/>
      <c r="Q586" s="83">
        <f t="shared" si="145"/>
        <v>0</v>
      </c>
    </row>
    <row r="587" spans="3:17" x14ac:dyDescent="0.25">
      <c r="C587" s="18" t="s">
        <v>630</v>
      </c>
      <c r="D587" s="18" t="s">
        <v>64</v>
      </c>
      <c r="E587" s="83"/>
      <c r="F587" s="83"/>
      <c r="G587" s="83"/>
      <c r="H587" s="83"/>
      <c r="I587" s="83"/>
      <c r="J587" s="83"/>
      <c r="K587" s="83"/>
      <c r="L587" s="83"/>
      <c r="M587" s="83"/>
      <c r="N587" s="83"/>
      <c r="O587" s="83"/>
      <c r="P587" s="83"/>
      <c r="Q587" s="83">
        <f t="shared" si="145"/>
        <v>0</v>
      </c>
    </row>
    <row r="588" spans="3:17" x14ac:dyDescent="0.25">
      <c r="C588" s="18" t="s">
        <v>631</v>
      </c>
      <c r="D588" s="18" t="s">
        <v>632</v>
      </c>
      <c r="E588" s="83"/>
      <c r="F588" s="83"/>
      <c r="G588" s="83"/>
      <c r="H588" s="83"/>
      <c r="I588" s="83"/>
      <c r="J588" s="83"/>
      <c r="K588" s="83"/>
      <c r="L588" s="83"/>
      <c r="M588" s="83"/>
      <c r="N588" s="83"/>
      <c r="O588" s="83"/>
      <c r="P588" s="83"/>
      <c r="Q588" s="83">
        <f t="shared" si="145"/>
        <v>0</v>
      </c>
    </row>
    <row r="589" spans="3:17" x14ac:dyDescent="0.25">
      <c r="C589" s="18" t="s">
        <v>633</v>
      </c>
      <c r="D589" s="18" t="s">
        <v>634</v>
      </c>
      <c r="E589" s="83"/>
      <c r="F589" s="83"/>
      <c r="G589" s="83"/>
      <c r="H589" s="83"/>
      <c r="I589" s="83"/>
      <c r="J589" s="83"/>
      <c r="K589" s="83"/>
      <c r="L589" s="83"/>
      <c r="M589" s="83"/>
      <c r="N589" s="83"/>
      <c r="O589" s="83"/>
      <c r="P589" s="83"/>
      <c r="Q589" s="83">
        <f t="shared" si="145"/>
        <v>0</v>
      </c>
    </row>
    <row r="590" spans="3:17" x14ac:dyDescent="0.25">
      <c r="C590" s="18" t="s">
        <v>635</v>
      </c>
      <c r="D590" s="18" t="s">
        <v>636</v>
      </c>
      <c r="E590" s="83"/>
      <c r="F590" s="83"/>
      <c r="G590" s="83"/>
      <c r="H590" s="83"/>
      <c r="I590" s="83"/>
      <c r="J590" s="83"/>
      <c r="K590" s="83"/>
      <c r="L590" s="83"/>
      <c r="M590" s="83"/>
      <c r="N590" s="83"/>
      <c r="O590" s="83"/>
      <c r="P590" s="83"/>
      <c r="Q590" s="83">
        <f t="shared" si="145"/>
        <v>0</v>
      </c>
    </row>
    <row r="591" spans="3:17" x14ac:dyDescent="0.25">
      <c r="C591" s="18" t="s">
        <v>473</v>
      </c>
      <c r="D591" s="18" t="s">
        <v>627</v>
      </c>
      <c r="E591" s="83"/>
      <c r="F591" s="83"/>
      <c r="G591" s="83"/>
      <c r="H591" s="83"/>
      <c r="I591" s="83"/>
      <c r="J591" s="83"/>
      <c r="K591" s="83"/>
      <c r="L591" s="83"/>
      <c r="M591" s="83"/>
      <c r="N591" s="83"/>
      <c r="O591" s="83"/>
      <c r="P591" s="83"/>
      <c r="Q591" s="83">
        <f t="shared" si="145"/>
        <v>0</v>
      </c>
    </row>
    <row r="592" spans="3:17" x14ac:dyDescent="0.25">
      <c r="C592" s="18" t="s">
        <v>473</v>
      </c>
      <c r="D592" s="18" t="s">
        <v>637</v>
      </c>
      <c r="E592" s="83"/>
      <c r="F592" s="83"/>
      <c r="G592" s="83"/>
      <c r="H592" s="83"/>
      <c r="I592" s="83"/>
      <c r="J592" s="83"/>
      <c r="K592" s="83"/>
      <c r="L592" s="83"/>
      <c r="M592" s="83"/>
      <c r="N592" s="83"/>
      <c r="O592" s="83"/>
      <c r="P592" s="83"/>
      <c r="Q592" s="83">
        <f t="shared" si="145"/>
        <v>0</v>
      </c>
    </row>
    <row r="593" spans="3:17" x14ac:dyDescent="0.25">
      <c r="C593" s="18" t="s">
        <v>638</v>
      </c>
      <c r="D593" s="18" t="s">
        <v>629</v>
      </c>
      <c r="E593" s="83"/>
      <c r="F593" s="83"/>
      <c r="G593" s="83"/>
      <c r="H593" s="83"/>
      <c r="I593" s="83"/>
      <c r="J593" s="83"/>
      <c r="K593" s="83"/>
      <c r="L593" s="83"/>
      <c r="M593" s="83"/>
      <c r="N593" s="83"/>
      <c r="O593" s="83"/>
      <c r="P593" s="83"/>
      <c r="Q593" s="83">
        <f t="shared" si="145"/>
        <v>0</v>
      </c>
    </row>
    <row r="594" spans="3:17" x14ac:dyDescent="0.25">
      <c r="C594" s="18" t="s">
        <v>259</v>
      </c>
      <c r="D594" s="18" t="s">
        <v>259</v>
      </c>
      <c r="E594" s="83"/>
      <c r="F594" s="83"/>
      <c r="G594" s="83"/>
      <c r="H594" s="83"/>
      <c r="I594" s="83"/>
      <c r="J594" s="83"/>
      <c r="K594" s="83"/>
      <c r="L594" s="83"/>
      <c r="M594" s="83"/>
      <c r="N594" s="83"/>
      <c r="O594" s="83"/>
      <c r="P594" s="83"/>
      <c r="Q594" s="83">
        <f t="shared" si="145"/>
        <v>0</v>
      </c>
    </row>
    <row r="595" spans="3:17" x14ac:dyDescent="0.25">
      <c r="C595" s="317" t="s">
        <v>225</v>
      </c>
      <c r="D595" s="318"/>
      <c r="E595" s="124">
        <f t="shared" ref="E595:P595" si="146">SUM(E585:E594)</f>
        <v>0</v>
      </c>
      <c r="F595" s="124">
        <f t="shared" si="146"/>
        <v>0</v>
      </c>
      <c r="G595" s="124">
        <f t="shared" si="146"/>
        <v>0</v>
      </c>
      <c r="H595" s="124">
        <f t="shared" si="146"/>
        <v>0</v>
      </c>
      <c r="I595" s="124">
        <f t="shared" si="146"/>
        <v>0</v>
      </c>
      <c r="J595" s="124">
        <f t="shared" si="146"/>
        <v>0</v>
      </c>
      <c r="K595" s="124">
        <f t="shared" si="146"/>
        <v>0</v>
      </c>
      <c r="L595" s="124">
        <f t="shared" si="146"/>
        <v>0</v>
      </c>
      <c r="M595" s="124">
        <f t="shared" si="146"/>
        <v>0</v>
      </c>
      <c r="N595" s="124">
        <f t="shared" si="146"/>
        <v>0</v>
      </c>
      <c r="O595" s="124">
        <f t="shared" si="146"/>
        <v>0</v>
      </c>
      <c r="P595" s="124">
        <f t="shared" si="146"/>
        <v>0</v>
      </c>
      <c r="Q595" s="124">
        <f>SUM(E595:P595)</f>
        <v>0</v>
      </c>
    </row>
    <row r="596" spans="3:17" x14ac:dyDescent="0.25">
      <c r="C596" s="319" t="s">
        <v>260</v>
      </c>
      <c r="D596" s="320"/>
      <c r="E596" s="83"/>
      <c r="F596" s="83"/>
      <c r="G596" s="83"/>
      <c r="H596" s="83"/>
      <c r="I596" s="83"/>
      <c r="J596" s="83"/>
      <c r="K596" s="83"/>
      <c r="L596" s="83"/>
      <c r="M596" s="83"/>
      <c r="N596" s="83"/>
      <c r="O596" s="83"/>
      <c r="P596" s="83"/>
      <c r="Q596" s="83"/>
    </row>
    <row r="597" spans="3:17" x14ac:dyDescent="0.25">
      <c r="C597" s="18" t="s">
        <v>252</v>
      </c>
      <c r="D597" s="18" t="s">
        <v>253</v>
      </c>
      <c r="E597" s="83"/>
      <c r="F597" s="83"/>
      <c r="G597" s="83"/>
      <c r="H597" s="83"/>
      <c r="I597" s="83"/>
      <c r="J597" s="83"/>
      <c r="K597" s="83"/>
      <c r="L597" s="83"/>
      <c r="M597" s="83"/>
      <c r="N597" s="83"/>
      <c r="O597" s="83"/>
      <c r="P597" s="83"/>
      <c r="Q597" s="83">
        <f t="shared" ref="Q597:Q607" si="147">SUM(E597:P597)</f>
        <v>0</v>
      </c>
    </row>
    <row r="598" spans="3:17" x14ac:dyDescent="0.25">
      <c r="C598" s="18" t="s">
        <v>254</v>
      </c>
      <c r="D598" s="18" t="s">
        <v>255</v>
      </c>
      <c r="E598" s="83"/>
      <c r="F598" s="83"/>
      <c r="G598" s="83"/>
      <c r="H598" s="83"/>
      <c r="I598" s="83"/>
      <c r="J598" s="83"/>
      <c r="K598" s="83"/>
      <c r="L598" s="83"/>
      <c r="M598" s="83"/>
      <c r="N598" s="83"/>
      <c r="O598" s="83"/>
      <c r="P598" s="83"/>
      <c r="Q598" s="83">
        <f t="shared" si="147"/>
        <v>0</v>
      </c>
    </row>
    <row r="599" spans="3:17" x14ac:dyDescent="0.25">
      <c r="C599" s="18" t="s">
        <v>641</v>
      </c>
      <c r="D599" s="18" t="s">
        <v>64</v>
      </c>
      <c r="E599" s="83"/>
      <c r="F599" s="83"/>
      <c r="G599" s="83"/>
      <c r="H599" s="83"/>
      <c r="I599" s="83"/>
      <c r="J599" s="83"/>
      <c r="K599" s="83"/>
      <c r="L599" s="83"/>
      <c r="M599" s="83"/>
      <c r="N599" s="83"/>
      <c r="O599" s="83"/>
      <c r="P599" s="83"/>
      <c r="Q599" s="83">
        <f t="shared" si="147"/>
        <v>0</v>
      </c>
    </row>
    <row r="600" spans="3:17" x14ac:dyDescent="0.25">
      <c r="C600" s="18" t="s">
        <v>631</v>
      </c>
      <c r="D600" s="18" t="s">
        <v>632</v>
      </c>
      <c r="E600" s="83"/>
      <c r="F600" s="83"/>
      <c r="G600" s="83"/>
      <c r="H600" s="83"/>
      <c r="I600" s="83"/>
      <c r="J600" s="83"/>
      <c r="K600" s="83"/>
      <c r="L600" s="83"/>
      <c r="M600" s="83"/>
      <c r="N600" s="83"/>
      <c r="O600" s="83"/>
      <c r="P600" s="83"/>
      <c r="Q600" s="83">
        <f t="shared" si="147"/>
        <v>0</v>
      </c>
    </row>
    <row r="601" spans="3:17" x14ac:dyDescent="0.25">
      <c r="C601" s="18" t="s">
        <v>633</v>
      </c>
      <c r="D601" s="18" t="s">
        <v>634</v>
      </c>
      <c r="E601" s="83"/>
      <c r="F601" s="83"/>
      <c r="G601" s="83"/>
      <c r="H601" s="83"/>
      <c r="I601" s="83"/>
      <c r="J601" s="83"/>
      <c r="K601" s="83"/>
      <c r="L601" s="83"/>
      <c r="M601" s="83"/>
      <c r="N601" s="83"/>
      <c r="O601" s="83"/>
      <c r="P601" s="83"/>
      <c r="Q601" s="83">
        <f t="shared" si="147"/>
        <v>0</v>
      </c>
    </row>
    <row r="602" spans="3:17" x14ac:dyDescent="0.25">
      <c r="C602" s="18" t="s">
        <v>639</v>
      </c>
      <c r="D602" s="18" t="s">
        <v>640</v>
      </c>
      <c r="E602" s="83"/>
      <c r="F602" s="83"/>
      <c r="G602" s="83"/>
      <c r="H602" s="83"/>
      <c r="I602" s="83"/>
      <c r="J602" s="83"/>
      <c r="K602" s="83"/>
      <c r="L602" s="83"/>
      <c r="M602" s="83"/>
      <c r="N602" s="83"/>
      <c r="O602" s="83"/>
      <c r="P602" s="83"/>
      <c r="Q602" s="83">
        <f t="shared" si="147"/>
        <v>0</v>
      </c>
    </row>
    <row r="603" spans="3:17" x14ac:dyDescent="0.25">
      <c r="C603" s="18" t="s">
        <v>635</v>
      </c>
      <c r="D603" s="18" t="s">
        <v>636</v>
      </c>
      <c r="E603" s="83"/>
      <c r="F603" s="83"/>
      <c r="G603" s="83"/>
      <c r="H603" s="83"/>
      <c r="I603" s="83"/>
      <c r="J603" s="83"/>
      <c r="K603" s="83"/>
      <c r="L603" s="83"/>
      <c r="M603" s="83"/>
      <c r="N603" s="83"/>
      <c r="O603" s="83"/>
      <c r="P603" s="83"/>
      <c r="Q603" s="83">
        <f t="shared" si="147"/>
        <v>0</v>
      </c>
    </row>
    <row r="604" spans="3:17" x14ac:dyDescent="0.25">
      <c r="C604" s="18" t="s">
        <v>473</v>
      </c>
      <c r="D604" s="18" t="s">
        <v>627</v>
      </c>
      <c r="E604" s="83"/>
      <c r="F604" s="83"/>
      <c r="G604" s="83"/>
      <c r="H604" s="83"/>
      <c r="I604" s="83"/>
      <c r="J604" s="83"/>
      <c r="K604" s="83"/>
      <c r="L604" s="83"/>
      <c r="M604" s="83"/>
      <c r="N604" s="83"/>
      <c r="O604" s="83"/>
      <c r="P604" s="83"/>
      <c r="Q604" s="83">
        <f t="shared" si="147"/>
        <v>0</v>
      </c>
    </row>
    <row r="605" spans="3:17" x14ac:dyDescent="0.25">
      <c r="C605" s="18" t="s">
        <v>473</v>
      </c>
      <c r="D605" s="18" t="s">
        <v>637</v>
      </c>
      <c r="E605" s="83"/>
      <c r="F605" s="83"/>
      <c r="G605" s="83"/>
      <c r="H605" s="83"/>
      <c r="I605" s="83"/>
      <c r="J605" s="83"/>
      <c r="K605" s="83"/>
      <c r="L605" s="83"/>
      <c r="M605" s="83"/>
      <c r="N605" s="83"/>
      <c r="O605" s="83"/>
      <c r="P605" s="83"/>
      <c r="Q605" s="83">
        <f t="shared" si="147"/>
        <v>0</v>
      </c>
    </row>
    <row r="606" spans="3:17" x14ac:dyDescent="0.25">
      <c r="C606" s="18" t="s">
        <v>638</v>
      </c>
      <c r="D606" s="18" t="s">
        <v>629</v>
      </c>
      <c r="E606" s="83"/>
      <c r="F606" s="83"/>
      <c r="G606" s="83"/>
      <c r="H606" s="83"/>
      <c r="I606" s="83"/>
      <c r="J606" s="83"/>
      <c r="K606" s="83"/>
      <c r="L606" s="83"/>
      <c r="M606" s="83"/>
      <c r="N606" s="83"/>
      <c r="O606" s="83"/>
      <c r="P606" s="83"/>
      <c r="Q606" s="83">
        <f t="shared" si="147"/>
        <v>0</v>
      </c>
    </row>
    <row r="607" spans="3:17" x14ac:dyDescent="0.25">
      <c r="C607" s="18" t="s">
        <v>259</v>
      </c>
      <c r="D607" s="18" t="s">
        <v>259</v>
      </c>
      <c r="E607" s="83"/>
      <c r="F607" s="83"/>
      <c r="G607" s="83"/>
      <c r="H607" s="83"/>
      <c r="I607" s="83"/>
      <c r="J607" s="83"/>
      <c r="K607" s="83"/>
      <c r="L607" s="83"/>
      <c r="M607" s="83"/>
      <c r="N607" s="83"/>
      <c r="O607" s="83"/>
      <c r="P607" s="83"/>
      <c r="Q607" s="83">
        <f t="shared" si="147"/>
        <v>0</v>
      </c>
    </row>
    <row r="608" spans="3:17" x14ac:dyDescent="0.25">
      <c r="C608" s="317" t="s">
        <v>225</v>
      </c>
      <c r="D608" s="318"/>
      <c r="E608" s="124">
        <f t="shared" ref="E608:P608" si="148">SUM(E597:E607)</f>
        <v>0</v>
      </c>
      <c r="F608" s="124">
        <f t="shared" si="148"/>
        <v>0</v>
      </c>
      <c r="G608" s="124">
        <f t="shared" si="148"/>
        <v>0</v>
      </c>
      <c r="H608" s="124">
        <f t="shared" si="148"/>
        <v>0</v>
      </c>
      <c r="I608" s="124">
        <f t="shared" si="148"/>
        <v>0</v>
      </c>
      <c r="J608" s="124">
        <f t="shared" si="148"/>
        <v>0</v>
      </c>
      <c r="K608" s="124">
        <f t="shared" si="148"/>
        <v>0</v>
      </c>
      <c r="L608" s="124">
        <f t="shared" si="148"/>
        <v>0</v>
      </c>
      <c r="M608" s="124">
        <f t="shared" si="148"/>
        <v>0</v>
      </c>
      <c r="N608" s="124">
        <f t="shared" si="148"/>
        <v>0</v>
      </c>
      <c r="O608" s="124">
        <f t="shared" si="148"/>
        <v>0</v>
      </c>
      <c r="P608" s="124">
        <f t="shared" si="148"/>
        <v>0</v>
      </c>
      <c r="Q608" s="124">
        <f>SUM(E608:P608)</f>
        <v>0</v>
      </c>
    </row>
    <row r="609" spans="3:17" x14ac:dyDescent="0.25">
      <c r="C609" s="317" t="s">
        <v>256</v>
      </c>
      <c r="D609" s="318"/>
      <c r="E609" s="124">
        <f t="shared" ref="E609:P609" si="149">E608+E595+E583</f>
        <v>0</v>
      </c>
      <c r="F609" s="124">
        <f t="shared" si="149"/>
        <v>0</v>
      </c>
      <c r="G609" s="124">
        <f t="shared" si="149"/>
        <v>0</v>
      </c>
      <c r="H609" s="124">
        <f t="shared" si="149"/>
        <v>0</v>
      </c>
      <c r="I609" s="124">
        <f t="shared" si="149"/>
        <v>0</v>
      </c>
      <c r="J609" s="124">
        <f t="shared" si="149"/>
        <v>0</v>
      </c>
      <c r="K609" s="124">
        <f t="shared" si="149"/>
        <v>0</v>
      </c>
      <c r="L609" s="124">
        <f t="shared" si="149"/>
        <v>0</v>
      </c>
      <c r="M609" s="124">
        <f t="shared" si="149"/>
        <v>0</v>
      </c>
      <c r="N609" s="124">
        <f t="shared" si="149"/>
        <v>0</v>
      </c>
      <c r="O609" s="124">
        <f t="shared" si="149"/>
        <v>0</v>
      </c>
      <c r="P609" s="124">
        <f t="shared" si="149"/>
        <v>0</v>
      </c>
      <c r="Q609" s="124">
        <f>SUM(E609:P609)</f>
        <v>0</v>
      </c>
    </row>
    <row r="610" spans="3:17" x14ac:dyDescent="0.25">
      <c r="C610" s="317" t="s">
        <v>261</v>
      </c>
      <c r="D610" s="318"/>
      <c r="E610" s="124">
        <f t="shared" ref="E610:P610" si="150">E609+E571</f>
        <v>0</v>
      </c>
      <c r="F610" s="124">
        <f t="shared" si="150"/>
        <v>0</v>
      </c>
      <c r="G610" s="124">
        <f t="shared" si="150"/>
        <v>0</v>
      </c>
      <c r="H610" s="124">
        <f t="shared" si="150"/>
        <v>0</v>
      </c>
      <c r="I610" s="124">
        <f t="shared" si="150"/>
        <v>0</v>
      </c>
      <c r="J610" s="124">
        <f t="shared" si="150"/>
        <v>0</v>
      </c>
      <c r="K610" s="124">
        <f t="shared" si="150"/>
        <v>0</v>
      </c>
      <c r="L610" s="124">
        <f t="shared" si="150"/>
        <v>0</v>
      </c>
      <c r="M610" s="124">
        <f t="shared" si="150"/>
        <v>0</v>
      </c>
      <c r="N610" s="124">
        <f t="shared" si="150"/>
        <v>0</v>
      </c>
      <c r="O610" s="124">
        <f t="shared" si="150"/>
        <v>0</v>
      </c>
      <c r="P610" s="124">
        <f t="shared" si="150"/>
        <v>0</v>
      </c>
      <c r="Q610" s="124">
        <f>SUM(E610:P610)</f>
        <v>0</v>
      </c>
    </row>
    <row r="612" spans="3:17" x14ac:dyDescent="0.25">
      <c r="D612" s="24"/>
      <c r="E612" s="24" t="s">
        <v>175</v>
      </c>
    </row>
    <row r="613" spans="3:17" x14ac:dyDescent="0.25">
      <c r="D613" s="26"/>
      <c r="E613" s="26">
        <v>1</v>
      </c>
      <c r="F613" s="4" t="s">
        <v>266</v>
      </c>
    </row>
    <row r="614" spans="3:17" x14ac:dyDescent="0.25">
      <c r="E614" s="26">
        <f>E613+1</f>
        <v>2</v>
      </c>
      <c r="F614" s="4" t="s">
        <v>267</v>
      </c>
    </row>
    <row r="615" spans="3:17" x14ac:dyDescent="0.25">
      <c r="E615" s="26"/>
    </row>
  </sheetData>
  <mergeCells count="137">
    <mergeCell ref="H5:J5"/>
    <mergeCell ref="K5:N5"/>
    <mergeCell ref="O5:S5"/>
    <mergeCell ref="G5:G6"/>
    <mergeCell ref="F5:F6"/>
    <mergeCell ref="E5:E6"/>
    <mergeCell ref="C32:D32"/>
    <mergeCell ref="C43:D43"/>
    <mergeCell ref="C44:D44"/>
    <mergeCell ref="C56:D56"/>
    <mergeCell ref="C58:D58"/>
    <mergeCell ref="C57:D57"/>
    <mergeCell ref="C8:D8"/>
    <mergeCell ref="C5:D7"/>
    <mergeCell ref="C19:D19"/>
    <mergeCell ref="C20:D20"/>
    <mergeCell ref="C31:D31"/>
    <mergeCell ref="C88:D88"/>
    <mergeCell ref="C89:D89"/>
    <mergeCell ref="C100:D100"/>
    <mergeCell ref="C101:D101"/>
    <mergeCell ref="C113:D113"/>
    <mergeCell ref="C63:D64"/>
    <mergeCell ref="E63:Q63"/>
    <mergeCell ref="C65:D65"/>
    <mergeCell ref="C76:D76"/>
    <mergeCell ref="C77:D77"/>
    <mergeCell ref="C114:D114"/>
    <mergeCell ref="C115:D115"/>
    <mergeCell ref="C118:D119"/>
    <mergeCell ref="E282:Q282"/>
    <mergeCell ref="C285:D285"/>
    <mergeCell ref="E118:Q118"/>
    <mergeCell ref="C120:D120"/>
    <mergeCell ref="C131:D131"/>
    <mergeCell ref="C132:D132"/>
    <mergeCell ref="C143:D143"/>
    <mergeCell ref="C144:D144"/>
    <mergeCell ref="C155:D155"/>
    <mergeCell ref="C156:D156"/>
    <mergeCell ref="C168:D168"/>
    <mergeCell ref="C169:D169"/>
    <mergeCell ref="C170:D170"/>
    <mergeCell ref="C198:D198"/>
    <mergeCell ref="C199:D199"/>
    <mergeCell ref="C210:D210"/>
    <mergeCell ref="C211:D211"/>
    <mergeCell ref="C223:D223"/>
    <mergeCell ref="C173:D174"/>
    <mergeCell ref="E173:Q173"/>
    <mergeCell ref="C175:D175"/>
    <mergeCell ref="C186:D186"/>
    <mergeCell ref="C187:D187"/>
    <mergeCell ref="C351:D351"/>
    <mergeCell ref="C352:D352"/>
    <mergeCell ref="C363:D363"/>
    <mergeCell ref="C364:D364"/>
    <mergeCell ref="C375:D375"/>
    <mergeCell ref="C224:D224"/>
    <mergeCell ref="C225:D225"/>
    <mergeCell ref="C338:D339"/>
    <mergeCell ref="C227:D228"/>
    <mergeCell ref="C278:D278"/>
    <mergeCell ref="C279:D279"/>
    <mergeCell ref="E338:Q338"/>
    <mergeCell ref="C340:D340"/>
    <mergeCell ref="C321:D321"/>
    <mergeCell ref="C333:D333"/>
    <mergeCell ref="C334:D334"/>
    <mergeCell ref="C335:D335"/>
    <mergeCell ref="C282:D284"/>
    <mergeCell ref="C296:D296"/>
    <mergeCell ref="C297:D297"/>
    <mergeCell ref="C308:D308"/>
    <mergeCell ref="C309:D309"/>
    <mergeCell ref="C320:D320"/>
    <mergeCell ref="E393:Q393"/>
    <mergeCell ref="C395:D395"/>
    <mergeCell ref="C406:D406"/>
    <mergeCell ref="C407:D407"/>
    <mergeCell ref="C418:D418"/>
    <mergeCell ref="C376:D376"/>
    <mergeCell ref="C388:D388"/>
    <mergeCell ref="C389:D389"/>
    <mergeCell ref="C390:D390"/>
    <mergeCell ref="C393:D394"/>
    <mergeCell ref="C445:D445"/>
    <mergeCell ref="C448:D449"/>
    <mergeCell ref="E448:Q448"/>
    <mergeCell ref="C450:D450"/>
    <mergeCell ref="C461:D461"/>
    <mergeCell ref="C419:D419"/>
    <mergeCell ref="C430:D430"/>
    <mergeCell ref="C431:D431"/>
    <mergeCell ref="C443:D443"/>
    <mergeCell ref="C444:D444"/>
    <mergeCell ref="C498:D498"/>
    <mergeCell ref="C499:D499"/>
    <mergeCell ref="C500:D500"/>
    <mergeCell ref="C503:D504"/>
    <mergeCell ref="E503:Q503"/>
    <mergeCell ref="C462:D462"/>
    <mergeCell ref="C473:D473"/>
    <mergeCell ref="C474:D474"/>
    <mergeCell ref="C485:D485"/>
    <mergeCell ref="C486:D486"/>
    <mergeCell ref="C540:D540"/>
    <mergeCell ref="C541:D541"/>
    <mergeCell ref="C553:D553"/>
    <mergeCell ref="C554:D554"/>
    <mergeCell ref="C555:D555"/>
    <mergeCell ref="C505:D505"/>
    <mergeCell ref="C516:D516"/>
    <mergeCell ref="C517:D517"/>
    <mergeCell ref="C528:D528"/>
    <mergeCell ref="C529:D529"/>
    <mergeCell ref="C609:D609"/>
    <mergeCell ref="C610:D610"/>
    <mergeCell ref="C583:D583"/>
    <mergeCell ref="C584:D584"/>
    <mergeCell ref="C595:D595"/>
    <mergeCell ref="C596:D596"/>
    <mergeCell ref="C608:D608"/>
    <mergeCell ref="C558:D559"/>
    <mergeCell ref="E558:Q558"/>
    <mergeCell ref="C560:D560"/>
    <mergeCell ref="C571:D571"/>
    <mergeCell ref="C572:D572"/>
    <mergeCell ref="E227:Q227"/>
    <mergeCell ref="C229:D229"/>
    <mergeCell ref="C240:D240"/>
    <mergeCell ref="C241:D241"/>
    <mergeCell ref="C252:D252"/>
    <mergeCell ref="C253:D253"/>
    <mergeCell ref="C264:D264"/>
    <mergeCell ref="C265:D265"/>
    <mergeCell ref="C277:D277"/>
  </mergeCells>
  <phoneticPr fontId="9" type="noConversion"/>
  <pageMargins left="0.75" right="0.75" top="1" bottom="1" header="0.5" footer="0.5"/>
  <pageSetup paperSize="9" scale="73" orientation="landscape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O61"/>
  <sheetViews>
    <sheetView showGridLines="0" topLeftCell="D1" zoomScale="80" zoomScaleNormal="80" workbookViewId="0">
      <selection activeCell="L37" sqref="L37"/>
    </sheetView>
  </sheetViews>
  <sheetFormatPr defaultColWidth="9.1796875" defaultRowHeight="14" x14ac:dyDescent="0.25"/>
  <cols>
    <col min="1" max="1" width="9.1796875" style="76"/>
    <col min="2" max="2" width="22.1796875" style="76" customWidth="1"/>
    <col min="3" max="3" width="34.1796875" style="76" bestFit="1" customWidth="1"/>
    <col min="4" max="4" width="9.81640625" style="76" customWidth="1"/>
    <col min="5" max="5" width="18.54296875" style="76" customWidth="1"/>
    <col min="6" max="6" width="21.1796875" style="76" customWidth="1"/>
    <col min="7" max="7" width="9.81640625" style="76" customWidth="1"/>
    <col min="8" max="8" width="18.54296875" style="76" customWidth="1"/>
    <col min="9" max="9" width="21.1796875" style="76" customWidth="1"/>
    <col min="10" max="10" width="9.81640625" style="76" customWidth="1"/>
    <col min="11" max="11" width="18.54296875" style="76" customWidth="1"/>
    <col min="12" max="12" width="21.1796875" style="76" customWidth="1"/>
    <col min="13" max="13" width="9.81640625" style="76" customWidth="1"/>
    <col min="14" max="14" width="18.54296875" style="76" customWidth="1"/>
    <col min="15" max="15" width="21.1796875" style="76" customWidth="1"/>
    <col min="16" max="16384" width="9.1796875" style="76"/>
  </cols>
  <sheetData>
    <row r="2" spans="2:15" x14ac:dyDescent="0.25">
      <c r="I2" s="25" t="s">
        <v>240</v>
      </c>
    </row>
    <row r="3" spans="2:15" x14ac:dyDescent="0.25">
      <c r="I3" s="27" t="s">
        <v>560</v>
      </c>
    </row>
    <row r="5" spans="2:15" x14ac:dyDescent="0.25">
      <c r="B5" s="382" t="s">
        <v>244</v>
      </c>
      <c r="C5" s="383"/>
      <c r="D5" s="334" t="s">
        <v>559</v>
      </c>
      <c r="E5" s="334"/>
      <c r="F5" s="334"/>
      <c r="G5" s="334" t="s">
        <v>646</v>
      </c>
      <c r="H5" s="334"/>
      <c r="I5" s="334"/>
      <c r="J5" s="334" t="s">
        <v>548</v>
      </c>
      <c r="K5" s="334"/>
      <c r="L5" s="334"/>
      <c r="M5" s="334" t="s">
        <v>549</v>
      </c>
      <c r="N5" s="334"/>
      <c r="O5" s="334"/>
    </row>
    <row r="6" spans="2:15" ht="30" customHeight="1" x14ac:dyDescent="0.25">
      <c r="B6" s="384"/>
      <c r="C6" s="385"/>
      <c r="D6" s="392" t="s">
        <v>543</v>
      </c>
      <c r="E6" s="393"/>
      <c r="F6" s="115" t="s">
        <v>544</v>
      </c>
      <c r="G6" s="392" t="s">
        <v>543</v>
      </c>
      <c r="H6" s="393"/>
      <c r="I6" s="115" t="s">
        <v>544</v>
      </c>
      <c r="J6" s="392" t="s">
        <v>543</v>
      </c>
      <c r="K6" s="393"/>
      <c r="L6" s="115" t="s">
        <v>544</v>
      </c>
      <c r="M6" s="392" t="s">
        <v>543</v>
      </c>
      <c r="N6" s="393"/>
      <c r="O6" s="115" t="s">
        <v>544</v>
      </c>
    </row>
    <row r="7" spans="2:15" x14ac:dyDescent="0.25">
      <c r="B7" s="384"/>
      <c r="C7" s="385"/>
      <c r="D7" s="116" t="s">
        <v>545</v>
      </c>
      <c r="E7" s="116" t="s">
        <v>546</v>
      </c>
      <c r="F7" s="117" t="s">
        <v>547</v>
      </c>
      <c r="G7" s="116" t="s">
        <v>545</v>
      </c>
      <c r="H7" s="116" t="s">
        <v>546</v>
      </c>
      <c r="I7" s="117" t="s">
        <v>547</v>
      </c>
      <c r="J7" s="116" t="s">
        <v>545</v>
      </c>
      <c r="K7" s="116" t="s">
        <v>546</v>
      </c>
      <c r="L7" s="117" t="s">
        <v>547</v>
      </c>
      <c r="M7" s="116" t="s">
        <v>545</v>
      </c>
      <c r="N7" s="116" t="s">
        <v>546</v>
      </c>
      <c r="O7" s="117" t="s">
        <v>547</v>
      </c>
    </row>
    <row r="8" spans="2:15" x14ac:dyDescent="0.25">
      <c r="B8" s="319" t="s">
        <v>496</v>
      </c>
      <c r="C8" s="320"/>
      <c r="D8" s="82"/>
      <c r="E8" s="82"/>
      <c r="F8" s="82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4" t="s">
        <v>247</v>
      </c>
      <c r="C9" s="74" t="s">
        <v>248</v>
      </c>
      <c r="D9" s="74"/>
      <c r="E9" s="74"/>
      <c r="F9" s="74"/>
      <c r="G9" s="19"/>
      <c r="H9" s="19"/>
      <c r="I9" s="19"/>
      <c r="J9" s="19"/>
      <c r="K9" s="19"/>
      <c r="L9" s="19"/>
      <c r="M9" s="19"/>
      <c r="N9" s="19"/>
      <c r="O9" s="19"/>
    </row>
    <row r="10" spans="2:15" x14ac:dyDescent="0.25">
      <c r="B10" s="18" t="s">
        <v>249</v>
      </c>
      <c r="C10" s="18" t="s">
        <v>250</v>
      </c>
      <c r="D10" s="18"/>
      <c r="E10" s="18"/>
      <c r="F10" s="18"/>
      <c r="G10" s="19"/>
      <c r="H10" s="19"/>
      <c r="I10" s="19"/>
      <c r="J10" s="19"/>
      <c r="K10" s="19"/>
      <c r="L10" s="19"/>
      <c r="M10" s="19"/>
      <c r="N10" s="19"/>
      <c r="O10" s="19"/>
    </row>
    <row r="11" spans="2:15" x14ac:dyDescent="0.25">
      <c r="B11" s="18" t="s">
        <v>616</v>
      </c>
      <c r="C11" s="18" t="s">
        <v>617</v>
      </c>
      <c r="D11" s="18"/>
      <c r="E11" s="18"/>
      <c r="F11" s="18"/>
      <c r="G11" s="19"/>
      <c r="H11" s="19"/>
      <c r="I11" s="19"/>
      <c r="J11" s="19"/>
      <c r="K11" s="19"/>
      <c r="L11" s="19"/>
      <c r="M11" s="19"/>
      <c r="N11" s="19"/>
      <c r="O11" s="19"/>
    </row>
    <row r="12" spans="2:15" x14ac:dyDescent="0.25">
      <c r="B12" s="18" t="s">
        <v>618</v>
      </c>
      <c r="C12" s="18" t="s">
        <v>619</v>
      </c>
      <c r="D12" s="18"/>
      <c r="E12" s="18"/>
      <c r="F12" s="18"/>
      <c r="G12" s="19"/>
      <c r="H12" s="19"/>
      <c r="I12" s="19"/>
      <c r="J12" s="19"/>
      <c r="K12" s="19"/>
      <c r="L12" s="19"/>
      <c r="M12" s="19"/>
      <c r="N12" s="19"/>
      <c r="O12" s="19"/>
    </row>
    <row r="13" spans="2:15" x14ac:dyDescent="0.25">
      <c r="B13" s="18" t="s">
        <v>620</v>
      </c>
      <c r="C13" s="18" t="s">
        <v>621</v>
      </c>
      <c r="D13" s="18"/>
      <c r="E13" s="18"/>
      <c r="F13" s="18"/>
      <c r="G13" s="19"/>
      <c r="H13" s="19"/>
      <c r="I13" s="19"/>
      <c r="J13" s="19"/>
      <c r="K13" s="19"/>
      <c r="L13" s="19"/>
      <c r="M13" s="19"/>
      <c r="N13" s="19"/>
      <c r="O13" s="19"/>
    </row>
    <row r="14" spans="2:15" x14ac:dyDescent="0.25">
      <c r="B14" s="18" t="s">
        <v>622</v>
      </c>
      <c r="C14" s="18" t="s">
        <v>623</v>
      </c>
      <c r="D14" s="18"/>
      <c r="E14" s="18"/>
      <c r="F14" s="18"/>
      <c r="G14" s="19"/>
      <c r="H14" s="19"/>
      <c r="I14" s="19"/>
      <c r="J14" s="19"/>
      <c r="K14" s="19"/>
      <c r="L14" s="19"/>
      <c r="M14" s="19"/>
      <c r="N14" s="19"/>
      <c r="O14" s="19"/>
    </row>
    <row r="15" spans="2:15" x14ac:dyDescent="0.25">
      <c r="B15" s="18" t="s">
        <v>624</v>
      </c>
      <c r="C15" s="18" t="s">
        <v>625</v>
      </c>
      <c r="D15" s="18"/>
      <c r="E15" s="18"/>
      <c r="F15" s="18"/>
      <c r="G15" s="19"/>
      <c r="H15" s="19"/>
      <c r="I15" s="19"/>
      <c r="J15" s="19"/>
      <c r="K15" s="19"/>
      <c r="L15" s="19"/>
      <c r="M15" s="19"/>
      <c r="N15" s="19"/>
      <c r="O15" s="19"/>
    </row>
    <row r="16" spans="2:15" x14ac:dyDescent="0.25">
      <c r="B16" s="18" t="s">
        <v>626</v>
      </c>
      <c r="C16" s="18" t="s">
        <v>627</v>
      </c>
      <c r="D16" s="18"/>
      <c r="E16" s="18"/>
      <c r="F16" s="18"/>
      <c r="G16" s="19"/>
      <c r="H16" s="19"/>
      <c r="I16" s="19"/>
      <c r="J16" s="19"/>
      <c r="K16" s="19"/>
      <c r="L16" s="19"/>
      <c r="M16" s="19"/>
      <c r="N16" s="19"/>
      <c r="O16" s="19"/>
    </row>
    <row r="17" spans="2:15" x14ac:dyDescent="0.25">
      <c r="B17" s="18" t="s">
        <v>628</v>
      </c>
      <c r="C17" s="18" t="s">
        <v>629</v>
      </c>
      <c r="D17" s="18"/>
      <c r="E17" s="18"/>
      <c r="F17" s="18"/>
      <c r="G17" s="19"/>
      <c r="H17" s="19"/>
      <c r="I17" s="19"/>
      <c r="J17" s="19"/>
      <c r="K17" s="19"/>
      <c r="L17" s="19"/>
      <c r="M17" s="19"/>
      <c r="N17" s="19"/>
      <c r="O17" s="19"/>
    </row>
    <row r="18" spans="2:15" x14ac:dyDescent="0.25">
      <c r="B18" s="18" t="s">
        <v>259</v>
      </c>
      <c r="C18" s="18" t="s">
        <v>259</v>
      </c>
      <c r="D18" s="18"/>
      <c r="E18" s="18"/>
      <c r="F18" s="18"/>
      <c r="G18" s="19"/>
      <c r="H18" s="19"/>
      <c r="I18" s="19"/>
      <c r="J18" s="19"/>
      <c r="K18" s="19"/>
      <c r="L18" s="19"/>
      <c r="M18" s="19"/>
      <c r="N18" s="19"/>
      <c r="O18" s="19"/>
    </row>
    <row r="19" spans="2:15" x14ac:dyDescent="0.25">
      <c r="B19" s="319" t="s">
        <v>497</v>
      </c>
      <c r="C19" s="320"/>
      <c r="D19" s="82"/>
      <c r="E19" s="82"/>
      <c r="F19" s="82"/>
      <c r="G19" s="19"/>
      <c r="H19" s="19"/>
      <c r="I19" s="19"/>
      <c r="J19" s="19"/>
      <c r="K19" s="19"/>
      <c r="L19" s="19"/>
      <c r="M19" s="19"/>
      <c r="N19" s="19"/>
      <c r="O19" s="19"/>
    </row>
    <row r="20" spans="2:15" x14ac:dyDescent="0.25">
      <c r="B20" s="18" t="s">
        <v>252</v>
      </c>
      <c r="C20" s="18" t="s">
        <v>253</v>
      </c>
      <c r="D20" s="18"/>
      <c r="E20" s="18"/>
      <c r="F20" s="18"/>
      <c r="G20" s="19"/>
      <c r="H20" s="19"/>
      <c r="I20" s="19"/>
      <c r="J20" s="19"/>
      <c r="K20" s="19"/>
      <c r="L20" s="19"/>
      <c r="M20" s="19"/>
      <c r="N20" s="19"/>
      <c r="O20" s="19"/>
    </row>
    <row r="21" spans="2:15" x14ac:dyDescent="0.25">
      <c r="B21" s="18"/>
      <c r="C21" s="113" t="s">
        <v>474</v>
      </c>
      <c r="D21" s="113"/>
      <c r="E21" s="113"/>
      <c r="F21" s="113"/>
      <c r="G21" s="19"/>
      <c r="H21" s="19"/>
      <c r="I21" s="19"/>
      <c r="J21" s="19"/>
      <c r="K21" s="19"/>
      <c r="L21" s="19"/>
      <c r="M21" s="19"/>
      <c r="N21" s="19"/>
      <c r="O21" s="19"/>
    </row>
    <row r="22" spans="2:15" x14ac:dyDescent="0.25">
      <c r="B22" s="18"/>
      <c r="C22" s="113" t="s">
        <v>475</v>
      </c>
      <c r="D22" s="113"/>
      <c r="E22" s="113"/>
      <c r="F22" s="113"/>
      <c r="G22" s="19"/>
      <c r="H22" s="19"/>
      <c r="I22" s="19"/>
      <c r="J22" s="19"/>
      <c r="K22" s="19"/>
      <c r="L22" s="19"/>
      <c r="M22" s="19"/>
      <c r="N22" s="19"/>
      <c r="O22" s="19"/>
    </row>
    <row r="23" spans="2:15" x14ac:dyDescent="0.25">
      <c r="B23" s="18"/>
      <c r="C23" s="113" t="s">
        <v>476</v>
      </c>
      <c r="D23" s="113"/>
      <c r="E23" s="113"/>
      <c r="F23" s="113"/>
      <c r="G23" s="19"/>
      <c r="H23" s="19"/>
      <c r="I23" s="19"/>
      <c r="J23" s="19"/>
      <c r="K23" s="19"/>
      <c r="L23" s="19"/>
      <c r="M23" s="19"/>
      <c r="N23" s="19"/>
      <c r="O23" s="19"/>
    </row>
    <row r="24" spans="2:15" x14ac:dyDescent="0.25">
      <c r="B24" s="18" t="s">
        <v>254</v>
      </c>
      <c r="C24" s="18" t="s">
        <v>255</v>
      </c>
      <c r="D24" s="18"/>
      <c r="E24" s="18"/>
      <c r="F24" s="18"/>
      <c r="G24" s="19"/>
      <c r="H24" s="19"/>
      <c r="I24" s="19"/>
      <c r="J24" s="19"/>
      <c r="K24" s="19"/>
      <c r="L24" s="19"/>
      <c r="M24" s="19"/>
      <c r="N24" s="19"/>
      <c r="O24" s="19"/>
    </row>
    <row r="25" spans="2:15" x14ac:dyDescent="0.25">
      <c r="B25" s="18"/>
      <c r="C25" s="113" t="s">
        <v>474</v>
      </c>
      <c r="D25" s="18"/>
      <c r="E25" s="18"/>
      <c r="F25" s="18"/>
      <c r="G25" s="19"/>
      <c r="H25" s="19"/>
      <c r="I25" s="19"/>
      <c r="J25" s="19"/>
      <c r="K25" s="19"/>
      <c r="L25" s="19"/>
      <c r="M25" s="19"/>
      <c r="N25" s="19"/>
      <c r="O25" s="19"/>
    </row>
    <row r="26" spans="2:15" x14ac:dyDescent="0.25">
      <c r="B26" s="18"/>
      <c r="C26" s="113" t="s">
        <v>475</v>
      </c>
      <c r="D26" s="18"/>
      <c r="E26" s="18"/>
      <c r="F26" s="18"/>
      <c r="G26" s="19"/>
      <c r="H26" s="19"/>
      <c r="I26" s="19"/>
      <c r="J26" s="19"/>
      <c r="K26" s="19"/>
      <c r="L26" s="19"/>
      <c r="M26" s="19"/>
      <c r="N26" s="19"/>
      <c r="O26" s="19"/>
    </row>
    <row r="27" spans="2:15" x14ac:dyDescent="0.25">
      <c r="B27" s="18"/>
      <c r="C27" s="113" t="s">
        <v>476</v>
      </c>
      <c r="D27" s="18"/>
      <c r="E27" s="18"/>
      <c r="F27" s="18"/>
      <c r="G27" s="19"/>
      <c r="H27" s="19"/>
      <c r="I27" s="19"/>
      <c r="J27" s="19"/>
      <c r="K27" s="19"/>
      <c r="L27" s="19"/>
      <c r="M27" s="19"/>
      <c r="N27" s="19"/>
      <c r="O27" s="19"/>
    </row>
    <row r="28" spans="2:15" x14ac:dyDescent="0.25">
      <c r="B28" s="18" t="s">
        <v>630</v>
      </c>
      <c r="C28" s="18" t="s">
        <v>64</v>
      </c>
      <c r="D28" s="18"/>
      <c r="E28" s="18"/>
      <c r="F28" s="18"/>
      <c r="G28" s="19"/>
      <c r="H28" s="19"/>
      <c r="I28" s="19"/>
      <c r="J28" s="19"/>
      <c r="K28" s="19"/>
      <c r="L28" s="19"/>
      <c r="M28" s="19"/>
      <c r="N28" s="19"/>
      <c r="O28" s="19"/>
    </row>
    <row r="29" spans="2:15" x14ac:dyDescent="0.25">
      <c r="B29" s="18"/>
      <c r="C29" s="113" t="s">
        <v>474</v>
      </c>
      <c r="D29" s="18"/>
      <c r="E29" s="18"/>
      <c r="F29" s="18"/>
      <c r="G29" s="19"/>
      <c r="H29" s="19"/>
      <c r="I29" s="19"/>
      <c r="J29" s="19"/>
      <c r="K29" s="19"/>
      <c r="L29" s="19"/>
      <c r="M29" s="19"/>
      <c r="N29" s="19"/>
      <c r="O29" s="19"/>
    </row>
    <row r="30" spans="2:15" x14ac:dyDescent="0.25">
      <c r="B30" s="18"/>
      <c r="C30" s="113" t="s">
        <v>475</v>
      </c>
      <c r="D30" s="18"/>
      <c r="E30" s="18"/>
      <c r="F30" s="18"/>
      <c r="G30" s="19"/>
      <c r="H30" s="19"/>
      <c r="I30" s="19"/>
      <c r="J30" s="19"/>
      <c r="K30" s="19"/>
      <c r="L30" s="19"/>
      <c r="M30" s="19"/>
      <c r="N30" s="19"/>
      <c r="O30" s="19"/>
    </row>
    <row r="31" spans="2:15" x14ac:dyDescent="0.25">
      <c r="B31" s="18"/>
      <c r="C31" s="113" t="s">
        <v>476</v>
      </c>
      <c r="D31" s="18"/>
      <c r="E31" s="18"/>
      <c r="F31" s="18"/>
      <c r="G31" s="19"/>
      <c r="H31" s="19"/>
      <c r="I31" s="19"/>
      <c r="J31" s="19"/>
      <c r="K31" s="19"/>
      <c r="L31" s="19"/>
      <c r="M31" s="19"/>
      <c r="N31" s="19"/>
      <c r="O31" s="19"/>
    </row>
    <row r="32" spans="2:15" x14ac:dyDescent="0.25">
      <c r="B32" s="18" t="s">
        <v>631</v>
      </c>
      <c r="C32" s="18" t="s">
        <v>632</v>
      </c>
      <c r="D32" s="18"/>
      <c r="E32" s="18"/>
      <c r="F32" s="18"/>
      <c r="G32" s="19"/>
      <c r="H32" s="19"/>
      <c r="I32" s="19"/>
      <c r="J32" s="19"/>
      <c r="K32" s="19"/>
      <c r="L32" s="19"/>
      <c r="M32" s="19"/>
      <c r="N32" s="19"/>
      <c r="O32" s="19"/>
    </row>
    <row r="33" spans="2:15" x14ac:dyDescent="0.25">
      <c r="B33" s="18"/>
      <c r="C33" s="113" t="s">
        <v>474</v>
      </c>
      <c r="D33" s="18"/>
      <c r="E33" s="18"/>
      <c r="F33" s="18"/>
      <c r="G33" s="19"/>
      <c r="H33" s="19"/>
      <c r="I33" s="19"/>
      <c r="J33" s="19"/>
      <c r="K33" s="19"/>
      <c r="L33" s="19"/>
      <c r="M33" s="19"/>
      <c r="N33" s="19"/>
      <c r="O33" s="19"/>
    </row>
    <row r="34" spans="2:15" x14ac:dyDescent="0.25">
      <c r="B34" s="18"/>
      <c r="C34" s="113" t="s">
        <v>475</v>
      </c>
      <c r="D34" s="18"/>
      <c r="E34" s="18"/>
      <c r="F34" s="18"/>
      <c r="G34" s="19"/>
      <c r="H34" s="19"/>
      <c r="I34" s="19"/>
      <c r="J34" s="19"/>
      <c r="K34" s="19"/>
      <c r="L34" s="19"/>
      <c r="M34" s="19"/>
      <c r="N34" s="19"/>
      <c r="O34" s="19"/>
    </row>
    <row r="35" spans="2:15" x14ac:dyDescent="0.25">
      <c r="B35" s="18"/>
      <c r="C35" s="113" t="s">
        <v>476</v>
      </c>
      <c r="D35" s="18"/>
      <c r="E35" s="18"/>
      <c r="F35" s="18"/>
      <c r="G35" s="19"/>
      <c r="H35" s="19"/>
      <c r="I35" s="19"/>
      <c r="J35" s="19"/>
      <c r="K35" s="19"/>
      <c r="L35" s="19"/>
      <c r="M35" s="19"/>
      <c r="N35" s="19"/>
      <c r="O35" s="19"/>
    </row>
    <row r="36" spans="2:15" x14ac:dyDescent="0.25">
      <c r="B36" s="18" t="s">
        <v>633</v>
      </c>
      <c r="C36" s="18" t="s">
        <v>634</v>
      </c>
      <c r="D36" s="18"/>
      <c r="E36" s="18"/>
      <c r="F36" s="18"/>
      <c r="G36" s="19"/>
      <c r="H36" s="19"/>
      <c r="I36" s="19"/>
      <c r="J36" s="19"/>
      <c r="K36" s="19"/>
      <c r="L36" s="19"/>
      <c r="M36" s="19"/>
      <c r="N36" s="19"/>
      <c r="O36" s="19"/>
    </row>
    <row r="37" spans="2:15" x14ac:dyDescent="0.25">
      <c r="B37" s="18"/>
      <c r="C37" s="113" t="s">
        <v>474</v>
      </c>
      <c r="D37" s="18"/>
      <c r="E37" s="18"/>
      <c r="F37" s="18"/>
      <c r="G37" s="19"/>
      <c r="H37" s="19"/>
      <c r="I37" s="19"/>
      <c r="J37" s="19"/>
      <c r="K37" s="19"/>
      <c r="L37" s="19"/>
      <c r="M37" s="19"/>
      <c r="N37" s="19"/>
      <c r="O37" s="19"/>
    </row>
    <row r="38" spans="2:15" x14ac:dyDescent="0.25">
      <c r="B38" s="18"/>
      <c r="C38" s="113" t="s">
        <v>475</v>
      </c>
      <c r="D38" s="18"/>
      <c r="E38" s="18"/>
      <c r="F38" s="18"/>
      <c r="G38" s="19"/>
      <c r="H38" s="19"/>
      <c r="I38" s="19"/>
      <c r="J38" s="19"/>
      <c r="K38" s="19"/>
      <c r="L38" s="19"/>
      <c r="M38" s="19"/>
      <c r="N38" s="19"/>
      <c r="O38" s="19"/>
    </row>
    <row r="39" spans="2:15" x14ac:dyDescent="0.25">
      <c r="B39" s="18"/>
      <c r="C39" s="113" t="s">
        <v>476</v>
      </c>
      <c r="D39" s="18"/>
      <c r="E39" s="18"/>
      <c r="F39" s="18"/>
      <c r="G39" s="19"/>
      <c r="H39" s="19"/>
      <c r="I39" s="19"/>
      <c r="J39" s="19"/>
      <c r="K39" s="19"/>
      <c r="L39" s="19"/>
      <c r="M39" s="19"/>
      <c r="N39" s="19"/>
      <c r="O39" s="19"/>
    </row>
    <row r="40" spans="2:15" x14ac:dyDescent="0.25">
      <c r="B40" s="18" t="s">
        <v>639</v>
      </c>
      <c r="C40" s="18" t="s">
        <v>640</v>
      </c>
      <c r="D40" s="18"/>
      <c r="E40" s="18"/>
      <c r="F40" s="18"/>
      <c r="G40" s="19"/>
      <c r="H40" s="19"/>
      <c r="I40" s="19"/>
      <c r="J40" s="19"/>
      <c r="K40" s="19"/>
      <c r="L40" s="19"/>
      <c r="M40" s="19"/>
      <c r="N40" s="19"/>
      <c r="O40" s="19"/>
    </row>
    <row r="41" spans="2:15" x14ac:dyDescent="0.25">
      <c r="B41" s="18" t="s">
        <v>635</v>
      </c>
      <c r="C41" s="18" t="s">
        <v>636</v>
      </c>
      <c r="D41" s="18"/>
      <c r="E41" s="18"/>
      <c r="F41" s="18"/>
      <c r="G41" s="19"/>
      <c r="H41" s="19"/>
      <c r="I41" s="19"/>
      <c r="J41" s="19"/>
      <c r="K41" s="19"/>
      <c r="L41" s="19"/>
      <c r="M41" s="19"/>
      <c r="N41" s="19"/>
      <c r="O41" s="19"/>
    </row>
    <row r="42" spans="2:15" x14ac:dyDescent="0.25">
      <c r="B42" s="18"/>
      <c r="C42" s="113" t="s">
        <v>474</v>
      </c>
      <c r="D42" s="18"/>
      <c r="E42" s="18"/>
      <c r="F42" s="18"/>
      <c r="G42" s="19"/>
      <c r="H42" s="19"/>
      <c r="I42" s="19"/>
      <c r="J42" s="19"/>
      <c r="K42" s="19"/>
      <c r="L42" s="19"/>
      <c r="M42" s="19"/>
      <c r="N42" s="19"/>
      <c r="O42" s="19"/>
    </row>
    <row r="43" spans="2:15" x14ac:dyDescent="0.25">
      <c r="B43" s="18"/>
      <c r="C43" s="113" t="s">
        <v>475</v>
      </c>
      <c r="D43" s="18"/>
      <c r="E43" s="18"/>
      <c r="F43" s="18"/>
      <c r="G43" s="19"/>
      <c r="H43" s="19"/>
      <c r="I43" s="19"/>
      <c r="J43" s="19"/>
      <c r="K43" s="19"/>
      <c r="L43" s="19"/>
      <c r="M43" s="19"/>
      <c r="N43" s="19"/>
      <c r="O43" s="19"/>
    </row>
    <row r="44" spans="2:15" x14ac:dyDescent="0.25">
      <c r="B44" s="18"/>
      <c r="C44" s="113" t="s">
        <v>476</v>
      </c>
      <c r="D44" s="18"/>
      <c r="E44" s="18"/>
      <c r="F44" s="18"/>
      <c r="G44" s="19"/>
      <c r="H44" s="19"/>
      <c r="I44" s="19"/>
      <c r="J44" s="19"/>
      <c r="K44" s="19"/>
      <c r="L44" s="19"/>
      <c r="M44" s="19"/>
      <c r="N44" s="19"/>
      <c r="O44" s="19"/>
    </row>
    <row r="45" spans="2:15" x14ac:dyDescent="0.25">
      <c r="B45" s="18" t="s">
        <v>473</v>
      </c>
      <c r="C45" s="18" t="s">
        <v>627</v>
      </c>
      <c r="D45" s="18"/>
      <c r="E45" s="18"/>
      <c r="F45" s="18"/>
      <c r="G45" s="19"/>
      <c r="H45" s="19"/>
      <c r="I45" s="19"/>
      <c r="J45" s="19"/>
      <c r="K45" s="19"/>
      <c r="L45" s="19"/>
      <c r="M45" s="19"/>
      <c r="N45" s="19"/>
      <c r="O45" s="19"/>
    </row>
    <row r="46" spans="2:15" x14ac:dyDescent="0.25">
      <c r="B46" s="18"/>
      <c r="C46" s="113" t="s">
        <v>474</v>
      </c>
      <c r="D46" s="18"/>
      <c r="E46" s="18"/>
      <c r="F46" s="18"/>
      <c r="G46" s="19"/>
      <c r="H46" s="19"/>
      <c r="I46" s="19"/>
      <c r="J46" s="19"/>
      <c r="K46" s="19"/>
      <c r="L46" s="19"/>
      <c r="M46" s="19"/>
      <c r="N46" s="19"/>
      <c r="O46" s="19"/>
    </row>
    <row r="47" spans="2:15" x14ac:dyDescent="0.25">
      <c r="B47" s="18"/>
      <c r="C47" s="113" t="s">
        <v>475</v>
      </c>
      <c r="D47" s="18"/>
      <c r="E47" s="18"/>
      <c r="F47" s="18"/>
      <c r="G47" s="19"/>
      <c r="H47" s="19"/>
      <c r="I47" s="19"/>
      <c r="J47" s="19"/>
      <c r="K47" s="19"/>
      <c r="L47" s="19"/>
      <c r="M47" s="19"/>
      <c r="N47" s="19"/>
      <c r="O47" s="19"/>
    </row>
    <row r="48" spans="2:15" x14ac:dyDescent="0.25">
      <c r="B48" s="18"/>
      <c r="C48" s="113" t="s">
        <v>476</v>
      </c>
      <c r="D48" s="18"/>
      <c r="E48" s="18"/>
      <c r="F48" s="18"/>
      <c r="G48" s="19"/>
      <c r="H48" s="19"/>
      <c r="I48" s="19"/>
      <c r="J48" s="19"/>
      <c r="K48" s="19"/>
      <c r="L48" s="19"/>
      <c r="M48" s="19"/>
      <c r="N48" s="19"/>
      <c r="O48" s="19"/>
    </row>
    <row r="49" spans="2:15" x14ac:dyDescent="0.25">
      <c r="B49" s="18" t="s">
        <v>473</v>
      </c>
      <c r="C49" s="18" t="s">
        <v>637</v>
      </c>
      <c r="D49" s="18"/>
      <c r="E49" s="18"/>
      <c r="F49" s="18"/>
      <c r="G49" s="19"/>
      <c r="H49" s="19"/>
      <c r="I49" s="19"/>
      <c r="J49" s="19"/>
      <c r="K49" s="19"/>
      <c r="L49" s="19"/>
      <c r="M49" s="19"/>
      <c r="N49" s="19"/>
      <c r="O49" s="19"/>
    </row>
    <row r="50" spans="2:15" x14ac:dyDescent="0.25">
      <c r="B50" s="18"/>
      <c r="C50" s="113" t="s">
        <v>474</v>
      </c>
      <c r="D50" s="18"/>
      <c r="E50" s="18"/>
      <c r="F50" s="18"/>
      <c r="G50" s="19"/>
      <c r="H50" s="19"/>
      <c r="I50" s="19"/>
      <c r="J50" s="19"/>
      <c r="K50" s="19"/>
      <c r="L50" s="19"/>
      <c r="M50" s="19"/>
      <c r="N50" s="19"/>
      <c r="O50" s="19"/>
    </row>
    <row r="51" spans="2:15" x14ac:dyDescent="0.25">
      <c r="B51" s="18"/>
      <c r="C51" s="113" t="s">
        <v>475</v>
      </c>
      <c r="D51" s="18"/>
      <c r="E51" s="18"/>
      <c r="F51" s="18"/>
      <c r="G51" s="19"/>
      <c r="H51" s="19"/>
      <c r="I51" s="19"/>
      <c r="J51" s="19"/>
      <c r="K51" s="19"/>
      <c r="L51" s="19"/>
      <c r="M51" s="19"/>
      <c r="N51" s="19"/>
      <c r="O51" s="19"/>
    </row>
    <row r="52" spans="2:15" x14ac:dyDescent="0.25">
      <c r="B52" s="18"/>
      <c r="C52" s="113" t="s">
        <v>476</v>
      </c>
      <c r="D52" s="18"/>
      <c r="E52" s="18"/>
      <c r="F52" s="18"/>
      <c r="G52" s="19"/>
      <c r="H52" s="19"/>
      <c r="I52" s="19"/>
      <c r="J52" s="19"/>
      <c r="K52" s="19"/>
      <c r="L52" s="19"/>
      <c r="M52" s="19"/>
      <c r="N52" s="19"/>
      <c r="O52" s="19"/>
    </row>
    <row r="53" spans="2:15" x14ac:dyDescent="0.25">
      <c r="B53" s="18" t="s">
        <v>638</v>
      </c>
      <c r="C53" s="18" t="s">
        <v>629</v>
      </c>
      <c r="D53" s="18"/>
      <c r="E53" s="18"/>
      <c r="F53" s="18"/>
      <c r="G53" s="19"/>
      <c r="H53" s="19"/>
      <c r="I53" s="19"/>
      <c r="J53" s="19"/>
      <c r="K53" s="19"/>
      <c r="L53" s="19"/>
      <c r="M53" s="19"/>
      <c r="N53" s="19"/>
      <c r="O53" s="19"/>
    </row>
    <row r="54" spans="2:15" x14ac:dyDescent="0.25">
      <c r="B54" s="18"/>
      <c r="C54" s="113" t="s">
        <v>474</v>
      </c>
      <c r="D54" s="18"/>
      <c r="E54" s="18"/>
      <c r="F54" s="18"/>
      <c r="G54" s="19"/>
      <c r="H54" s="19"/>
      <c r="I54" s="19"/>
      <c r="J54" s="19"/>
      <c r="K54" s="19"/>
      <c r="L54" s="19"/>
      <c r="M54" s="19"/>
      <c r="N54" s="19"/>
      <c r="O54" s="19"/>
    </row>
    <row r="55" spans="2:15" x14ac:dyDescent="0.25">
      <c r="B55" s="18"/>
      <c r="C55" s="113" t="s">
        <v>475</v>
      </c>
      <c r="D55" s="18"/>
      <c r="E55" s="18"/>
      <c r="F55" s="18"/>
      <c r="G55" s="19"/>
      <c r="H55" s="19"/>
      <c r="I55" s="19"/>
      <c r="J55" s="19"/>
      <c r="K55" s="19"/>
      <c r="L55" s="19"/>
      <c r="M55" s="19"/>
      <c r="N55" s="19"/>
      <c r="O55" s="19"/>
    </row>
    <row r="56" spans="2:15" x14ac:dyDescent="0.25">
      <c r="B56" s="18"/>
      <c r="C56" s="113" t="s">
        <v>476</v>
      </c>
      <c r="D56" s="18"/>
      <c r="E56" s="18"/>
      <c r="F56" s="18"/>
      <c r="G56" s="19"/>
      <c r="H56" s="19"/>
      <c r="I56" s="19"/>
      <c r="J56" s="19"/>
      <c r="K56" s="19"/>
      <c r="L56" s="19"/>
      <c r="M56" s="19"/>
      <c r="N56" s="19"/>
      <c r="O56" s="19"/>
    </row>
    <row r="57" spans="2:15" x14ac:dyDescent="0.25">
      <c r="B57" s="18" t="s">
        <v>259</v>
      </c>
      <c r="C57" s="18" t="s">
        <v>259</v>
      </c>
      <c r="D57" s="18"/>
      <c r="E57" s="18"/>
      <c r="F57" s="18"/>
      <c r="G57" s="19"/>
      <c r="H57" s="19"/>
      <c r="I57" s="19"/>
      <c r="J57" s="19"/>
      <c r="K57" s="19"/>
      <c r="L57" s="19"/>
      <c r="M57" s="19"/>
      <c r="N57" s="19"/>
      <c r="O57" s="19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>
        <f>D60+1</f>
        <v>2</v>
      </c>
      <c r="E61" s="4" t="s">
        <v>267</v>
      </c>
    </row>
  </sheetData>
  <mergeCells count="11">
    <mergeCell ref="B8:C8"/>
    <mergeCell ref="B19:C19"/>
    <mergeCell ref="G6:H6"/>
    <mergeCell ref="G5:I5"/>
    <mergeCell ref="J5:L5"/>
    <mergeCell ref="J6:K6"/>
    <mergeCell ref="M5:O5"/>
    <mergeCell ref="M6:N6"/>
    <mergeCell ref="D5:F5"/>
    <mergeCell ref="D6:E6"/>
    <mergeCell ref="B5:C7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B2:O62"/>
  <sheetViews>
    <sheetView showGridLines="0" zoomScale="80" zoomScaleNormal="80" workbookViewId="0">
      <selection activeCell="E62" sqref="E62"/>
    </sheetView>
  </sheetViews>
  <sheetFormatPr defaultColWidth="9.1796875" defaultRowHeight="14" x14ac:dyDescent="0.25"/>
  <cols>
    <col min="1" max="1" width="9.1796875" style="76"/>
    <col min="2" max="2" width="22.54296875" style="76" customWidth="1"/>
    <col min="3" max="3" width="27" style="76" bestFit="1" customWidth="1"/>
    <col min="4" max="4" width="14" style="76" customWidth="1"/>
    <col min="5" max="5" width="16.81640625" style="76" customWidth="1"/>
    <col min="6" max="6" width="14" style="76" customWidth="1"/>
    <col min="7" max="7" width="25" style="76" bestFit="1" customWidth="1"/>
    <col min="8" max="8" width="17.54296875" style="76" bestFit="1" customWidth="1"/>
    <col min="9" max="9" width="17.54296875" style="76" customWidth="1"/>
    <col min="10" max="10" width="16.1796875" style="76" customWidth="1"/>
    <col min="11" max="11" width="25" style="76" bestFit="1" customWidth="1"/>
    <col min="12" max="12" width="17.54296875" style="76" bestFit="1" customWidth="1"/>
    <col min="13" max="13" width="20.1796875" style="76" bestFit="1" customWidth="1"/>
    <col min="14" max="14" width="14.54296875" style="76" customWidth="1"/>
    <col min="15" max="15" width="17.453125" style="76" customWidth="1"/>
    <col min="16" max="16384" width="9.1796875" style="76"/>
  </cols>
  <sheetData>
    <row r="2" spans="2:15" x14ac:dyDescent="0.25">
      <c r="I2" s="25" t="s">
        <v>240</v>
      </c>
    </row>
    <row r="3" spans="2:15" x14ac:dyDescent="0.25">
      <c r="I3" s="27" t="s">
        <v>568</v>
      </c>
    </row>
    <row r="5" spans="2:15" x14ac:dyDescent="0.25">
      <c r="B5" s="394" t="s">
        <v>244</v>
      </c>
      <c r="C5" s="395"/>
      <c r="D5" s="403" t="s">
        <v>550</v>
      </c>
      <c r="E5" s="403" t="s">
        <v>551</v>
      </c>
      <c r="F5" s="402" t="s">
        <v>500</v>
      </c>
      <c r="G5" s="402" t="s">
        <v>552</v>
      </c>
      <c r="H5" s="402"/>
      <c r="I5" s="403" t="s">
        <v>556</v>
      </c>
      <c r="J5" s="400" t="s">
        <v>558</v>
      </c>
      <c r="K5" s="402" t="s">
        <v>553</v>
      </c>
      <c r="L5" s="402"/>
      <c r="M5" s="402"/>
      <c r="N5" s="402"/>
      <c r="O5" s="402"/>
    </row>
    <row r="6" spans="2:15" x14ac:dyDescent="0.25">
      <c r="B6" s="396"/>
      <c r="C6" s="397"/>
      <c r="D6" s="403"/>
      <c r="E6" s="403"/>
      <c r="F6" s="402"/>
      <c r="G6" s="116" t="s">
        <v>554</v>
      </c>
      <c r="H6" s="116" t="s">
        <v>555</v>
      </c>
      <c r="I6" s="403"/>
      <c r="J6" s="401"/>
      <c r="K6" s="116" t="s">
        <v>554</v>
      </c>
      <c r="L6" s="116" t="s">
        <v>555</v>
      </c>
      <c r="M6" s="116" t="s">
        <v>556</v>
      </c>
      <c r="N6" s="116" t="s">
        <v>558</v>
      </c>
      <c r="O6" s="116" t="s">
        <v>108</v>
      </c>
    </row>
    <row r="7" spans="2:15" x14ac:dyDescent="0.25">
      <c r="B7" s="398"/>
      <c r="C7" s="399"/>
      <c r="D7" s="115" t="s">
        <v>305</v>
      </c>
      <c r="E7" s="116" t="s">
        <v>305</v>
      </c>
      <c r="F7" s="116" t="s">
        <v>305</v>
      </c>
      <c r="G7" s="116" t="s">
        <v>305</v>
      </c>
      <c r="H7" s="116" t="s">
        <v>305</v>
      </c>
      <c r="I7" s="116" t="s">
        <v>305</v>
      </c>
      <c r="J7" s="116" t="s">
        <v>305</v>
      </c>
      <c r="K7" s="116" t="s">
        <v>431</v>
      </c>
      <c r="L7" s="116" t="s">
        <v>431</v>
      </c>
      <c r="M7" s="116" t="s">
        <v>431</v>
      </c>
      <c r="N7" s="116" t="s">
        <v>431</v>
      </c>
      <c r="O7" s="116" t="s">
        <v>431</v>
      </c>
    </row>
    <row r="8" spans="2:15" x14ac:dyDescent="0.25">
      <c r="B8" s="319" t="s">
        <v>496</v>
      </c>
      <c r="C8" s="320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4" t="s">
        <v>247</v>
      </c>
      <c r="C9" s="74" t="s">
        <v>248</v>
      </c>
      <c r="D9" s="130">
        <f>'F2'!H9</f>
        <v>0</v>
      </c>
      <c r="E9" s="130">
        <f>'F3'!I9</f>
        <v>0</v>
      </c>
      <c r="F9" s="130">
        <f>'F4'!I9</f>
        <v>0</v>
      </c>
      <c r="G9" s="130">
        <f>'F25'!E9</f>
        <v>0</v>
      </c>
      <c r="H9" s="130">
        <f>'F25'!F9</f>
        <v>0</v>
      </c>
      <c r="I9" s="19"/>
      <c r="J9" s="19"/>
      <c r="K9" s="132">
        <f>$D9*G9*12/10^7</f>
        <v>0</v>
      </c>
      <c r="L9" s="132">
        <f t="shared" ref="L9:N10" si="0">$D9*H9*12/10^7</f>
        <v>0</v>
      </c>
      <c r="M9" s="132">
        <f t="shared" si="0"/>
        <v>0</v>
      </c>
      <c r="N9" s="132">
        <f t="shared" si="0"/>
        <v>0</v>
      </c>
      <c r="O9" s="132">
        <f>SUM(K9:N9)</f>
        <v>0</v>
      </c>
    </row>
    <row r="10" spans="2:15" x14ac:dyDescent="0.25">
      <c r="B10" s="18" t="s">
        <v>249</v>
      </c>
      <c r="C10" s="18" t="s">
        <v>250</v>
      </c>
      <c r="D10" s="130">
        <f>'F2'!H10</f>
        <v>0</v>
      </c>
      <c r="E10" s="130">
        <f>'F3'!I10</f>
        <v>0</v>
      </c>
      <c r="F10" s="130">
        <f>'F4'!I10</f>
        <v>0</v>
      </c>
      <c r="G10" s="130">
        <f>'F25'!E10</f>
        <v>0</v>
      </c>
      <c r="H10" s="130">
        <f>'F25'!F10</f>
        <v>0</v>
      </c>
      <c r="I10" s="19"/>
      <c r="J10" s="19"/>
      <c r="K10" s="132">
        <f>$D10*G10*12/10^7</f>
        <v>0</v>
      </c>
      <c r="L10" s="132">
        <f t="shared" si="0"/>
        <v>0</v>
      </c>
      <c r="M10" s="132">
        <f t="shared" si="0"/>
        <v>0</v>
      </c>
      <c r="N10" s="132">
        <f t="shared" si="0"/>
        <v>0</v>
      </c>
      <c r="O10" s="132">
        <f>SUM(K10:N10)</f>
        <v>0</v>
      </c>
    </row>
    <row r="11" spans="2:15" x14ac:dyDescent="0.25">
      <c r="B11" s="18" t="s">
        <v>616</v>
      </c>
      <c r="C11" s="18" t="s">
        <v>617</v>
      </c>
      <c r="D11" s="130">
        <f>'F2'!H11</f>
        <v>0</v>
      </c>
      <c r="E11" s="130">
        <f>'F3'!I11</f>
        <v>0</v>
      </c>
      <c r="F11" s="130">
        <f>'F4'!I11</f>
        <v>0</v>
      </c>
      <c r="G11" s="130">
        <f>'F25'!E11</f>
        <v>0</v>
      </c>
      <c r="H11" s="130">
        <f>'F25'!F11</f>
        <v>0</v>
      </c>
      <c r="I11" s="19"/>
      <c r="J11" s="19"/>
      <c r="K11" s="132">
        <f t="shared" ref="K11:K17" si="1">$D11*G11*12/10^7</f>
        <v>0</v>
      </c>
      <c r="L11" s="132">
        <f t="shared" ref="L11:L17" si="2">$D11*H11*12/10^7</f>
        <v>0</v>
      </c>
      <c r="M11" s="132">
        <f t="shared" ref="M11:M17" si="3">$D11*I11*12/10^7</f>
        <v>0</v>
      </c>
      <c r="N11" s="132">
        <f t="shared" ref="N11:N17" si="4">$D11*J11*12/10^7</f>
        <v>0</v>
      </c>
      <c r="O11" s="132">
        <f t="shared" ref="O11:O17" si="5">SUM(K11:N11)</f>
        <v>0</v>
      </c>
    </row>
    <row r="12" spans="2:15" x14ac:dyDescent="0.25">
      <c r="B12" s="18" t="s">
        <v>618</v>
      </c>
      <c r="C12" s="18" t="s">
        <v>619</v>
      </c>
      <c r="D12" s="130">
        <f>'F2'!H12</f>
        <v>0</v>
      </c>
      <c r="E12" s="130">
        <f>'F3'!I12</f>
        <v>0</v>
      </c>
      <c r="F12" s="130">
        <f>'F4'!I12</f>
        <v>0</v>
      </c>
      <c r="G12" s="130">
        <f>'F25'!E12</f>
        <v>0</v>
      </c>
      <c r="H12" s="130">
        <f>'F25'!F12</f>
        <v>0</v>
      </c>
      <c r="I12" s="19"/>
      <c r="J12" s="19"/>
      <c r="K12" s="132">
        <f t="shared" si="1"/>
        <v>0</v>
      </c>
      <c r="L12" s="132">
        <f t="shared" si="2"/>
        <v>0</v>
      </c>
      <c r="M12" s="132">
        <f t="shared" si="3"/>
        <v>0</v>
      </c>
      <c r="N12" s="132">
        <f t="shared" si="4"/>
        <v>0</v>
      </c>
      <c r="O12" s="132">
        <f t="shared" si="5"/>
        <v>0</v>
      </c>
    </row>
    <row r="13" spans="2:15" x14ac:dyDescent="0.25">
      <c r="B13" s="18" t="s">
        <v>620</v>
      </c>
      <c r="C13" s="18" t="s">
        <v>621</v>
      </c>
      <c r="D13" s="130">
        <f>'F2'!H13</f>
        <v>0</v>
      </c>
      <c r="E13" s="130">
        <f>'F3'!I13</f>
        <v>0</v>
      </c>
      <c r="F13" s="130">
        <f>'F4'!I13</f>
        <v>0</v>
      </c>
      <c r="G13" s="130">
        <f>'F25'!E13</f>
        <v>0</v>
      </c>
      <c r="H13" s="130">
        <f>'F25'!F13</f>
        <v>0</v>
      </c>
      <c r="I13" s="19"/>
      <c r="J13" s="19"/>
      <c r="K13" s="132">
        <f t="shared" si="1"/>
        <v>0</v>
      </c>
      <c r="L13" s="132">
        <f t="shared" si="2"/>
        <v>0</v>
      </c>
      <c r="M13" s="132">
        <f t="shared" si="3"/>
        <v>0</v>
      </c>
      <c r="N13" s="132">
        <f t="shared" si="4"/>
        <v>0</v>
      </c>
      <c r="O13" s="132">
        <f t="shared" si="5"/>
        <v>0</v>
      </c>
    </row>
    <row r="14" spans="2:15" x14ac:dyDescent="0.25">
      <c r="B14" s="18" t="s">
        <v>622</v>
      </c>
      <c r="C14" s="18" t="s">
        <v>623</v>
      </c>
      <c r="D14" s="130">
        <f>'F2'!H14</f>
        <v>0</v>
      </c>
      <c r="E14" s="130">
        <f>'F3'!I14</f>
        <v>0</v>
      </c>
      <c r="F14" s="130">
        <f>'F4'!I14</f>
        <v>0</v>
      </c>
      <c r="G14" s="130">
        <f>'F25'!E14</f>
        <v>0</v>
      </c>
      <c r="H14" s="130">
        <f>'F25'!F14</f>
        <v>0</v>
      </c>
      <c r="I14" s="19"/>
      <c r="J14" s="19"/>
      <c r="K14" s="132">
        <f t="shared" si="1"/>
        <v>0</v>
      </c>
      <c r="L14" s="132">
        <f t="shared" si="2"/>
        <v>0</v>
      </c>
      <c r="M14" s="132">
        <f t="shared" si="3"/>
        <v>0</v>
      </c>
      <c r="N14" s="132">
        <f t="shared" si="4"/>
        <v>0</v>
      </c>
      <c r="O14" s="132">
        <f t="shared" si="5"/>
        <v>0</v>
      </c>
    </row>
    <row r="15" spans="2:15" x14ac:dyDescent="0.25">
      <c r="B15" s="18" t="s">
        <v>624</v>
      </c>
      <c r="C15" s="18" t="s">
        <v>625</v>
      </c>
      <c r="D15" s="130">
        <f>'F2'!H15</f>
        <v>0</v>
      </c>
      <c r="E15" s="130">
        <f>'F3'!I15</f>
        <v>0</v>
      </c>
      <c r="F15" s="130">
        <f>'F4'!I15</f>
        <v>0</v>
      </c>
      <c r="G15" s="130">
        <f>'F25'!E15</f>
        <v>0</v>
      </c>
      <c r="H15" s="130">
        <f>'F25'!F15</f>
        <v>0</v>
      </c>
      <c r="I15" s="19"/>
      <c r="J15" s="19"/>
      <c r="K15" s="132">
        <f t="shared" si="1"/>
        <v>0</v>
      </c>
      <c r="L15" s="132">
        <f t="shared" si="2"/>
        <v>0</v>
      </c>
      <c r="M15" s="132">
        <f t="shared" si="3"/>
        <v>0</v>
      </c>
      <c r="N15" s="132">
        <f t="shared" si="4"/>
        <v>0</v>
      </c>
      <c r="O15" s="132">
        <f t="shared" si="5"/>
        <v>0</v>
      </c>
    </row>
    <row r="16" spans="2:15" x14ac:dyDescent="0.25">
      <c r="B16" s="18" t="s">
        <v>626</v>
      </c>
      <c r="C16" s="18" t="s">
        <v>627</v>
      </c>
      <c r="D16" s="130">
        <f>'F2'!H16</f>
        <v>0</v>
      </c>
      <c r="E16" s="130">
        <f>'F3'!I16</f>
        <v>0</v>
      </c>
      <c r="F16" s="130">
        <f>'F4'!I16</f>
        <v>0</v>
      </c>
      <c r="G16" s="130">
        <f>'F25'!E16</f>
        <v>0</v>
      </c>
      <c r="H16" s="130">
        <f>'F25'!F16</f>
        <v>0</v>
      </c>
      <c r="I16" s="19"/>
      <c r="J16" s="19"/>
      <c r="K16" s="132">
        <f t="shared" si="1"/>
        <v>0</v>
      </c>
      <c r="L16" s="132">
        <f t="shared" si="2"/>
        <v>0</v>
      </c>
      <c r="M16" s="132">
        <f t="shared" si="3"/>
        <v>0</v>
      </c>
      <c r="N16" s="132">
        <f t="shared" si="4"/>
        <v>0</v>
      </c>
      <c r="O16" s="132">
        <f t="shared" si="5"/>
        <v>0</v>
      </c>
    </row>
    <row r="17" spans="2:15" x14ac:dyDescent="0.25">
      <c r="B17" s="18" t="s">
        <v>628</v>
      </c>
      <c r="C17" s="18" t="s">
        <v>629</v>
      </c>
      <c r="D17" s="130">
        <f>'F2'!H17</f>
        <v>0</v>
      </c>
      <c r="E17" s="130">
        <f>'F3'!I17</f>
        <v>0</v>
      </c>
      <c r="F17" s="130">
        <f>'F4'!I17</f>
        <v>0</v>
      </c>
      <c r="G17" s="130">
        <f>'F25'!E17</f>
        <v>0</v>
      </c>
      <c r="H17" s="130">
        <f>'F25'!F17</f>
        <v>0</v>
      </c>
      <c r="I17" s="19"/>
      <c r="J17" s="19"/>
      <c r="K17" s="132">
        <f t="shared" si="1"/>
        <v>0</v>
      </c>
      <c r="L17" s="132">
        <f t="shared" si="2"/>
        <v>0</v>
      </c>
      <c r="M17" s="132">
        <f t="shared" si="3"/>
        <v>0</v>
      </c>
      <c r="N17" s="132">
        <f t="shared" si="4"/>
        <v>0</v>
      </c>
      <c r="O17" s="132">
        <f t="shared" si="5"/>
        <v>0</v>
      </c>
    </row>
    <row r="18" spans="2:15" x14ac:dyDescent="0.25">
      <c r="B18" s="18" t="s">
        <v>259</v>
      </c>
      <c r="C18" s="18" t="s">
        <v>259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spans="2:15" x14ac:dyDescent="0.25">
      <c r="B19" s="319" t="s">
        <v>497</v>
      </c>
      <c r="C19" s="320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</row>
    <row r="20" spans="2:15" x14ac:dyDescent="0.25">
      <c r="B20" s="18" t="s">
        <v>252</v>
      </c>
      <c r="C20" s="18" t="s">
        <v>253</v>
      </c>
      <c r="D20" s="173"/>
      <c r="E20" s="173"/>
      <c r="F20" s="173"/>
      <c r="G20" s="19"/>
      <c r="H20" s="19"/>
      <c r="I20" s="19"/>
      <c r="J20" s="19"/>
      <c r="K20" s="132"/>
      <c r="L20" s="132"/>
      <c r="M20" s="132"/>
      <c r="N20" s="132"/>
      <c r="O20" s="132"/>
    </row>
    <row r="21" spans="2:15" x14ac:dyDescent="0.25">
      <c r="B21" s="18"/>
      <c r="C21" s="113" t="s">
        <v>474</v>
      </c>
      <c r="D21" s="130">
        <f>'F2'!H21</f>
        <v>0</v>
      </c>
      <c r="E21" s="130">
        <f>'F3'!H21</f>
        <v>0</v>
      </c>
      <c r="F21" s="130">
        <f>'F4'!I21</f>
        <v>0</v>
      </c>
      <c r="G21" s="130">
        <f>'F25'!E21</f>
        <v>0</v>
      </c>
      <c r="H21" s="130">
        <f>'F25'!F21</f>
        <v>0</v>
      </c>
      <c r="I21" s="19"/>
      <c r="J21" s="19"/>
      <c r="K21" s="132">
        <f t="shared" ref="K21:N23" si="6">$D21*G21*12/10^7</f>
        <v>0</v>
      </c>
      <c r="L21" s="132">
        <f t="shared" si="6"/>
        <v>0</v>
      </c>
      <c r="M21" s="132">
        <f t="shared" si="6"/>
        <v>0</v>
      </c>
      <c r="N21" s="132">
        <f t="shared" si="6"/>
        <v>0</v>
      </c>
      <c r="O21" s="132">
        <f>SUM(K21:N21)</f>
        <v>0</v>
      </c>
    </row>
    <row r="22" spans="2:15" x14ac:dyDescent="0.25">
      <c r="B22" s="18"/>
      <c r="C22" s="113" t="s">
        <v>475</v>
      </c>
      <c r="D22" s="130">
        <f>'F2'!H33</f>
        <v>0</v>
      </c>
      <c r="E22" s="130">
        <f>'F3'!H33</f>
        <v>0</v>
      </c>
      <c r="F22" s="130">
        <f>'F4'!I33</f>
        <v>0</v>
      </c>
      <c r="G22" s="130">
        <f>'F25'!E22</f>
        <v>0</v>
      </c>
      <c r="H22" s="130">
        <f>'F25'!F22</f>
        <v>0</v>
      </c>
      <c r="I22" s="19"/>
      <c r="J22" s="19"/>
      <c r="K22" s="132">
        <f t="shared" si="6"/>
        <v>0</v>
      </c>
      <c r="L22" s="132">
        <f t="shared" si="6"/>
        <v>0</v>
      </c>
      <c r="M22" s="132">
        <f t="shared" si="6"/>
        <v>0</v>
      </c>
      <c r="N22" s="132">
        <f t="shared" si="6"/>
        <v>0</v>
      </c>
      <c r="O22" s="132">
        <f>SUM(K22:N22)</f>
        <v>0</v>
      </c>
    </row>
    <row r="23" spans="2:15" x14ac:dyDescent="0.25">
      <c r="B23" s="18"/>
      <c r="C23" s="113" t="s">
        <v>476</v>
      </c>
      <c r="D23" s="130">
        <f>'F2'!H45</f>
        <v>0</v>
      </c>
      <c r="E23" s="130">
        <f>'F3'!H45</f>
        <v>0</v>
      </c>
      <c r="F23" s="130">
        <f>'F4'!I45</f>
        <v>0</v>
      </c>
      <c r="G23" s="130">
        <f>'F25'!E23</f>
        <v>0</v>
      </c>
      <c r="H23" s="130">
        <f>'F25'!F23</f>
        <v>0</v>
      </c>
      <c r="I23" s="19"/>
      <c r="J23" s="19"/>
      <c r="K23" s="132">
        <f t="shared" si="6"/>
        <v>0</v>
      </c>
      <c r="L23" s="132">
        <f t="shared" si="6"/>
        <v>0</v>
      </c>
      <c r="M23" s="132">
        <f t="shared" si="6"/>
        <v>0</v>
      </c>
      <c r="N23" s="132">
        <f t="shared" si="6"/>
        <v>0</v>
      </c>
      <c r="O23" s="132">
        <f>SUM(K23:N23)</f>
        <v>0</v>
      </c>
    </row>
    <row r="24" spans="2:15" x14ac:dyDescent="0.25">
      <c r="B24" s="18" t="s">
        <v>254</v>
      </c>
      <c r="C24" s="18" t="s">
        <v>255</v>
      </c>
      <c r="D24" s="19"/>
      <c r="E24" s="19"/>
      <c r="F24" s="130"/>
      <c r="G24" s="130"/>
      <c r="H24" s="130"/>
      <c r="I24" s="19"/>
      <c r="J24" s="19"/>
      <c r="K24" s="132"/>
      <c r="L24" s="132"/>
      <c r="M24" s="132"/>
      <c r="N24" s="132"/>
      <c r="O24" s="132"/>
    </row>
    <row r="25" spans="2:15" x14ac:dyDescent="0.25">
      <c r="B25" s="18"/>
      <c r="C25" s="113" t="s">
        <v>474</v>
      </c>
      <c r="D25" s="130">
        <f>'F2'!H21</f>
        <v>0</v>
      </c>
      <c r="E25" s="130">
        <f>'F3'!H22</f>
        <v>0</v>
      </c>
      <c r="F25" s="130">
        <f>'F4'!I22</f>
        <v>0</v>
      </c>
      <c r="G25" s="130">
        <f>'F25'!E25</f>
        <v>0</v>
      </c>
      <c r="H25" s="130">
        <f>'F25'!F25</f>
        <v>0</v>
      </c>
      <c r="I25" s="19"/>
      <c r="J25" s="19"/>
      <c r="K25" s="132">
        <f t="shared" ref="K25:K56" si="7">$D25*G25*12/10^7</f>
        <v>0</v>
      </c>
      <c r="L25" s="132">
        <f t="shared" ref="L25:L56" si="8">$D25*H25*12/10^7</f>
        <v>0</v>
      </c>
      <c r="M25" s="132">
        <f t="shared" ref="M25:M56" si="9">$D25*I25*12/10^7</f>
        <v>0</v>
      </c>
      <c r="N25" s="132">
        <f t="shared" ref="N25:N56" si="10">$D25*J25*12/10^7</f>
        <v>0</v>
      </c>
      <c r="O25" s="132">
        <f t="shared" ref="O25:O56" si="11">SUM(K25:N25)</f>
        <v>0</v>
      </c>
    </row>
    <row r="26" spans="2:15" x14ac:dyDescent="0.25">
      <c r="B26" s="18"/>
      <c r="C26" s="113" t="s">
        <v>475</v>
      </c>
      <c r="D26" s="130">
        <f>'F2'!H34</f>
        <v>0</v>
      </c>
      <c r="E26" s="130">
        <f>'F3'!H34</f>
        <v>0</v>
      </c>
      <c r="F26" s="130">
        <f>'F4'!I34</f>
        <v>0</v>
      </c>
      <c r="G26" s="130">
        <f>'F25'!E26</f>
        <v>0</v>
      </c>
      <c r="H26" s="130">
        <f>'F25'!F26</f>
        <v>0</v>
      </c>
      <c r="I26" s="19"/>
      <c r="J26" s="19"/>
      <c r="K26" s="132">
        <f t="shared" si="7"/>
        <v>0</v>
      </c>
      <c r="L26" s="132">
        <f t="shared" si="8"/>
        <v>0</v>
      </c>
      <c r="M26" s="132">
        <f t="shared" si="9"/>
        <v>0</v>
      </c>
      <c r="N26" s="132">
        <f t="shared" si="10"/>
        <v>0</v>
      </c>
      <c r="O26" s="132">
        <f t="shared" si="11"/>
        <v>0</v>
      </c>
    </row>
    <row r="27" spans="2:15" x14ac:dyDescent="0.25">
      <c r="B27" s="18"/>
      <c r="C27" s="113" t="s">
        <v>476</v>
      </c>
      <c r="D27" s="130">
        <f>'F2'!H46</f>
        <v>0</v>
      </c>
      <c r="E27" s="130">
        <f>'F3'!H46</f>
        <v>0</v>
      </c>
      <c r="F27" s="130">
        <f>'F4'!I46</f>
        <v>0</v>
      </c>
      <c r="G27" s="130">
        <f>'F25'!E27</f>
        <v>0</v>
      </c>
      <c r="H27" s="130">
        <f>'F25'!F27</f>
        <v>0</v>
      </c>
      <c r="I27" s="19"/>
      <c r="J27" s="19"/>
      <c r="K27" s="132">
        <f t="shared" si="7"/>
        <v>0</v>
      </c>
      <c r="L27" s="132">
        <f t="shared" si="8"/>
        <v>0</v>
      </c>
      <c r="M27" s="132">
        <f t="shared" si="9"/>
        <v>0</v>
      </c>
      <c r="N27" s="132">
        <f t="shared" si="10"/>
        <v>0</v>
      </c>
      <c r="O27" s="132">
        <f t="shared" si="11"/>
        <v>0</v>
      </c>
    </row>
    <row r="28" spans="2:15" x14ac:dyDescent="0.25">
      <c r="B28" s="18" t="s">
        <v>630</v>
      </c>
      <c r="C28" s="18" t="s">
        <v>64</v>
      </c>
      <c r="D28" s="130"/>
      <c r="E28" s="130"/>
      <c r="F28" s="19"/>
      <c r="G28" s="130"/>
      <c r="H28" s="130"/>
      <c r="I28" s="19"/>
      <c r="J28" s="19"/>
      <c r="K28" s="132"/>
      <c r="L28" s="132"/>
      <c r="M28" s="132"/>
      <c r="N28" s="132"/>
      <c r="O28" s="132"/>
    </row>
    <row r="29" spans="2:15" x14ac:dyDescent="0.25">
      <c r="B29" s="18"/>
      <c r="C29" s="113" t="s">
        <v>474</v>
      </c>
      <c r="D29" s="130">
        <f>'F2'!H23</f>
        <v>0</v>
      </c>
      <c r="E29" s="130">
        <f>'F3'!H23</f>
        <v>0</v>
      </c>
      <c r="F29" s="130">
        <f>'F4'!I23</f>
        <v>0</v>
      </c>
      <c r="G29" s="130">
        <f>'F25'!E29</f>
        <v>0</v>
      </c>
      <c r="H29" s="130">
        <f>'F25'!F29</f>
        <v>0</v>
      </c>
      <c r="I29" s="19"/>
      <c r="J29" s="19"/>
      <c r="K29" s="132">
        <f t="shared" si="7"/>
        <v>0</v>
      </c>
      <c r="L29" s="132">
        <f t="shared" si="8"/>
        <v>0</v>
      </c>
      <c r="M29" s="132">
        <f t="shared" si="9"/>
        <v>0</v>
      </c>
      <c r="N29" s="132">
        <f t="shared" si="10"/>
        <v>0</v>
      </c>
      <c r="O29" s="132">
        <f t="shared" si="11"/>
        <v>0</v>
      </c>
    </row>
    <row r="30" spans="2:15" x14ac:dyDescent="0.25">
      <c r="B30" s="18"/>
      <c r="C30" s="113" t="s">
        <v>475</v>
      </c>
      <c r="D30" s="130">
        <f>'F2'!H35</f>
        <v>0</v>
      </c>
      <c r="E30" s="130">
        <f>'F3'!H35</f>
        <v>0</v>
      </c>
      <c r="F30" s="130">
        <f>'F4'!I35</f>
        <v>0</v>
      </c>
      <c r="G30" s="130">
        <f>'F25'!E30</f>
        <v>0</v>
      </c>
      <c r="H30" s="130">
        <f>'F25'!F30</f>
        <v>0</v>
      </c>
      <c r="I30" s="19"/>
      <c r="J30" s="19"/>
      <c r="K30" s="132">
        <f t="shared" si="7"/>
        <v>0</v>
      </c>
      <c r="L30" s="132">
        <f t="shared" si="8"/>
        <v>0</v>
      </c>
      <c r="M30" s="132">
        <f t="shared" si="9"/>
        <v>0</v>
      </c>
      <c r="N30" s="132">
        <f t="shared" si="10"/>
        <v>0</v>
      </c>
      <c r="O30" s="132">
        <f t="shared" si="11"/>
        <v>0</v>
      </c>
    </row>
    <row r="31" spans="2:15" x14ac:dyDescent="0.25">
      <c r="B31" s="18"/>
      <c r="C31" s="113" t="s">
        <v>476</v>
      </c>
      <c r="D31" s="130">
        <f>'F2'!H47</f>
        <v>0</v>
      </c>
      <c r="E31" s="130">
        <f>'F3'!H47</f>
        <v>0</v>
      </c>
      <c r="F31" s="130">
        <f>'F4'!I47</f>
        <v>0</v>
      </c>
      <c r="G31" s="130">
        <f>'F25'!E31</f>
        <v>0</v>
      </c>
      <c r="H31" s="130">
        <f>'F25'!F31</f>
        <v>0</v>
      </c>
      <c r="I31" s="19"/>
      <c r="J31" s="19"/>
      <c r="K31" s="132">
        <f t="shared" si="7"/>
        <v>0</v>
      </c>
      <c r="L31" s="132">
        <f t="shared" si="8"/>
        <v>0</v>
      </c>
      <c r="M31" s="132">
        <f t="shared" si="9"/>
        <v>0</v>
      </c>
      <c r="N31" s="132">
        <f t="shared" si="10"/>
        <v>0</v>
      </c>
      <c r="O31" s="132">
        <f t="shared" si="11"/>
        <v>0</v>
      </c>
    </row>
    <row r="32" spans="2:15" x14ac:dyDescent="0.25">
      <c r="B32" s="18" t="s">
        <v>631</v>
      </c>
      <c r="C32" s="18" t="s">
        <v>632</v>
      </c>
      <c r="D32" s="130"/>
      <c r="E32" s="130"/>
      <c r="F32" s="19"/>
      <c r="G32" s="130"/>
      <c r="H32" s="130"/>
      <c r="I32" s="19"/>
      <c r="J32" s="19"/>
      <c r="K32" s="132"/>
      <c r="L32" s="132"/>
      <c r="M32" s="132"/>
      <c r="N32" s="132"/>
      <c r="O32" s="132"/>
    </row>
    <row r="33" spans="2:15" x14ac:dyDescent="0.25">
      <c r="B33" s="18"/>
      <c r="C33" s="113" t="s">
        <v>474</v>
      </c>
      <c r="D33" s="130">
        <f>'F2'!H24</f>
        <v>0</v>
      </c>
      <c r="E33" s="130">
        <f>'F3'!H24</f>
        <v>0</v>
      </c>
      <c r="F33" s="130">
        <f>'F4'!I24</f>
        <v>0</v>
      </c>
      <c r="G33" s="130">
        <f>'F25'!E33</f>
        <v>0</v>
      </c>
      <c r="H33" s="130">
        <f>'F25'!F33</f>
        <v>0</v>
      </c>
      <c r="I33" s="19"/>
      <c r="J33" s="19"/>
      <c r="K33" s="132">
        <f t="shared" si="7"/>
        <v>0</v>
      </c>
      <c r="L33" s="132">
        <f t="shared" si="8"/>
        <v>0</v>
      </c>
      <c r="M33" s="132">
        <f t="shared" si="9"/>
        <v>0</v>
      </c>
      <c r="N33" s="132">
        <f t="shared" si="10"/>
        <v>0</v>
      </c>
      <c r="O33" s="132">
        <f t="shared" si="11"/>
        <v>0</v>
      </c>
    </row>
    <row r="34" spans="2:15" x14ac:dyDescent="0.25">
      <c r="B34" s="18"/>
      <c r="C34" s="113" t="s">
        <v>475</v>
      </c>
      <c r="D34" s="130">
        <f>'F2'!H36</f>
        <v>0</v>
      </c>
      <c r="E34" s="130">
        <f>'F3'!H36</f>
        <v>0</v>
      </c>
      <c r="F34" s="130">
        <f>'F4'!I36</f>
        <v>0</v>
      </c>
      <c r="G34" s="130">
        <f>'F25'!E34</f>
        <v>0</v>
      </c>
      <c r="H34" s="130">
        <f>'F25'!F34</f>
        <v>0</v>
      </c>
      <c r="I34" s="19"/>
      <c r="J34" s="19"/>
      <c r="K34" s="132">
        <f t="shared" si="7"/>
        <v>0</v>
      </c>
      <c r="L34" s="132">
        <f t="shared" si="8"/>
        <v>0</v>
      </c>
      <c r="M34" s="132">
        <f t="shared" si="9"/>
        <v>0</v>
      </c>
      <c r="N34" s="132">
        <f t="shared" si="10"/>
        <v>0</v>
      </c>
      <c r="O34" s="132">
        <f t="shared" si="11"/>
        <v>0</v>
      </c>
    </row>
    <row r="35" spans="2:15" x14ac:dyDescent="0.25">
      <c r="B35" s="18"/>
      <c r="C35" s="113" t="s">
        <v>476</v>
      </c>
      <c r="D35" s="130">
        <f>'F3'!H48</f>
        <v>0</v>
      </c>
      <c r="E35" s="130">
        <f>'F3'!H48</f>
        <v>0</v>
      </c>
      <c r="F35" s="130">
        <f>'F4'!I48</f>
        <v>0</v>
      </c>
      <c r="G35" s="130">
        <f>'F25'!E35</f>
        <v>0</v>
      </c>
      <c r="H35" s="130">
        <f>'F25'!F35</f>
        <v>0</v>
      </c>
      <c r="I35" s="19"/>
      <c r="J35" s="19"/>
      <c r="K35" s="132">
        <f t="shared" si="7"/>
        <v>0</v>
      </c>
      <c r="L35" s="132">
        <f t="shared" si="8"/>
        <v>0</v>
      </c>
      <c r="M35" s="132">
        <f t="shared" si="9"/>
        <v>0</v>
      </c>
      <c r="N35" s="132">
        <f t="shared" si="10"/>
        <v>0</v>
      </c>
      <c r="O35" s="132">
        <f t="shared" si="11"/>
        <v>0</v>
      </c>
    </row>
    <row r="36" spans="2:15" x14ac:dyDescent="0.25">
      <c r="B36" s="18" t="s">
        <v>633</v>
      </c>
      <c r="C36" s="18" t="s">
        <v>634</v>
      </c>
      <c r="D36" s="130"/>
      <c r="E36" s="130"/>
      <c r="F36" s="19"/>
      <c r="G36" s="130"/>
      <c r="H36" s="130"/>
      <c r="I36" s="19"/>
      <c r="J36" s="19"/>
      <c r="K36" s="132"/>
      <c r="L36" s="132"/>
      <c r="M36" s="132"/>
      <c r="N36" s="132"/>
      <c r="O36" s="132"/>
    </row>
    <row r="37" spans="2:15" x14ac:dyDescent="0.25">
      <c r="B37" s="18"/>
      <c r="C37" s="113" t="s">
        <v>474</v>
      </c>
      <c r="D37" s="130">
        <f>'F2'!H25</f>
        <v>0</v>
      </c>
      <c r="E37" s="130">
        <f>'F3'!H25</f>
        <v>0</v>
      </c>
      <c r="F37" s="130">
        <f>'F4'!I25</f>
        <v>0</v>
      </c>
      <c r="G37" s="130">
        <f>'F25'!E37</f>
        <v>0</v>
      </c>
      <c r="H37" s="130">
        <f>'F25'!F37</f>
        <v>0</v>
      </c>
      <c r="I37" s="19"/>
      <c r="J37" s="19"/>
      <c r="K37" s="132">
        <f t="shared" si="7"/>
        <v>0</v>
      </c>
      <c r="L37" s="132">
        <f t="shared" si="8"/>
        <v>0</v>
      </c>
      <c r="M37" s="132">
        <f t="shared" si="9"/>
        <v>0</v>
      </c>
      <c r="N37" s="132">
        <f t="shared" si="10"/>
        <v>0</v>
      </c>
      <c r="O37" s="132">
        <f t="shared" si="11"/>
        <v>0</v>
      </c>
    </row>
    <row r="38" spans="2:15" x14ac:dyDescent="0.25">
      <c r="B38" s="18"/>
      <c r="C38" s="113" t="s">
        <v>475</v>
      </c>
      <c r="D38" s="130">
        <f>'F2'!H37</f>
        <v>0</v>
      </c>
      <c r="E38" s="130">
        <f>'F3'!H37</f>
        <v>0</v>
      </c>
      <c r="F38" s="130">
        <f>'F4'!I37</f>
        <v>0</v>
      </c>
      <c r="G38" s="130">
        <f>'F25'!E38</f>
        <v>0</v>
      </c>
      <c r="H38" s="130">
        <f>'F25'!F38</f>
        <v>0</v>
      </c>
      <c r="I38" s="19"/>
      <c r="J38" s="19"/>
      <c r="K38" s="132">
        <f t="shared" si="7"/>
        <v>0</v>
      </c>
      <c r="L38" s="132">
        <f t="shared" si="8"/>
        <v>0</v>
      </c>
      <c r="M38" s="132">
        <f t="shared" si="9"/>
        <v>0</v>
      </c>
      <c r="N38" s="132">
        <f t="shared" si="10"/>
        <v>0</v>
      </c>
      <c r="O38" s="132">
        <f t="shared" si="11"/>
        <v>0</v>
      </c>
    </row>
    <row r="39" spans="2:15" x14ac:dyDescent="0.25">
      <c r="B39" s="18"/>
      <c r="C39" s="113" t="s">
        <v>476</v>
      </c>
      <c r="D39" s="130">
        <f>'F2'!H49</f>
        <v>0</v>
      </c>
      <c r="E39" s="130">
        <f>'F3'!H49</f>
        <v>0</v>
      </c>
      <c r="F39" s="130">
        <f>'F4'!I49</f>
        <v>0</v>
      </c>
      <c r="G39" s="130">
        <f>'F25'!E39</f>
        <v>0</v>
      </c>
      <c r="H39" s="130">
        <f>'F25'!F39</f>
        <v>0</v>
      </c>
      <c r="I39" s="19"/>
      <c r="J39" s="19"/>
      <c r="K39" s="132">
        <f t="shared" si="7"/>
        <v>0</v>
      </c>
      <c r="L39" s="132">
        <f t="shared" si="8"/>
        <v>0</v>
      </c>
      <c r="M39" s="132">
        <f t="shared" si="9"/>
        <v>0</v>
      </c>
      <c r="N39" s="132">
        <f t="shared" si="10"/>
        <v>0</v>
      </c>
      <c r="O39" s="132">
        <f t="shared" si="11"/>
        <v>0</v>
      </c>
    </row>
    <row r="40" spans="2:15" x14ac:dyDescent="0.25">
      <c r="B40" s="18" t="s">
        <v>639</v>
      </c>
      <c r="C40" s="18" t="s">
        <v>640</v>
      </c>
      <c r="D40" s="130">
        <f>'F2'!H50</f>
        <v>0</v>
      </c>
      <c r="E40" s="130">
        <f>'F3'!H50</f>
        <v>0</v>
      </c>
      <c r="F40" s="130">
        <f>'F4'!I50</f>
        <v>0</v>
      </c>
      <c r="G40" s="130">
        <f>'F25'!E40</f>
        <v>0</v>
      </c>
      <c r="H40" s="130">
        <f>'F25'!F40</f>
        <v>0</v>
      </c>
      <c r="I40" s="19"/>
      <c r="J40" s="19"/>
      <c r="K40" s="132">
        <f t="shared" si="7"/>
        <v>0</v>
      </c>
      <c r="L40" s="132">
        <f t="shared" si="8"/>
        <v>0</v>
      </c>
      <c r="M40" s="132">
        <f t="shared" si="9"/>
        <v>0</v>
      </c>
      <c r="N40" s="132">
        <f t="shared" si="10"/>
        <v>0</v>
      </c>
      <c r="O40" s="132">
        <f t="shared" si="11"/>
        <v>0</v>
      </c>
    </row>
    <row r="41" spans="2:15" x14ac:dyDescent="0.25">
      <c r="B41" s="18" t="s">
        <v>635</v>
      </c>
      <c r="C41" s="18" t="s">
        <v>636</v>
      </c>
      <c r="D41" s="130"/>
      <c r="E41" s="130"/>
      <c r="F41" s="19"/>
      <c r="G41" s="130"/>
      <c r="H41" s="130"/>
      <c r="I41" s="19"/>
      <c r="J41" s="19"/>
      <c r="K41" s="132"/>
      <c r="L41" s="132"/>
      <c r="M41" s="132"/>
      <c r="N41" s="132"/>
      <c r="O41" s="132"/>
    </row>
    <row r="42" spans="2:15" x14ac:dyDescent="0.25">
      <c r="B42" s="18"/>
      <c r="C42" s="113" t="s">
        <v>474</v>
      </c>
      <c r="D42" s="130">
        <f>'F2'!H26</f>
        <v>0</v>
      </c>
      <c r="E42" s="130">
        <f>'F3'!H26</f>
        <v>0</v>
      </c>
      <c r="F42" s="130">
        <f>'F4'!I26</f>
        <v>0</v>
      </c>
      <c r="G42" s="130">
        <f>'F25'!E42</f>
        <v>0</v>
      </c>
      <c r="H42" s="130">
        <f>'F25'!F42</f>
        <v>0</v>
      </c>
      <c r="I42" s="19"/>
      <c r="J42" s="19"/>
      <c r="K42" s="132">
        <f t="shared" si="7"/>
        <v>0</v>
      </c>
      <c r="L42" s="132">
        <f t="shared" si="8"/>
        <v>0</v>
      </c>
      <c r="M42" s="132">
        <f t="shared" si="9"/>
        <v>0</v>
      </c>
      <c r="N42" s="132">
        <f t="shared" si="10"/>
        <v>0</v>
      </c>
      <c r="O42" s="132">
        <f t="shared" si="11"/>
        <v>0</v>
      </c>
    </row>
    <row r="43" spans="2:15" x14ac:dyDescent="0.25">
      <c r="B43" s="18"/>
      <c r="C43" s="113" t="s">
        <v>475</v>
      </c>
      <c r="D43" s="130">
        <f>'F2'!H38</f>
        <v>0</v>
      </c>
      <c r="E43" s="130">
        <f>'F3'!H38</f>
        <v>0</v>
      </c>
      <c r="F43" s="130">
        <f>'F4'!I38</f>
        <v>0</v>
      </c>
      <c r="G43" s="130">
        <f>'F25'!E43</f>
        <v>0</v>
      </c>
      <c r="H43" s="130">
        <f>'F25'!F43</f>
        <v>0</v>
      </c>
      <c r="I43" s="19"/>
      <c r="J43" s="19"/>
      <c r="K43" s="132">
        <f t="shared" si="7"/>
        <v>0</v>
      </c>
      <c r="L43" s="132">
        <f t="shared" si="8"/>
        <v>0</v>
      </c>
      <c r="M43" s="132">
        <f t="shared" si="9"/>
        <v>0</v>
      </c>
      <c r="N43" s="132">
        <f t="shared" si="10"/>
        <v>0</v>
      </c>
      <c r="O43" s="132">
        <f t="shared" si="11"/>
        <v>0</v>
      </c>
    </row>
    <row r="44" spans="2:15" x14ac:dyDescent="0.25">
      <c r="B44" s="18"/>
      <c r="C44" s="113" t="s">
        <v>476</v>
      </c>
      <c r="D44" s="130">
        <f>'F2'!H51</f>
        <v>0</v>
      </c>
      <c r="E44" s="130">
        <f>'F3'!H51</f>
        <v>0</v>
      </c>
      <c r="F44" s="130">
        <f>'F4'!I51</f>
        <v>0</v>
      </c>
      <c r="G44" s="130">
        <f>'F25'!E44</f>
        <v>0</v>
      </c>
      <c r="H44" s="130">
        <f>'F25'!F44</f>
        <v>0</v>
      </c>
      <c r="I44" s="19"/>
      <c r="J44" s="19"/>
      <c r="K44" s="132">
        <f t="shared" si="7"/>
        <v>0</v>
      </c>
      <c r="L44" s="132">
        <f t="shared" si="8"/>
        <v>0</v>
      </c>
      <c r="M44" s="132">
        <f t="shared" si="9"/>
        <v>0</v>
      </c>
      <c r="N44" s="132">
        <f t="shared" si="10"/>
        <v>0</v>
      </c>
      <c r="O44" s="132">
        <f t="shared" si="11"/>
        <v>0</v>
      </c>
    </row>
    <row r="45" spans="2:15" x14ac:dyDescent="0.25">
      <c r="B45" s="18" t="s">
        <v>473</v>
      </c>
      <c r="C45" s="18" t="s">
        <v>627</v>
      </c>
      <c r="D45" s="130"/>
      <c r="E45" s="130"/>
      <c r="F45" s="19"/>
      <c r="G45" s="130"/>
      <c r="H45" s="130"/>
      <c r="I45" s="19"/>
      <c r="J45" s="19"/>
      <c r="K45" s="132"/>
      <c r="L45" s="132"/>
      <c r="M45" s="132"/>
      <c r="N45" s="132"/>
      <c r="O45" s="132"/>
    </row>
    <row r="46" spans="2:15" x14ac:dyDescent="0.25">
      <c r="B46" s="18"/>
      <c r="C46" s="113" t="s">
        <v>474</v>
      </c>
      <c r="D46" s="130">
        <f>'F2'!H27</f>
        <v>0</v>
      </c>
      <c r="E46" s="130">
        <f>'F3'!H27</f>
        <v>0</v>
      </c>
      <c r="F46" s="130">
        <f>'F4'!I27</f>
        <v>0</v>
      </c>
      <c r="G46" s="130">
        <f>'F25'!E46</f>
        <v>0</v>
      </c>
      <c r="H46" s="130">
        <f>'F25'!F46</f>
        <v>0</v>
      </c>
      <c r="I46" s="19"/>
      <c r="J46" s="19"/>
      <c r="K46" s="132">
        <f t="shared" si="7"/>
        <v>0</v>
      </c>
      <c r="L46" s="132">
        <f t="shared" si="8"/>
        <v>0</v>
      </c>
      <c r="M46" s="132">
        <f t="shared" si="9"/>
        <v>0</v>
      </c>
      <c r="N46" s="132">
        <f t="shared" si="10"/>
        <v>0</v>
      </c>
      <c r="O46" s="132">
        <f t="shared" si="11"/>
        <v>0</v>
      </c>
    </row>
    <row r="47" spans="2:15" x14ac:dyDescent="0.25">
      <c r="B47" s="18"/>
      <c r="C47" s="113" t="s">
        <v>475</v>
      </c>
      <c r="D47" s="130">
        <f>'F2'!H39</f>
        <v>0</v>
      </c>
      <c r="E47" s="130">
        <f>'F3'!H39</f>
        <v>0</v>
      </c>
      <c r="F47" s="130">
        <f>'F4'!I39</f>
        <v>0</v>
      </c>
      <c r="G47" s="130">
        <f>'F25'!E47</f>
        <v>0</v>
      </c>
      <c r="H47" s="130">
        <f>'F25'!F47</f>
        <v>0</v>
      </c>
      <c r="I47" s="19"/>
      <c r="J47" s="19"/>
      <c r="K47" s="132">
        <f t="shared" si="7"/>
        <v>0</v>
      </c>
      <c r="L47" s="132">
        <f t="shared" si="8"/>
        <v>0</v>
      </c>
      <c r="M47" s="132">
        <f t="shared" si="9"/>
        <v>0</v>
      </c>
      <c r="N47" s="132">
        <f t="shared" si="10"/>
        <v>0</v>
      </c>
      <c r="O47" s="132">
        <f t="shared" si="11"/>
        <v>0</v>
      </c>
    </row>
    <row r="48" spans="2:15" x14ac:dyDescent="0.25">
      <c r="B48" s="18"/>
      <c r="C48" s="113" t="s">
        <v>476</v>
      </c>
      <c r="D48" s="130">
        <f>'F2'!H52</f>
        <v>0</v>
      </c>
      <c r="E48" s="130">
        <f>'F3'!H52</f>
        <v>0</v>
      </c>
      <c r="F48" s="130">
        <f>'F4'!I52</f>
        <v>0</v>
      </c>
      <c r="G48" s="130">
        <f>'F25'!E48</f>
        <v>0</v>
      </c>
      <c r="H48" s="130">
        <f>'F25'!F48</f>
        <v>0</v>
      </c>
      <c r="I48" s="19"/>
      <c r="J48" s="19"/>
      <c r="K48" s="132">
        <f t="shared" si="7"/>
        <v>0</v>
      </c>
      <c r="L48" s="132">
        <f t="shared" si="8"/>
        <v>0</v>
      </c>
      <c r="M48" s="132">
        <f t="shared" si="9"/>
        <v>0</v>
      </c>
      <c r="N48" s="132">
        <f t="shared" si="10"/>
        <v>0</v>
      </c>
      <c r="O48" s="132">
        <f t="shared" si="11"/>
        <v>0</v>
      </c>
    </row>
    <row r="49" spans="2:15" x14ac:dyDescent="0.25">
      <c r="B49" s="18" t="s">
        <v>473</v>
      </c>
      <c r="C49" s="18" t="s">
        <v>637</v>
      </c>
      <c r="D49" s="130"/>
      <c r="E49" s="130"/>
      <c r="F49" s="19"/>
      <c r="G49" s="130"/>
      <c r="H49" s="130"/>
      <c r="I49" s="19"/>
      <c r="J49" s="19"/>
      <c r="K49" s="132"/>
      <c r="L49" s="132"/>
      <c r="M49" s="132"/>
      <c r="N49" s="132"/>
      <c r="O49" s="132"/>
    </row>
    <row r="50" spans="2:15" x14ac:dyDescent="0.25">
      <c r="B50" s="18"/>
      <c r="C50" s="113" t="s">
        <v>474</v>
      </c>
      <c r="D50" s="130">
        <f>'F2'!H28</f>
        <v>0</v>
      </c>
      <c r="E50" s="130">
        <f>'F3'!H28</f>
        <v>0</v>
      </c>
      <c r="F50" s="130">
        <f>'F4'!I28</f>
        <v>0</v>
      </c>
      <c r="G50" s="130">
        <f>'F25'!E50</f>
        <v>0</v>
      </c>
      <c r="H50" s="130">
        <f>'F25'!F50</f>
        <v>0</v>
      </c>
      <c r="I50" s="19"/>
      <c r="J50" s="19"/>
      <c r="K50" s="132">
        <f t="shared" si="7"/>
        <v>0</v>
      </c>
      <c r="L50" s="132">
        <f t="shared" si="8"/>
        <v>0</v>
      </c>
      <c r="M50" s="132">
        <f t="shared" si="9"/>
        <v>0</v>
      </c>
      <c r="N50" s="132">
        <f t="shared" si="10"/>
        <v>0</v>
      </c>
      <c r="O50" s="132">
        <f t="shared" si="11"/>
        <v>0</v>
      </c>
    </row>
    <row r="51" spans="2:15" x14ac:dyDescent="0.25">
      <c r="B51" s="18"/>
      <c r="C51" s="113" t="s">
        <v>475</v>
      </c>
      <c r="D51" s="130">
        <f>'F2'!H40</f>
        <v>0</v>
      </c>
      <c r="E51" s="130">
        <f>'F3'!H40</f>
        <v>0</v>
      </c>
      <c r="F51" s="130">
        <f>'F4'!I40</f>
        <v>0</v>
      </c>
      <c r="G51" s="130">
        <f>'F25'!E51</f>
        <v>0</v>
      </c>
      <c r="H51" s="130">
        <f>'F25'!F51</f>
        <v>0</v>
      </c>
      <c r="I51" s="19"/>
      <c r="J51" s="19"/>
      <c r="K51" s="132">
        <f t="shared" si="7"/>
        <v>0</v>
      </c>
      <c r="L51" s="132">
        <f t="shared" si="8"/>
        <v>0</v>
      </c>
      <c r="M51" s="132">
        <f t="shared" si="9"/>
        <v>0</v>
      </c>
      <c r="N51" s="132">
        <f t="shared" si="10"/>
        <v>0</v>
      </c>
      <c r="O51" s="132">
        <f t="shared" si="11"/>
        <v>0</v>
      </c>
    </row>
    <row r="52" spans="2:15" x14ac:dyDescent="0.25">
      <c r="B52" s="18"/>
      <c r="C52" s="113" t="s">
        <v>476</v>
      </c>
      <c r="D52" s="130">
        <f>'F2'!H53</f>
        <v>0</v>
      </c>
      <c r="E52" s="130">
        <f>'F3'!H53</f>
        <v>0</v>
      </c>
      <c r="F52" s="130">
        <f>'F4'!I53</f>
        <v>0</v>
      </c>
      <c r="G52" s="130">
        <f>'F25'!E52</f>
        <v>0</v>
      </c>
      <c r="H52" s="130">
        <f>'F25'!F52</f>
        <v>0</v>
      </c>
      <c r="I52" s="19"/>
      <c r="J52" s="19"/>
      <c r="K52" s="132">
        <f t="shared" si="7"/>
        <v>0</v>
      </c>
      <c r="L52" s="132">
        <f t="shared" si="8"/>
        <v>0</v>
      </c>
      <c r="M52" s="132">
        <f t="shared" si="9"/>
        <v>0</v>
      </c>
      <c r="N52" s="132">
        <f t="shared" si="10"/>
        <v>0</v>
      </c>
      <c r="O52" s="132">
        <f t="shared" si="11"/>
        <v>0</v>
      </c>
    </row>
    <row r="53" spans="2:15" x14ac:dyDescent="0.25">
      <c r="B53" s="18" t="s">
        <v>638</v>
      </c>
      <c r="C53" s="18" t="s">
        <v>629</v>
      </c>
      <c r="D53" s="130"/>
      <c r="E53" s="130"/>
      <c r="F53" s="130"/>
      <c r="G53" s="130"/>
      <c r="H53" s="130"/>
      <c r="I53" s="19"/>
      <c r="J53" s="19"/>
      <c r="K53" s="132"/>
      <c r="L53" s="132"/>
      <c r="M53" s="132"/>
      <c r="N53" s="132"/>
      <c r="O53" s="132"/>
    </row>
    <row r="54" spans="2:15" x14ac:dyDescent="0.25">
      <c r="B54" s="18"/>
      <c r="C54" s="113" t="s">
        <v>474</v>
      </c>
      <c r="D54" s="130">
        <f>'F2'!H29</f>
        <v>0</v>
      </c>
      <c r="E54" s="130">
        <f>'F3'!H29</f>
        <v>0</v>
      </c>
      <c r="F54" s="130">
        <f>'F4'!I29</f>
        <v>0</v>
      </c>
      <c r="G54" s="130">
        <f>'F25'!E54</f>
        <v>0</v>
      </c>
      <c r="H54" s="130">
        <f>'F25'!F54</f>
        <v>0</v>
      </c>
      <c r="I54" s="19"/>
      <c r="J54" s="19"/>
      <c r="K54" s="132">
        <f t="shared" si="7"/>
        <v>0</v>
      </c>
      <c r="L54" s="132">
        <f t="shared" si="8"/>
        <v>0</v>
      </c>
      <c r="M54" s="132">
        <f t="shared" si="9"/>
        <v>0</v>
      </c>
      <c r="N54" s="132">
        <f t="shared" si="10"/>
        <v>0</v>
      </c>
      <c r="O54" s="132">
        <f t="shared" si="11"/>
        <v>0</v>
      </c>
    </row>
    <row r="55" spans="2:15" x14ac:dyDescent="0.25">
      <c r="B55" s="18"/>
      <c r="C55" s="113" t="s">
        <v>475</v>
      </c>
      <c r="D55" s="130">
        <f>'F2'!H41</f>
        <v>0</v>
      </c>
      <c r="E55" s="130">
        <f>'F3'!H41</f>
        <v>0</v>
      </c>
      <c r="F55" s="130">
        <f>'F4'!I41</f>
        <v>0</v>
      </c>
      <c r="G55" s="130">
        <f>'F25'!E55</f>
        <v>0</v>
      </c>
      <c r="H55" s="130">
        <f>'F25'!F55</f>
        <v>0</v>
      </c>
      <c r="I55" s="19"/>
      <c r="J55" s="19"/>
      <c r="K55" s="132">
        <f t="shared" si="7"/>
        <v>0</v>
      </c>
      <c r="L55" s="132">
        <f t="shared" si="8"/>
        <v>0</v>
      </c>
      <c r="M55" s="132">
        <f t="shared" si="9"/>
        <v>0</v>
      </c>
      <c r="N55" s="132">
        <f t="shared" si="10"/>
        <v>0</v>
      </c>
      <c r="O55" s="132">
        <f t="shared" si="11"/>
        <v>0</v>
      </c>
    </row>
    <row r="56" spans="2:15" x14ac:dyDescent="0.25">
      <c r="B56" s="18"/>
      <c r="C56" s="113" t="s">
        <v>476</v>
      </c>
      <c r="D56" s="130">
        <f>'F2'!H54</f>
        <v>0</v>
      </c>
      <c r="E56" s="130">
        <f>'F3'!H54</f>
        <v>0</v>
      </c>
      <c r="F56" s="130">
        <f>'F4'!I54</f>
        <v>0</v>
      </c>
      <c r="G56" s="130">
        <f>'F25'!E56</f>
        <v>0</v>
      </c>
      <c r="H56" s="130">
        <f>'F25'!F56</f>
        <v>0</v>
      </c>
      <c r="I56" s="19"/>
      <c r="J56" s="19"/>
      <c r="K56" s="132">
        <f t="shared" si="7"/>
        <v>0</v>
      </c>
      <c r="L56" s="132">
        <f t="shared" si="8"/>
        <v>0</v>
      </c>
      <c r="M56" s="132">
        <f t="shared" si="9"/>
        <v>0</v>
      </c>
      <c r="N56" s="132">
        <f t="shared" si="10"/>
        <v>0</v>
      </c>
      <c r="O56" s="132">
        <f t="shared" si="11"/>
        <v>0</v>
      </c>
    </row>
    <row r="57" spans="2:15" x14ac:dyDescent="0.25">
      <c r="B57" s="18" t="s">
        <v>259</v>
      </c>
      <c r="C57" s="18" t="s">
        <v>259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>
        <f>D60+1</f>
        <v>2</v>
      </c>
      <c r="E61" s="4" t="s">
        <v>267</v>
      </c>
    </row>
    <row r="62" spans="2:15" x14ac:dyDescent="0.25">
      <c r="D62" s="174">
        <f>D61+1</f>
        <v>3</v>
      </c>
      <c r="E62" s="176" t="s">
        <v>709</v>
      </c>
    </row>
  </sheetData>
  <mergeCells count="10">
    <mergeCell ref="K5:O5"/>
    <mergeCell ref="D5:D6"/>
    <mergeCell ref="E5:E6"/>
    <mergeCell ref="F5:F6"/>
    <mergeCell ref="I5:I6"/>
    <mergeCell ref="B8:C8"/>
    <mergeCell ref="B19:C19"/>
    <mergeCell ref="B5:C7"/>
    <mergeCell ref="J5:J6"/>
    <mergeCell ref="G5:H5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B2:O62"/>
  <sheetViews>
    <sheetView showGridLines="0" topLeftCell="A35" zoomScale="80" zoomScaleNormal="80" workbookViewId="0">
      <selection activeCell="E62" sqref="E62"/>
    </sheetView>
  </sheetViews>
  <sheetFormatPr defaultColWidth="9.1796875" defaultRowHeight="14" x14ac:dyDescent="0.25"/>
  <cols>
    <col min="1" max="1" width="9.1796875" style="76"/>
    <col min="2" max="2" width="22.54296875" style="76" customWidth="1"/>
    <col min="3" max="3" width="27" style="76" bestFit="1" customWidth="1"/>
    <col min="4" max="4" width="14" style="76" customWidth="1"/>
    <col min="5" max="5" width="16.81640625" style="76" customWidth="1"/>
    <col min="6" max="6" width="14" style="76" customWidth="1"/>
    <col min="7" max="7" width="25" style="76" bestFit="1" customWidth="1"/>
    <col min="8" max="8" width="17.54296875" style="76" bestFit="1" customWidth="1"/>
    <col min="9" max="9" width="17.54296875" style="76" customWidth="1"/>
    <col min="10" max="10" width="16.1796875" style="76" customWidth="1"/>
    <col min="11" max="11" width="25" style="76" bestFit="1" customWidth="1"/>
    <col min="12" max="12" width="17.54296875" style="76" bestFit="1" customWidth="1"/>
    <col min="13" max="13" width="20.1796875" style="76" bestFit="1" customWidth="1"/>
    <col min="14" max="14" width="14.54296875" style="76" customWidth="1"/>
    <col min="15" max="15" width="17.453125" style="76" customWidth="1"/>
    <col min="16" max="16384" width="9.1796875" style="76"/>
  </cols>
  <sheetData>
    <row r="2" spans="2:15" x14ac:dyDescent="0.25">
      <c r="I2" s="25" t="s">
        <v>240</v>
      </c>
    </row>
    <row r="3" spans="2:15" x14ac:dyDescent="0.25">
      <c r="I3" s="27" t="s">
        <v>647</v>
      </c>
    </row>
    <row r="5" spans="2:15" x14ac:dyDescent="0.25">
      <c r="B5" s="394" t="s">
        <v>244</v>
      </c>
      <c r="C5" s="395"/>
      <c r="D5" s="403" t="s">
        <v>550</v>
      </c>
      <c r="E5" s="403" t="s">
        <v>551</v>
      </c>
      <c r="F5" s="402" t="s">
        <v>500</v>
      </c>
      <c r="G5" s="402" t="s">
        <v>552</v>
      </c>
      <c r="H5" s="402"/>
      <c r="I5" s="403" t="s">
        <v>556</v>
      </c>
      <c r="J5" s="400" t="s">
        <v>558</v>
      </c>
      <c r="K5" s="402" t="s">
        <v>553</v>
      </c>
      <c r="L5" s="402"/>
      <c r="M5" s="402"/>
      <c r="N5" s="402"/>
      <c r="O5" s="402"/>
    </row>
    <row r="6" spans="2:15" x14ac:dyDescent="0.25">
      <c r="B6" s="396"/>
      <c r="C6" s="397"/>
      <c r="D6" s="403"/>
      <c r="E6" s="403"/>
      <c r="F6" s="402"/>
      <c r="G6" s="116" t="s">
        <v>554</v>
      </c>
      <c r="H6" s="116" t="s">
        <v>555</v>
      </c>
      <c r="I6" s="403"/>
      <c r="J6" s="401"/>
      <c r="K6" s="116" t="s">
        <v>554</v>
      </c>
      <c r="L6" s="116" t="s">
        <v>555</v>
      </c>
      <c r="M6" s="116" t="s">
        <v>556</v>
      </c>
      <c r="N6" s="116" t="s">
        <v>558</v>
      </c>
      <c r="O6" s="116" t="s">
        <v>108</v>
      </c>
    </row>
    <row r="7" spans="2:15" x14ac:dyDescent="0.25">
      <c r="B7" s="398"/>
      <c r="C7" s="399"/>
      <c r="D7" s="115" t="s">
        <v>305</v>
      </c>
      <c r="E7" s="116" t="s">
        <v>305</v>
      </c>
      <c r="F7" s="116" t="s">
        <v>305</v>
      </c>
      <c r="G7" s="116" t="s">
        <v>305</v>
      </c>
      <c r="H7" s="116" t="s">
        <v>305</v>
      </c>
      <c r="I7" s="116" t="s">
        <v>305</v>
      </c>
      <c r="J7" s="116" t="s">
        <v>305</v>
      </c>
      <c r="K7" s="116" t="s">
        <v>431</v>
      </c>
      <c r="L7" s="116" t="s">
        <v>431</v>
      </c>
      <c r="M7" s="116" t="s">
        <v>431</v>
      </c>
      <c r="N7" s="116" t="s">
        <v>431</v>
      </c>
      <c r="O7" s="116" t="s">
        <v>431</v>
      </c>
    </row>
    <row r="8" spans="2:15" x14ac:dyDescent="0.25">
      <c r="B8" s="319" t="s">
        <v>496</v>
      </c>
      <c r="C8" s="320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4" t="s">
        <v>247</v>
      </c>
      <c r="C9" s="74" t="s">
        <v>248</v>
      </c>
      <c r="D9" s="130">
        <f>'F2'!H9</f>
        <v>0</v>
      </c>
      <c r="E9" s="130">
        <f>'F3'!I9</f>
        <v>0</v>
      </c>
      <c r="F9" s="130">
        <f>'F4'!I9</f>
        <v>0</v>
      </c>
      <c r="G9" s="130">
        <f>'F25'!H9</f>
        <v>0</v>
      </c>
      <c r="H9" s="130">
        <f>'F25'!I9</f>
        <v>0</v>
      </c>
      <c r="I9" s="19"/>
      <c r="J9" s="19"/>
      <c r="K9" s="132">
        <f>$D9*G9*12/10^7</f>
        <v>0</v>
      </c>
      <c r="L9" s="132">
        <f t="shared" ref="L9:N10" si="0">$D9*H9*12/10^7</f>
        <v>0</v>
      </c>
      <c r="M9" s="132">
        <f t="shared" si="0"/>
        <v>0</v>
      </c>
      <c r="N9" s="132">
        <f t="shared" si="0"/>
        <v>0</v>
      </c>
      <c r="O9" s="132">
        <f>SUM(K9:N9)</f>
        <v>0</v>
      </c>
    </row>
    <row r="10" spans="2:15" x14ac:dyDescent="0.25">
      <c r="B10" s="18" t="s">
        <v>249</v>
      </c>
      <c r="C10" s="18" t="s">
        <v>250</v>
      </c>
      <c r="D10" s="130">
        <f>'F2'!H10</f>
        <v>0</v>
      </c>
      <c r="E10" s="130">
        <f>'F3'!I10</f>
        <v>0</v>
      </c>
      <c r="F10" s="130">
        <f>'F4'!I10</f>
        <v>0</v>
      </c>
      <c r="G10" s="130">
        <f>'F25'!H10</f>
        <v>0</v>
      </c>
      <c r="H10" s="130">
        <f>'F25'!I10</f>
        <v>0</v>
      </c>
      <c r="I10" s="19"/>
      <c r="J10" s="19"/>
      <c r="K10" s="132">
        <f>$D10*G10*12/10^7</f>
        <v>0</v>
      </c>
      <c r="L10" s="132">
        <f t="shared" si="0"/>
        <v>0</v>
      </c>
      <c r="M10" s="132">
        <f t="shared" si="0"/>
        <v>0</v>
      </c>
      <c r="N10" s="132">
        <f t="shared" si="0"/>
        <v>0</v>
      </c>
      <c r="O10" s="132">
        <f>SUM(K10:N10)</f>
        <v>0</v>
      </c>
    </row>
    <row r="11" spans="2:15" x14ac:dyDescent="0.25">
      <c r="B11" s="18" t="s">
        <v>616</v>
      </c>
      <c r="C11" s="18" t="s">
        <v>617</v>
      </c>
      <c r="D11" s="130">
        <f>'F2'!H11</f>
        <v>0</v>
      </c>
      <c r="E11" s="130">
        <f>'F3'!I11</f>
        <v>0</v>
      </c>
      <c r="F11" s="130">
        <f>'F4'!I11</f>
        <v>0</v>
      </c>
      <c r="G11" s="130">
        <f>'F25'!H11</f>
        <v>0</v>
      </c>
      <c r="H11" s="130">
        <f>'F25'!I11</f>
        <v>0</v>
      </c>
      <c r="I11" s="19"/>
      <c r="J11" s="19"/>
      <c r="K11" s="132">
        <f t="shared" ref="K11:K17" si="1">$D11*G11*12/10^7</f>
        <v>0</v>
      </c>
      <c r="L11" s="132">
        <f t="shared" ref="L11:L17" si="2">$D11*H11*12/10^7</f>
        <v>0</v>
      </c>
      <c r="M11" s="132">
        <f t="shared" ref="M11:M17" si="3">$D11*I11*12/10^7</f>
        <v>0</v>
      </c>
      <c r="N11" s="132">
        <f t="shared" ref="N11:N17" si="4">$D11*J11*12/10^7</f>
        <v>0</v>
      </c>
      <c r="O11" s="132">
        <f t="shared" ref="O11:O17" si="5">SUM(K11:N11)</f>
        <v>0</v>
      </c>
    </row>
    <row r="12" spans="2:15" x14ac:dyDescent="0.25">
      <c r="B12" s="18" t="s">
        <v>618</v>
      </c>
      <c r="C12" s="18" t="s">
        <v>619</v>
      </c>
      <c r="D12" s="130">
        <f>'F2'!H12</f>
        <v>0</v>
      </c>
      <c r="E12" s="130">
        <f>'F3'!I12</f>
        <v>0</v>
      </c>
      <c r="F12" s="130">
        <f>'F4'!I12</f>
        <v>0</v>
      </c>
      <c r="G12" s="130">
        <f>'F25'!H12</f>
        <v>0</v>
      </c>
      <c r="H12" s="130">
        <f>'F25'!I12</f>
        <v>0</v>
      </c>
      <c r="I12" s="19"/>
      <c r="J12" s="19"/>
      <c r="K12" s="132">
        <f t="shared" si="1"/>
        <v>0</v>
      </c>
      <c r="L12" s="132">
        <f t="shared" si="2"/>
        <v>0</v>
      </c>
      <c r="M12" s="132">
        <f t="shared" si="3"/>
        <v>0</v>
      </c>
      <c r="N12" s="132">
        <f t="shared" si="4"/>
        <v>0</v>
      </c>
      <c r="O12" s="132">
        <f t="shared" si="5"/>
        <v>0</v>
      </c>
    </row>
    <row r="13" spans="2:15" x14ac:dyDescent="0.25">
      <c r="B13" s="18" t="s">
        <v>620</v>
      </c>
      <c r="C13" s="18" t="s">
        <v>621</v>
      </c>
      <c r="D13" s="130">
        <f>'F2'!H13</f>
        <v>0</v>
      </c>
      <c r="E13" s="130">
        <f>'F3'!I13</f>
        <v>0</v>
      </c>
      <c r="F13" s="130">
        <f>'F4'!I13</f>
        <v>0</v>
      </c>
      <c r="G13" s="130">
        <f>'F25'!H13</f>
        <v>0</v>
      </c>
      <c r="H13" s="130">
        <f>'F25'!I13</f>
        <v>0</v>
      </c>
      <c r="I13" s="19"/>
      <c r="J13" s="19"/>
      <c r="K13" s="132">
        <f t="shared" si="1"/>
        <v>0</v>
      </c>
      <c r="L13" s="132">
        <f t="shared" si="2"/>
        <v>0</v>
      </c>
      <c r="M13" s="132">
        <f t="shared" si="3"/>
        <v>0</v>
      </c>
      <c r="N13" s="132">
        <f t="shared" si="4"/>
        <v>0</v>
      </c>
      <c r="O13" s="132">
        <f t="shared" si="5"/>
        <v>0</v>
      </c>
    </row>
    <row r="14" spans="2:15" x14ac:dyDescent="0.25">
      <c r="B14" s="18" t="s">
        <v>622</v>
      </c>
      <c r="C14" s="18" t="s">
        <v>623</v>
      </c>
      <c r="D14" s="130">
        <f>'F2'!H14</f>
        <v>0</v>
      </c>
      <c r="E14" s="130">
        <f>'F3'!I14</f>
        <v>0</v>
      </c>
      <c r="F14" s="130">
        <f>'F4'!I14</f>
        <v>0</v>
      </c>
      <c r="G14" s="130">
        <f>'F25'!H14</f>
        <v>0</v>
      </c>
      <c r="H14" s="130">
        <f>'F25'!I14</f>
        <v>0</v>
      </c>
      <c r="I14" s="19"/>
      <c r="J14" s="19"/>
      <c r="K14" s="132">
        <f t="shared" si="1"/>
        <v>0</v>
      </c>
      <c r="L14" s="132">
        <f t="shared" si="2"/>
        <v>0</v>
      </c>
      <c r="M14" s="132">
        <f t="shared" si="3"/>
        <v>0</v>
      </c>
      <c r="N14" s="132">
        <f t="shared" si="4"/>
        <v>0</v>
      </c>
      <c r="O14" s="132">
        <f t="shared" si="5"/>
        <v>0</v>
      </c>
    </row>
    <row r="15" spans="2:15" x14ac:dyDescent="0.25">
      <c r="B15" s="18" t="s">
        <v>624</v>
      </c>
      <c r="C15" s="18" t="s">
        <v>625</v>
      </c>
      <c r="D15" s="130">
        <f>'F2'!H15</f>
        <v>0</v>
      </c>
      <c r="E15" s="130">
        <f>'F3'!I15</f>
        <v>0</v>
      </c>
      <c r="F15" s="130">
        <f>'F4'!I15</f>
        <v>0</v>
      </c>
      <c r="G15" s="130">
        <f>'F25'!H15</f>
        <v>0</v>
      </c>
      <c r="H15" s="130">
        <f>'F25'!I15</f>
        <v>0</v>
      </c>
      <c r="I15" s="19"/>
      <c r="J15" s="19"/>
      <c r="K15" s="132">
        <f t="shared" si="1"/>
        <v>0</v>
      </c>
      <c r="L15" s="132">
        <f t="shared" si="2"/>
        <v>0</v>
      </c>
      <c r="M15" s="132">
        <f t="shared" si="3"/>
        <v>0</v>
      </c>
      <c r="N15" s="132">
        <f t="shared" si="4"/>
        <v>0</v>
      </c>
      <c r="O15" s="132">
        <f t="shared" si="5"/>
        <v>0</v>
      </c>
    </row>
    <row r="16" spans="2:15" x14ac:dyDescent="0.25">
      <c r="B16" s="18" t="s">
        <v>626</v>
      </c>
      <c r="C16" s="18" t="s">
        <v>627</v>
      </c>
      <c r="D16" s="130">
        <f>'F2'!H16</f>
        <v>0</v>
      </c>
      <c r="E16" s="130">
        <f>'F3'!I16</f>
        <v>0</v>
      </c>
      <c r="F16" s="130">
        <f>'F4'!I16</f>
        <v>0</v>
      </c>
      <c r="G16" s="130">
        <f>'F25'!H16</f>
        <v>0</v>
      </c>
      <c r="H16" s="130">
        <f>'F25'!I16</f>
        <v>0</v>
      </c>
      <c r="I16" s="19"/>
      <c r="J16" s="19"/>
      <c r="K16" s="132">
        <f t="shared" si="1"/>
        <v>0</v>
      </c>
      <c r="L16" s="132">
        <f t="shared" si="2"/>
        <v>0</v>
      </c>
      <c r="M16" s="132">
        <f t="shared" si="3"/>
        <v>0</v>
      </c>
      <c r="N16" s="132">
        <f t="shared" si="4"/>
        <v>0</v>
      </c>
      <c r="O16" s="132">
        <f t="shared" si="5"/>
        <v>0</v>
      </c>
    </row>
    <row r="17" spans="2:15" x14ac:dyDescent="0.25">
      <c r="B17" s="18" t="s">
        <v>628</v>
      </c>
      <c r="C17" s="18" t="s">
        <v>629</v>
      </c>
      <c r="D17" s="130">
        <f>'F2'!H17</f>
        <v>0</v>
      </c>
      <c r="E17" s="130">
        <f>'F3'!I17</f>
        <v>0</v>
      </c>
      <c r="F17" s="130">
        <f>'F4'!I17</f>
        <v>0</v>
      </c>
      <c r="G17" s="130">
        <f>'F25'!H17</f>
        <v>0</v>
      </c>
      <c r="H17" s="130">
        <f>'F25'!I17</f>
        <v>0</v>
      </c>
      <c r="I17" s="19"/>
      <c r="J17" s="19"/>
      <c r="K17" s="132">
        <f t="shared" si="1"/>
        <v>0</v>
      </c>
      <c r="L17" s="132">
        <f t="shared" si="2"/>
        <v>0</v>
      </c>
      <c r="M17" s="132">
        <f t="shared" si="3"/>
        <v>0</v>
      </c>
      <c r="N17" s="132">
        <f t="shared" si="4"/>
        <v>0</v>
      </c>
      <c r="O17" s="132">
        <f t="shared" si="5"/>
        <v>0</v>
      </c>
    </row>
    <row r="18" spans="2:15" x14ac:dyDescent="0.25">
      <c r="B18" s="18" t="s">
        <v>259</v>
      </c>
      <c r="C18" s="18" t="s">
        <v>259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spans="2:15" x14ac:dyDescent="0.25">
      <c r="B19" s="319" t="s">
        <v>497</v>
      </c>
      <c r="C19" s="320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</row>
    <row r="20" spans="2:15" x14ac:dyDescent="0.25">
      <c r="B20" s="18" t="s">
        <v>252</v>
      </c>
      <c r="C20" s="18" t="s">
        <v>253</v>
      </c>
      <c r="D20" s="173"/>
      <c r="E20" s="173"/>
      <c r="F20" s="173"/>
      <c r="G20" s="19"/>
      <c r="H20" s="19"/>
      <c r="I20" s="19"/>
      <c r="J20" s="19"/>
      <c r="K20" s="132"/>
      <c r="L20" s="132"/>
      <c r="M20" s="132"/>
      <c r="N20" s="132"/>
      <c r="O20" s="132"/>
    </row>
    <row r="21" spans="2:15" x14ac:dyDescent="0.25">
      <c r="B21" s="18"/>
      <c r="C21" s="113" t="s">
        <v>474</v>
      </c>
      <c r="D21" s="130">
        <f>'F2'!H21</f>
        <v>0</v>
      </c>
      <c r="E21" s="130">
        <f>'F3'!I21</f>
        <v>0</v>
      </c>
      <c r="F21" s="130">
        <f>'F4'!I21</f>
        <v>0</v>
      </c>
      <c r="G21" s="130">
        <f>'F25'!H21</f>
        <v>0</v>
      </c>
      <c r="H21" s="130">
        <f>'F25'!I21</f>
        <v>0</v>
      </c>
      <c r="I21" s="19"/>
      <c r="J21" s="19"/>
      <c r="K21" s="132">
        <f t="shared" ref="K21:N23" si="6">$D21*G21*12/10^7</f>
        <v>0</v>
      </c>
      <c r="L21" s="132">
        <f t="shared" si="6"/>
        <v>0</v>
      </c>
      <c r="M21" s="132">
        <f t="shared" si="6"/>
        <v>0</v>
      </c>
      <c r="N21" s="132">
        <f t="shared" si="6"/>
        <v>0</v>
      </c>
      <c r="O21" s="132">
        <f>SUM(K21:N21)</f>
        <v>0</v>
      </c>
    </row>
    <row r="22" spans="2:15" x14ac:dyDescent="0.25">
      <c r="B22" s="18"/>
      <c r="C22" s="113" t="s">
        <v>475</v>
      </c>
      <c r="D22" s="130">
        <f>'F2'!I33</f>
        <v>0</v>
      </c>
      <c r="E22" s="130">
        <f>'F3'!I33</f>
        <v>0</v>
      </c>
      <c r="F22" s="130">
        <f>'F4'!I33</f>
        <v>0</v>
      </c>
      <c r="G22" s="130">
        <f>'F25'!H22</f>
        <v>0</v>
      </c>
      <c r="H22" s="130">
        <f>'F25'!I22</f>
        <v>0</v>
      </c>
      <c r="I22" s="19"/>
      <c r="J22" s="19"/>
      <c r="K22" s="132">
        <f t="shared" si="6"/>
        <v>0</v>
      </c>
      <c r="L22" s="132">
        <f t="shared" si="6"/>
        <v>0</v>
      </c>
      <c r="M22" s="132">
        <f t="shared" si="6"/>
        <v>0</v>
      </c>
      <c r="N22" s="132">
        <f t="shared" si="6"/>
        <v>0</v>
      </c>
      <c r="O22" s="132">
        <f>SUM(K22:N22)</f>
        <v>0</v>
      </c>
    </row>
    <row r="23" spans="2:15" x14ac:dyDescent="0.25">
      <c r="B23" s="18"/>
      <c r="C23" s="113" t="s">
        <v>476</v>
      </c>
      <c r="D23" s="130">
        <f>'F2'!I45</f>
        <v>0</v>
      </c>
      <c r="E23" s="130">
        <f>'F3'!I45</f>
        <v>0</v>
      </c>
      <c r="F23" s="130">
        <f>'F4'!I45</f>
        <v>0</v>
      </c>
      <c r="G23" s="130">
        <f>'F25'!H23</f>
        <v>0</v>
      </c>
      <c r="H23" s="130">
        <f>'F25'!I23</f>
        <v>0</v>
      </c>
      <c r="I23" s="19"/>
      <c r="J23" s="19"/>
      <c r="K23" s="132">
        <f t="shared" si="6"/>
        <v>0</v>
      </c>
      <c r="L23" s="132">
        <f t="shared" si="6"/>
        <v>0</v>
      </c>
      <c r="M23" s="132">
        <f t="shared" si="6"/>
        <v>0</v>
      </c>
      <c r="N23" s="132">
        <f t="shared" si="6"/>
        <v>0</v>
      </c>
      <c r="O23" s="132">
        <f>SUM(K23:N23)</f>
        <v>0</v>
      </c>
    </row>
    <row r="24" spans="2:15" x14ac:dyDescent="0.25">
      <c r="B24" s="18" t="s">
        <v>254</v>
      </c>
      <c r="C24" s="18" t="s">
        <v>255</v>
      </c>
      <c r="D24" s="19"/>
      <c r="E24" s="19"/>
      <c r="F24" s="19"/>
      <c r="G24" s="130"/>
      <c r="H24" s="130"/>
      <c r="I24" s="19"/>
      <c r="J24" s="19"/>
      <c r="K24" s="132"/>
      <c r="L24" s="132"/>
      <c r="M24" s="132"/>
      <c r="N24" s="132"/>
      <c r="O24" s="132"/>
    </row>
    <row r="25" spans="2:15" x14ac:dyDescent="0.25">
      <c r="B25" s="18"/>
      <c r="C25" s="113" t="s">
        <v>474</v>
      </c>
      <c r="D25" s="130">
        <f>'F2'!I22</f>
        <v>0</v>
      </c>
      <c r="E25" s="130">
        <f>'F3'!I22</f>
        <v>0</v>
      </c>
      <c r="F25" s="130">
        <f>'F4'!N22</f>
        <v>0</v>
      </c>
      <c r="G25" s="130">
        <f>'F25'!H25</f>
        <v>0</v>
      </c>
      <c r="H25" s="130">
        <f>'F25'!I25</f>
        <v>0</v>
      </c>
      <c r="I25" s="19"/>
      <c r="J25" s="19"/>
      <c r="K25" s="132">
        <f t="shared" ref="K25:K56" si="7">$D25*G25*12/10^7</f>
        <v>0</v>
      </c>
      <c r="L25" s="132">
        <f t="shared" ref="L25:L56" si="8">$D25*H25*12/10^7</f>
        <v>0</v>
      </c>
      <c r="M25" s="132">
        <f t="shared" ref="M25:M56" si="9">$D25*I25*12/10^7</f>
        <v>0</v>
      </c>
      <c r="N25" s="132">
        <f t="shared" ref="N25:N56" si="10">$D25*J25*12/10^7</f>
        <v>0</v>
      </c>
      <c r="O25" s="132">
        <f t="shared" ref="O25:O56" si="11">SUM(K25:N25)</f>
        <v>0</v>
      </c>
    </row>
    <row r="26" spans="2:15" x14ac:dyDescent="0.25">
      <c r="B26" s="18"/>
      <c r="C26" s="113" t="s">
        <v>475</v>
      </c>
      <c r="D26" s="130">
        <f>'F2'!I34</f>
        <v>0</v>
      </c>
      <c r="E26" s="130">
        <f>'F3'!I34</f>
        <v>0</v>
      </c>
      <c r="F26" s="130">
        <f>'F4'!N34</f>
        <v>0</v>
      </c>
      <c r="G26" s="130">
        <f>'F25'!H26</f>
        <v>0</v>
      </c>
      <c r="H26" s="130">
        <f>'F25'!I26</f>
        <v>0</v>
      </c>
      <c r="I26" s="19"/>
      <c r="J26" s="19"/>
      <c r="K26" s="132">
        <f t="shared" si="7"/>
        <v>0</v>
      </c>
      <c r="L26" s="132">
        <f t="shared" si="8"/>
        <v>0</v>
      </c>
      <c r="M26" s="132">
        <f t="shared" si="9"/>
        <v>0</v>
      </c>
      <c r="N26" s="132">
        <f t="shared" si="10"/>
        <v>0</v>
      </c>
      <c r="O26" s="132">
        <f t="shared" si="11"/>
        <v>0</v>
      </c>
    </row>
    <row r="27" spans="2:15" x14ac:dyDescent="0.25">
      <c r="B27" s="18"/>
      <c r="C27" s="113" t="s">
        <v>476</v>
      </c>
      <c r="D27" s="130">
        <f>'F2'!I46</f>
        <v>0</v>
      </c>
      <c r="E27" s="130">
        <f>'F3'!I46</f>
        <v>0</v>
      </c>
      <c r="F27" s="130">
        <f>'F4'!N46</f>
        <v>0</v>
      </c>
      <c r="G27" s="130">
        <f>'F25'!H27</f>
        <v>0</v>
      </c>
      <c r="H27" s="130">
        <f>'F25'!I27</f>
        <v>0</v>
      </c>
      <c r="I27" s="19"/>
      <c r="J27" s="19"/>
      <c r="K27" s="132">
        <f t="shared" si="7"/>
        <v>0</v>
      </c>
      <c r="L27" s="132">
        <f t="shared" si="8"/>
        <v>0</v>
      </c>
      <c r="M27" s="132">
        <f t="shared" si="9"/>
        <v>0</v>
      </c>
      <c r="N27" s="132">
        <f t="shared" si="10"/>
        <v>0</v>
      </c>
      <c r="O27" s="132">
        <f t="shared" si="11"/>
        <v>0</v>
      </c>
    </row>
    <row r="28" spans="2:15" x14ac:dyDescent="0.25">
      <c r="B28" s="18" t="s">
        <v>630</v>
      </c>
      <c r="C28" s="18" t="s">
        <v>64</v>
      </c>
      <c r="D28" s="130"/>
      <c r="E28" s="130"/>
      <c r="F28" s="19"/>
      <c r="G28" s="130"/>
      <c r="H28" s="130"/>
      <c r="I28" s="19"/>
      <c r="J28" s="19"/>
      <c r="K28" s="132"/>
      <c r="L28" s="132"/>
      <c r="M28" s="132"/>
      <c r="N28" s="132"/>
      <c r="O28" s="132"/>
    </row>
    <row r="29" spans="2:15" x14ac:dyDescent="0.25">
      <c r="B29" s="18"/>
      <c r="C29" s="113" t="s">
        <v>474</v>
      </c>
      <c r="D29" s="130">
        <f>'F2'!I23</f>
        <v>0</v>
      </c>
      <c r="E29" s="130">
        <f>'F3'!I23</f>
        <v>0</v>
      </c>
      <c r="F29" s="130">
        <f>'F4'!N23</f>
        <v>0</v>
      </c>
      <c r="G29" s="130">
        <f>'F25'!H29</f>
        <v>0</v>
      </c>
      <c r="H29" s="130">
        <f>'F25'!I29</f>
        <v>0</v>
      </c>
      <c r="I29" s="19"/>
      <c r="J29" s="19"/>
      <c r="K29" s="132">
        <f t="shared" si="7"/>
        <v>0</v>
      </c>
      <c r="L29" s="132">
        <f t="shared" si="8"/>
        <v>0</v>
      </c>
      <c r="M29" s="132">
        <f t="shared" si="9"/>
        <v>0</v>
      </c>
      <c r="N29" s="132">
        <f t="shared" si="10"/>
        <v>0</v>
      </c>
      <c r="O29" s="132">
        <f t="shared" si="11"/>
        <v>0</v>
      </c>
    </row>
    <row r="30" spans="2:15" x14ac:dyDescent="0.25">
      <c r="B30" s="18"/>
      <c r="C30" s="113" t="s">
        <v>475</v>
      </c>
      <c r="D30" s="130">
        <f>'F2'!I35</f>
        <v>0</v>
      </c>
      <c r="E30" s="130">
        <f>'F3'!I35</f>
        <v>0</v>
      </c>
      <c r="F30" s="130">
        <f>'F4'!N35</f>
        <v>0</v>
      </c>
      <c r="G30" s="130">
        <f>'F25'!H30</f>
        <v>0</v>
      </c>
      <c r="H30" s="130">
        <f>'F25'!I30</f>
        <v>0</v>
      </c>
      <c r="I30" s="19"/>
      <c r="J30" s="19"/>
      <c r="K30" s="132">
        <f t="shared" si="7"/>
        <v>0</v>
      </c>
      <c r="L30" s="132">
        <f t="shared" si="8"/>
        <v>0</v>
      </c>
      <c r="M30" s="132">
        <f t="shared" si="9"/>
        <v>0</v>
      </c>
      <c r="N30" s="132">
        <f t="shared" si="10"/>
        <v>0</v>
      </c>
      <c r="O30" s="132">
        <f t="shared" si="11"/>
        <v>0</v>
      </c>
    </row>
    <row r="31" spans="2:15" x14ac:dyDescent="0.25">
      <c r="B31" s="18"/>
      <c r="C31" s="113" t="s">
        <v>476</v>
      </c>
      <c r="D31" s="130">
        <f>'F2'!I47</f>
        <v>0</v>
      </c>
      <c r="E31" s="130">
        <f>'F3'!I47</f>
        <v>0</v>
      </c>
      <c r="F31" s="130">
        <f>'F4'!N47</f>
        <v>0</v>
      </c>
      <c r="G31" s="130">
        <f>'F25'!H31</f>
        <v>0</v>
      </c>
      <c r="H31" s="130">
        <f>'F25'!I31</f>
        <v>0</v>
      </c>
      <c r="I31" s="19"/>
      <c r="J31" s="19"/>
      <c r="K31" s="132">
        <f t="shared" si="7"/>
        <v>0</v>
      </c>
      <c r="L31" s="132">
        <f t="shared" si="8"/>
        <v>0</v>
      </c>
      <c r="M31" s="132">
        <f t="shared" si="9"/>
        <v>0</v>
      </c>
      <c r="N31" s="132">
        <f t="shared" si="10"/>
        <v>0</v>
      </c>
      <c r="O31" s="132">
        <f t="shared" si="11"/>
        <v>0</v>
      </c>
    </row>
    <row r="32" spans="2:15" x14ac:dyDescent="0.25">
      <c r="B32" s="18" t="s">
        <v>631</v>
      </c>
      <c r="C32" s="18" t="s">
        <v>632</v>
      </c>
      <c r="D32" s="130"/>
      <c r="E32" s="130"/>
      <c r="F32" s="19"/>
      <c r="G32" s="130"/>
      <c r="H32" s="130"/>
      <c r="I32" s="19"/>
      <c r="J32" s="19"/>
      <c r="K32" s="132"/>
      <c r="L32" s="132"/>
      <c r="M32" s="132"/>
      <c r="N32" s="132"/>
      <c r="O32" s="132"/>
    </row>
    <row r="33" spans="2:15" x14ac:dyDescent="0.25">
      <c r="B33" s="18"/>
      <c r="C33" s="113" t="s">
        <v>474</v>
      </c>
      <c r="D33" s="130">
        <f>'F2'!I24</f>
        <v>0</v>
      </c>
      <c r="E33" s="130">
        <f>'F3'!I24</f>
        <v>0</v>
      </c>
      <c r="F33" s="130">
        <f>'F4'!N24</f>
        <v>0</v>
      </c>
      <c r="G33" s="130">
        <f>'F25'!H33</f>
        <v>0</v>
      </c>
      <c r="H33" s="130">
        <f>'F25'!I33</f>
        <v>0</v>
      </c>
      <c r="I33" s="19"/>
      <c r="J33" s="19"/>
      <c r="K33" s="132">
        <f t="shared" si="7"/>
        <v>0</v>
      </c>
      <c r="L33" s="132">
        <f t="shared" si="8"/>
        <v>0</v>
      </c>
      <c r="M33" s="132">
        <f t="shared" si="9"/>
        <v>0</v>
      </c>
      <c r="N33" s="132">
        <f t="shared" si="10"/>
        <v>0</v>
      </c>
      <c r="O33" s="132">
        <f t="shared" si="11"/>
        <v>0</v>
      </c>
    </row>
    <row r="34" spans="2:15" x14ac:dyDescent="0.25">
      <c r="B34" s="18"/>
      <c r="C34" s="113" t="s">
        <v>475</v>
      </c>
      <c r="D34" s="130">
        <f>'F2'!I36</f>
        <v>0</v>
      </c>
      <c r="E34" s="130">
        <f>'F3'!I36</f>
        <v>0</v>
      </c>
      <c r="F34" s="130">
        <f>'F4'!N36</f>
        <v>0</v>
      </c>
      <c r="G34" s="130">
        <f>'F25'!H34</f>
        <v>0</v>
      </c>
      <c r="H34" s="130">
        <f>'F25'!I34</f>
        <v>0</v>
      </c>
      <c r="I34" s="19"/>
      <c r="J34" s="19"/>
      <c r="K34" s="132">
        <f t="shared" si="7"/>
        <v>0</v>
      </c>
      <c r="L34" s="132">
        <f t="shared" si="8"/>
        <v>0</v>
      </c>
      <c r="M34" s="132">
        <f t="shared" si="9"/>
        <v>0</v>
      </c>
      <c r="N34" s="132">
        <f t="shared" si="10"/>
        <v>0</v>
      </c>
      <c r="O34" s="132">
        <f t="shared" si="11"/>
        <v>0</v>
      </c>
    </row>
    <row r="35" spans="2:15" x14ac:dyDescent="0.25">
      <c r="B35" s="18"/>
      <c r="C35" s="113" t="s">
        <v>476</v>
      </c>
      <c r="D35" s="130">
        <f>'F2'!I48</f>
        <v>0</v>
      </c>
      <c r="E35" s="130">
        <f>'F3'!I48</f>
        <v>0</v>
      </c>
      <c r="F35" s="130">
        <f>'F4'!N48</f>
        <v>0</v>
      </c>
      <c r="G35" s="130">
        <f>'F25'!H35</f>
        <v>0</v>
      </c>
      <c r="H35" s="130">
        <f>'F25'!I35</f>
        <v>0</v>
      </c>
      <c r="I35" s="19"/>
      <c r="J35" s="19"/>
      <c r="K35" s="132">
        <f t="shared" si="7"/>
        <v>0</v>
      </c>
      <c r="L35" s="132">
        <f t="shared" si="8"/>
        <v>0</v>
      </c>
      <c r="M35" s="132">
        <f t="shared" si="9"/>
        <v>0</v>
      </c>
      <c r="N35" s="132">
        <f t="shared" si="10"/>
        <v>0</v>
      </c>
      <c r="O35" s="132">
        <f t="shared" si="11"/>
        <v>0</v>
      </c>
    </row>
    <row r="36" spans="2:15" x14ac:dyDescent="0.25">
      <c r="B36" s="18" t="s">
        <v>633</v>
      </c>
      <c r="C36" s="18" t="s">
        <v>634</v>
      </c>
      <c r="D36" s="130"/>
      <c r="E36" s="130"/>
      <c r="F36" s="19"/>
      <c r="G36" s="130"/>
      <c r="H36" s="130"/>
      <c r="I36" s="19"/>
      <c r="J36" s="19"/>
      <c r="K36" s="132"/>
      <c r="L36" s="132"/>
      <c r="M36" s="132"/>
      <c r="N36" s="132"/>
      <c r="O36" s="132"/>
    </row>
    <row r="37" spans="2:15" x14ac:dyDescent="0.25">
      <c r="B37" s="18"/>
      <c r="C37" s="113" t="s">
        <v>474</v>
      </c>
      <c r="D37" s="130">
        <f>'F2'!I25</f>
        <v>0</v>
      </c>
      <c r="E37" s="130">
        <f>'F3'!I25</f>
        <v>0</v>
      </c>
      <c r="F37" s="130">
        <f>'F4'!N25</f>
        <v>0</v>
      </c>
      <c r="G37" s="130">
        <f>'F25'!H37</f>
        <v>0</v>
      </c>
      <c r="H37" s="130">
        <f>'F25'!I37</f>
        <v>0</v>
      </c>
      <c r="I37" s="19"/>
      <c r="J37" s="19"/>
      <c r="K37" s="132">
        <f t="shared" si="7"/>
        <v>0</v>
      </c>
      <c r="L37" s="132">
        <f t="shared" si="8"/>
        <v>0</v>
      </c>
      <c r="M37" s="132">
        <f t="shared" si="9"/>
        <v>0</v>
      </c>
      <c r="N37" s="132">
        <f t="shared" si="10"/>
        <v>0</v>
      </c>
      <c r="O37" s="132">
        <f t="shared" si="11"/>
        <v>0</v>
      </c>
    </row>
    <row r="38" spans="2:15" x14ac:dyDescent="0.25">
      <c r="B38" s="18"/>
      <c r="C38" s="113" t="s">
        <v>475</v>
      </c>
      <c r="D38" s="130">
        <f>'F2'!I37</f>
        <v>0</v>
      </c>
      <c r="E38" s="130">
        <f>'F3'!I37</f>
        <v>0</v>
      </c>
      <c r="F38" s="130">
        <f>'F4'!N37</f>
        <v>0</v>
      </c>
      <c r="G38" s="130">
        <f>'F25'!H38</f>
        <v>0</v>
      </c>
      <c r="H38" s="130">
        <f>'F25'!I38</f>
        <v>0</v>
      </c>
      <c r="I38" s="19"/>
      <c r="J38" s="19"/>
      <c r="K38" s="132">
        <f t="shared" si="7"/>
        <v>0</v>
      </c>
      <c r="L38" s="132">
        <f t="shared" si="8"/>
        <v>0</v>
      </c>
      <c r="M38" s="132">
        <f t="shared" si="9"/>
        <v>0</v>
      </c>
      <c r="N38" s="132">
        <f t="shared" si="10"/>
        <v>0</v>
      </c>
      <c r="O38" s="132">
        <f t="shared" si="11"/>
        <v>0</v>
      </c>
    </row>
    <row r="39" spans="2:15" x14ac:dyDescent="0.25">
      <c r="B39" s="18"/>
      <c r="C39" s="113" t="s">
        <v>476</v>
      </c>
      <c r="D39" s="130">
        <f>'F2'!I49</f>
        <v>0</v>
      </c>
      <c r="E39" s="130">
        <f>'F3'!I49</f>
        <v>0</v>
      </c>
      <c r="F39" s="130">
        <f>'F4'!N49</f>
        <v>0</v>
      </c>
      <c r="G39" s="130">
        <f>'F25'!H39</f>
        <v>0</v>
      </c>
      <c r="H39" s="130">
        <f>'F25'!I39</f>
        <v>0</v>
      </c>
      <c r="I39" s="19"/>
      <c r="J39" s="19"/>
      <c r="K39" s="132">
        <f t="shared" si="7"/>
        <v>0</v>
      </c>
      <c r="L39" s="132">
        <f t="shared" si="8"/>
        <v>0</v>
      </c>
      <c r="M39" s="132">
        <f t="shared" si="9"/>
        <v>0</v>
      </c>
      <c r="N39" s="132">
        <f t="shared" si="10"/>
        <v>0</v>
      </c>
      <c r="O39" s="132">
        <f t="shared" si="11"/>
        <v>0</v>
      </c>
    </row>
    <row r="40" spans="2:15" x14ac:dyDescent="0.25">
      <c r="B40" s="18" t="s">
        <v>639</v>
      </c>
      <c r="C40" s="18" t="s">
        <v>640</v>
      </c>
      <c r="D40" s="130">
        <f>'F2'!I50</f>
        <v>0</v>
      </c>
      <c r="E40" s="130">
        <f>'F3'!I50</f>
        <v>0</v>
      </c>
      <c r="F40" s="130">
        <f>'F4'!N50</f>
        <v>0</v>
      </c>
      <c r="G40" s="130">
        <f>'F25'!H40</f>
        <v>0</v>
      </c>
      <c r="H40" s="130">
        <f>'F25'!I40</f>
        <v>0</v>
      </c>
      <c r="I40" s="19"/>
      <c r="J40" s="19"/>
      <c r="K40" s="132">
        <f t="shared" si="7"/>
        <v>0</v>
      </c>
      <c r="L40" s="132">
        <f t="shared" si="8"/>
        <v>0</v>
      </c>
      <c r="M40" s="132">
        <f t="shared" si="9"/>
        <v>0</v>
      </c>
      <c r="N40" s="132">
        <f t="shared" si="10"/>
        <v>0</v>
      </c>
      <c r="O40" s="132">
        <f t="shared" si="11"/>
        <v>0</v>
      </c>
    </row>
    <row r="41" spans="2:15" x14ac:dyDescent="0.25">
      <c r="B41" s="18" t="s">
        <v>635</v>
      </c>
      <c r="C41" s="18" t="s">
        <v>636</v>
      </c>
      <c r="D41" s="130"/>
      <c r="E41" s="130"/>
      <c r="F41" s="19"/>
      <c r="G41" s="130"/>
      <c r="H41" s="130"/>
      <c r="I41" s="19"/>
      <c r="J41" s="19"/>
      <c r="K41" s="132"/>
      <c r="L41" s="132"/>
      <c r="M41" s="132"/>
      <c r="N41" s="132"/>
      <c r="O41" s="132"/>
    </row>
    <row r="42" spans="2:15" x14ac:dyDescent="0.25">
      <c r="B42" s="18"/>
      <c r="C42" s="113" t="s">
        <v>474</v>
      </c>
      <c r="D42" s="130">
        <f>'F2'!I26</f>
        <v>0</v>
      </c>
      <c r="E42" s="130">
        <f>'F3'!I26</f>
        <v>0</v>
      </c>
      <c r="F42" s="130">
        <f>'F4'!N26</f>
        <v>0</v>
      </c>
      <c r="G42" s="130">
        <f>'F25'!H42</f>
        <v>0</v>
      </c>
      <c r="H42" s="130">
        <f>'F25'!I42</f>
        <v>0</v>
      </c>
      <c r="I42" s="19"/>
      <c r="J42" s="19"/>
      <c r="K42" s="132">
        <f t="shared" si="7"/>
        <v>0</v>
      </c>
      <c r="L42" s="132">
        <f t="shared" si="8"/>
        <v>0</v>
      </c>
      <c r="M42" s="132">
        <f t="shared" si="9"/>
        <v>0</v>
      </c>
      <c r="N42" s="132">
        <f t="shared" si="10"/>
        <v>0</v>
      </c>
      <c r="O42" s="132">
        <f t="shared" si="11"/>
        <v>0</v>
      </c>
    </row>
    <row r="43" spans="2:15" x14ac:dyDescent="0.25">
      <c r="B43" s="18"/>
      <c r="C43" s="113" t="s">
        <v>475</v>
      </c>
      <c r="D43" s="130">
        <f>'F2'!I38</f>
        <v>0</v>
      </c>
      <c r="E43" s="130">
        <f>'F3'!I38</f>
        <v>0</v>
      </c>
      <c r="F43" s="130">
        <f>'F4'!N38</f>
        <v>0</v>
      </c>
      <c r="G43" s="130">
        <f>'F25'!H43</f>
        <v>0</v>
      </c>
      <c r="H43" s="130">
        <f>'F25'!I43</f>
        <v>0</v>
      </c>
      <c r="I43" s="19"/>
      <c r="J43" s="19"/>
      <c r="K43" s="132">
        <f t="shared" si="7"/>
        <v>0</v>
      </c>
      <c r="L43" s="132">
        <f t="shared" si="8"/>
        <v>0</v>
      </c>
      <c r="M43" s="132">
        <f t="shared" si="9"/>
        <v>0</v>
      </c>
      <c r="N43" s="132">
        <f t="shared" si="10"/>
        <v>0</v>
      </c>
      <c r="O43" s="132">
        <f t="shared" si="11"/>
        <v>0</v>
      </c>
    </row>
    <row r="44" spans="2:15" x14ac:dyDescent="0.25">
      <c r="B44" s="18"/>
      <c r="C44" s="113" t="s">
        <v>476</v>
      </c>
      <c r="D44" s="130">
        <f>'F2'!I51</f>
        <v>0</v>
      </c>
      <c r="E44" s="130">
        <f>'F3'!I51</f>
        <v>0</v>
      </c>
      <c r="F44" s="130">
        <f>'F4'!N51</f>
        <v>0</v>
      </c>
      <c r="G44" s="130">
        <f>'F25'!H44</f>
        <v>0</v>
      </c>
      <c r="H44" s="130">
        <f>'F25'!I44</f>
        <v>0</v>
      </c>
      <c r="I44" s="19"/>
      <c r="J44" s="19"/>
      <c r="K44" s="132">
        <f t="shared" si="7"/>
        <v>0</v>
      </c>
      <c r="L44" s="132">
        <f t="shared" si="8"/>
        <v>0</v>
      </c>
      <c r="M44" s="132">
        <f t="shared" si="9"/>
        <v>0</v>
      </c>
      <c r="N44" s="132">
        <f t="shared" si="10"/>
        <v>0</v>
      </c>
      <c r="O44" s="132">
        <f t="shared" si="11"/>
        <v>0</v>
      </c>
    </row>
    <row r="45" spans="2:15" x14ac:dyDescent="0.25">
      <c r="B45" s="18" t="s">
        <v>473</v>
      </c>
      <c r="C45" s="18" t="s">
        <v>627</v>
      </c>
      <c r="D45" s="130"/>
      <c r="E45" s="130"/>
      <c r="F45" s="19"/>
      <c r="G45" s="130"/>
      <c r="H45" s="130"/>
      <c r="I45" s="19"/>
      <c r="J45" s="19"/>
      <c r="K45" s="132"/>
      <c r="L45" s="132"/>
      <c r="M45" s="132"/>
      <c r="N45" s="132"/>
      <c r="O45" s="132"/>
    </row>
    <row r="46" spans="2:15" x14ac:dyDescent="0.25">
      <c r="B46" s="18"/>
      <c r="C46" s="113" t="s">
        <v>474</v>
      </c>
      <c r="D46" s="130">
        <f>'F2'!I27</f>
        <v>0</v>
      </c>
      <c r="E46" s="130">
        <f>'F3'!I27</f>
        <v>0</v>
      </c>
      <c r="F46" s="130">
        <f>'F4'!N27</f>
        <v>0</v>
      </c>
      <c r="G46" s="130">
        <f>'F25'!H46</f>
        <v>0</v>
      </c>
      <c r="H46" s="130">
        <f>'F25'!I46</f>
        <v>0</v>
      </c>
      <c r="I46" s="19"/>
      <c r="J46" s="19"/>
      <c r="K46" s="132">
        <f t="shared" si="7"/>
        <v>0</v>
      </c>
      <c r="L46" s="132">
        <f t="shared" si="8"/>
        <v>0</v>
      </c>
      <c r="M46" s="132">
        <f t="shared" si="9"/>
        <v>0</v>
      </c>
      <c r="N46" s="132">
        <f t="shared" si="10"/>
        <v>0</v>
      </c>
      <c r="O46" s="132">
        <f t="shared" si="11"/>
        <v>0</v>
      </c>
    </row>
    <row r="47" spans="2:15" x14ac:dyDescent="0.25">
      <c r="B47" s="18"/>
      <c r="C47" s="113" t="s">
        <v>475</v>
      </c>
      <c r="D47" s="130">
        <f>'F2'!I39</f>
        <v>0</v>
      </c>
      <c r="E47" s="130">
        <f>'F3'!I39</f>
        <v>0</v>
      </c>
      <c r="F47" s="130">
        <f>'F4'!N39</f>
        <v>0</v>
      </c>
      <c r="G47" s="130">
        <f>'F25'!H47</f>
        <v>0</v>
      </c>
      <c r="H47" s="130">
        <f>'F25'!I47</f>
        <v>0</v>
      </c>
      <c r="I47" s="19"/>
      <c r="J47" s="19"/>
      <c r="K47" s="132">
        <f t="shared" si="7"/>
        <v>0</v>
      </c>
      <c r="L47" s="132">
        <f t="shared" si="8"/>
        <v>0</v>
      </c>
      <c r="M47" s="132">
        <f t="shared" si="9"/>
        <v>0</v>
      </c>
      <c r="N47" s="132">
        <f t="shared" si="10"/>
        <v>0</v>
      </c>
      <c r="O47" s="132">
        <f t="shared" si="11"/>
        <v>0</v>
      </c>
    </row>
    <row r="48" spans="2:15" x14ac:dyDescent="0.25">
      <c r="B48" s="18"/>
      <c r="C48" s="113" t="s">
        <v>476</v>
      </c>
      <c r="D48" s="130">
        <f>'F2'!I52</f>
        <v>0</v>
      </c>
      <c r="E48" s="130">
        <f>'F3'!I52</f>
        <v>0</v>
      </c>
      <c r="F48" s="130">
        <f>'F4'!N52</f>
        <v>0</v>
      </c>
      <c r="G48" s="130">
        <f>'F25'!H48</f>
        <v>0</v>
      </c>
      <c r="H48" s="130">
        <f>'F25'!I48</f>
        <v>0</v>
      </c>
      <c r="I48" s="19"/>
      <c r="J48" s="19"/>
      <c r="K48" s="132">
        <f t="shared" si="7"/>
        <v>0</v>
      </c>
      <c r="L48" s="132">
        <f t="shared" si="8"/>
        <v>0</v>
      </c>
      <c r="M48" s="132">
        <f t="shared" si="9"/>
        <v>0</v>
      </c>
      <c r="N48" s="132">
        <f t="shared" si="10"/>
        <v>0</v>
      </c>
      <c r="O48" s="132">
        <f t="shared" si="11"/>
        <v>0</v>
      </c>
    </row>
    <row r="49" spans="2:15" x14ac:dyDescent="0.25">
      <c r="B49" s="18" t="s">
        <v>473</v>
      </c>
      <c r="C49" s="18" t="s">
        <v>637</v>
      </c>
      <c r="D49" s="130"/>
      <c r="E49" s="130"/>
      <c r="F49" s="19"/>
      <c r="G49" s="130"/>
      <c r="H49" s="130"/>
      <c r="I49" s="19"/>
      <c r="J49" s="19"/>
      <c r="K49" s="132"/>
      <c r="L49" s="132"/>
      <c r="M49" s="132"/>
      <c r="N49" s="132"/>
      <c r="O49" s="132"/>
    </row>
    <row r="50" spans="2:15" x14ac:dyDescent="0.25">
      <c r="B50" s="18"/>
      <c r="C50" s="113" t="s">
        <v>474</v>
      </c>
      <c r="D50" s="130">
        <f>'F2'!I28</f>
        <v>0</v>
      </c>
      <c r="E50" s="130">
        <f>'F3'!I28</f>
        <v>0</v>
      </c>
      <c r="F50" s="130">
        <f>'F4'!N28</f>
        <v>0</v>
      </c>
      <c r="G50" s="130">
        <f>'F25'!H50</f>
        <v>0</v>
      </c>
      <c r="H50" s="130">
        <f>'F25'!I50</f>
        <v>0</v>
      </c>
      <c r="I50" s="19"/>
      <c r="J50" s="19"/>
      <c r="K50" s="132">
        <f t="shared" si="7"/>
        <v>0</v>
      </c>
      <c r="L50" s="132">
        <f t="shared" si="8"/>
        <v>0</v>
      </c>
      <c r="M50" s="132">
        <f t="shared" si="9"/>
        <v>0</v>
      </c>
      <c r="N50" s="132">
        <f t="shared" si="10"/>
        <v>0</v>
      </c>
      <c r="O50" s="132">
        <f t="shared" si="11"/>
        <v>0</v>
      </c>
    </row>
    <row r="51" spans="2:15" x14ac:dyDescent="0.25">
      <c r="B51" s="18"/>
      <c r="C51" s="113" t="s">
        <v>475</v>
      </c>
      <c r="D51" s="130">
        <f>'F2'!I40</f>
        <v>0</v>
      </c>
      <c r="E51" s="130">
        <f>'F3'!I40</f>
        <v>0</v>
      </c>
      <c r="F51" s="130">
        <f>'F4'!N40</f>
        <v>0</v>
      </c>
      <c r="G51" s="130">
        <f>'F25'!H51</f>
        <v>0</v>
      </c>
      <c r="H51" s="130">
        <f>'F25'!I51</f>
        <v>0</v>
      </c>
      <c r="I51" s="19"/>
      <c r="J51" s="19"/>
      <c r="K51" s="132">
        <f t="shared" si="7"/>
        <v>0</v>
      </c>
      <c r="L51" s="132">
        <f t="shared" si="8"/>
        <v>0</v>
      </c>
      <c r="M51" s="132">
        <f t="shared" si="9"/>
        <v>0</v>
      </c>
      <c r="N51" s="132">
        <f t="shared" si="10"/>
        <v>0</v>
      </c>
      <c r="O51" s="132">
        <f t="shared" si="11"/>
        <v>0</v>
      </c>
    </row>
    <row r="52" spans="2:15" x14ac:dyDescent="0.25">
      <c r="B52" s="18"/>
      <c r="C52" s="113" t="s">
        <v>476</v>
      </c>
      <c r="D52" s="130">
        <f>'F2'!I53</f>
        <v>0</v>
      </c>
      <c r="E52" s="130">
        <f>'F3'!I53</f>
        <v>0</v>
      </c>
      <c r="F52" s="130">
        <f>'F4'!N53</f>
        <v>0</v>
      </c>
      <c r="G52" s="130">
        <f>'F25'!H52</f>
        <v>0</v>
      </c>
      <c r="H52" s="130">
        <f>'F25'!I52</f>
        <v>0</v>
      </c>
      <c r="I52" s="19"/>
      <c r="J52" s="19"/>
      <c r="K52" s="132">
        <f t="shared" si="7"/>
        <v>0</v>
      </c>
      <c r="L52" s="132">
        <f t="shared" si="8"/>
        <v>0</v>
      </c>
      <c r="M52" s="132">
        <f t="shared" si="9"/>
        <v>0</v>
      </c>
      <c r="N52" s="132">
        <f t="shared" si="10"/>
        <v>0</v>
      </c>
      <c r="O52" s="132">
        <f t="shared" si="11"/>
        <v>0</v>
      </c>
    </row>
    <row r="53" spans="2:15" x14ac:dyDescent="0.25">
      <c r="B53" s="18" t="s">
        <v>638</v>
      </c>
      <c r="C53" s="18" t="s">
        <v>629</v>
      </c>
      <c r="D53" s="130"/>
      <c r="E53" s="130"/>
      <c r="F53" s="19"/>
      <c r="G53" s="130"/>
      <c r="H53" s="130"/>
      <c r="I53" s="19"/>
      <c r="J53" s="19"/>
      <c r="K53" s="132"/>
      <c r="L53" s="132"/>
      <c r="M53" s="132"/>
      <c r="N53" s="132"/>
      <c r="O53" s="132"/>
    </row>
    <row r="54" spans="2:15" x14ac:dyDescent="0.25">
      <c r="B54" s="18"/>
      <c r="C54" s="113" t="s">
        <v>474</v>
      </c>
      <c r="D54" s="130">
        <f>'F2'!I29</f>
        <v>0</v>
      </c>
      <c r="E54" s="130">
        <f>'F3'!I29</f>
        <v>0</v>
      </c>
      <c r="F54" s="130">
        <f>'F4'!N29</f>
        <v>0</v>
      </c>
      <c r="G54" s="130">
        <f>'F25'!H54</f>
        <v>0</v>
      </c>
      <c r="H54" s="130">
        <f>'F25'!I54</f>
        <v>0</v>
      </c>
      <c r="I54" s="19"/>
      <c r="J54" s="19"/>
      <c r="K54" s="132">
        <f t="shared" si="7"/>
        <v>0</v>
      </c>
      <c r="L54" s="132">
        <f t="shared" si="8"/>
        <v>0</v>
      </c>
      <c r="M54" s="132">
        <f t="shared" si="9"/>
        <v>0</v>
      </c>
      <c r="N54" s="132">
        <f t="shared" si="10"/>
        <v>0</v>
      </c>
      <c r="O54" s="132">
        <f t="shared" si="11"/>
        <v>0</v>
      </c>
    </row>
    <row r="55" spans="2:15" x14ac:dyDescent="0.25">
      <c r="B55" s="18"/>
      <c r="C55" s="113" t="s">
        <v>475</v>
      </c>
      <c r="D55" s="130">
        <f>'F2'!I41</f>
        <v>0</v>
      </c>
      <c r="E55" s="130">
        <f>'F3'!I41</f>
        <v>0</v>
      </c>
      <c r="F55" s="130">
        <f>'F4'!N41</f>
        <v>0</v>
      </c>
      <c r="G55" s="130">
        <f>'F25'!H55</f>
        <v>0</v>
      </c>
      <c r="H55" s="130">
        <f>'F25'!I55</f>
        <v>0</v>
      </c>
      <c r="I55" s="19"/>
      <c r="J55" s="19"/>
      <c r="K55" s="132">
        <f t="shared" si="7"/>
        <v>0</v>
      </c>
      <c r="L55" s="132">
        <f t="shared" si="8"/>
        <v>0</v>
      </c>
      <c r="M55" s="132">
        <f t="shared" si="9"/>
        <v>0</v>
      </c>
      <c r="N55" s="132">
        <f t="shared" si="10"/>
        <v>0</v>
      </c>
      <c r="O55" s="132">
        <f t="shared" si="11"/>
        <v>0</v>
      </c>
    </row>
    <row r="56" spans="2:15" x14ac:dyDescent="0.25">
      <c r="B56" s="18"/>
      <c r="C56" s="113" t="s">
        <v>476</v>
      </c>
      <c r="D56" s="130">
        <f>'F2'!I54</f>
        <v>0</v>
      </c>
      <c r="E56" s="130">
        <f>'F3'!I54</f>
        <v>0</v>
      </c>
      <c r="F56" s="130">
        <f>'F4'!N54</f>
        <v>0</v>
      </c>
      <c r="G56" s="130">
        <f>'F25'!H56</f>
        <v>0</v>
      </c>
      <c r="H56" s="130">
        <f>'F25'!I56</f>
        <v>0</v>
      </c>
      <c r="I56" s="19"/>
      <c r="J56" s="19"/>
      <c r="K56" s="132">
        <f t="shared" si="7"/>
        <v>0</v>
      </c>
      <c r="L56" s="132">
        <f t="shared" si="8"/>
        <v>0</v>
      </c>
      <c r="M56" s="132">
        <f t="shared" si="9"/>
        <v>0</v>
      </c>
      <c r="N56" s="132">
        <f t="shared" si="10"/>
        <v>0</v>
      </c>
      <c r="O56" s="132">
        <f t="shared" si="11"/>
        <v>0</v>
      </c>
    </row>
    <row r="57" spans="2:15" x14ac:dyDescent="0.25">
      <c r="B57" s="18" t="s">
        <v>259</v>
      </c>
      <c r="C57" s="18" t="s">
        <v>259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>
        <f>D60+1</f>
        <v>2</v>
      </c>
      <c r="E61" s="4" t="s">
        <v>267</v>
      </c>
    </row>
    <row r="62" spans="2:15" x14ac:dyDescent="0.25">
      <c r="D62" s="174">
        <f>D61+1</f>
        <v>3</v>
      </c>
      <c r="E62" s="176" t="s">
        <v>709</v>
      </c>
    </row>
  </sheetData>
  <mergeCells count="10">
    <mergeCell ref="J5:J6"/>
    <mergeCell ref="K5:O5"/>
    <mergeCell ref="B8:C8"/>
    <mergeCell ref="B19:C19"/>
    <mergeCell ref="B5:C7"/>
    <mergeCell ref="D5:D6"/>
    <mergeCell ref="E5:E6"/>
    <mergeCell ref="F5:F6"/>
    <mergeCell ref="G5:H5"/>
    <mergeCell ref="I5:I6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B2:O62"/>
  <sheetViews>
    <sheetView showGridLines="0" topLeftCell="A34" zoomScale="80" zoomScaleNormal="80" workbookViewId="0">
      <selection activeCell="E62" sqref="E62"/>
    </sheetView>
  </sheetViews>
  <sheetFormatPr defaultColWidth="9.1796875" defaultRowHeight="14" x14ac:dyDescent="0.25"/>
  <cols>
    <col min="1" max="1" width="9.1796875" style="76"/>
    <col min="2" max="2" width="22.54296875" style="76" customWidth="1"/>
    <col min="3" max="3" width="27" style="76" bestFit="1" customWidth="1"/>
    <col min="4" max="4" width="14" style="76" customWidth="1"/>
    <col min="5" max="5" width="16.81640625" style="76" customWidth="1"/>
    <col min="6" max="6" width="14" style="76" customWidth="1"/>
    <col min="7" max="7" width="25" style="76" bestFit="1" customWidth="1"/>
    <col min="8" max="8" width="17.54296875" style="76" bestFit="1" customWidth="1"/>
    <col min="9" max="9" width="17.54296875" style="76" customWidth="1"/>
    <col min="10" max="10" width="16.1796875" style="76" customWidth="1"/>
    <col min="11" max="11" width="25" style="76" bestFit="1" customWidth="1"/>
    <col min="12" max="12" width="17.54296875" style="76" bestFit="1" customWidth="1"/>
    <col min="13" max="13" width="20.1796875" style="76" bestFit="1" customWidth="1"/>
    <col min="14" max="14" width="14.54296875" style="76" customWidth="1"/>
    <col min="15" max="15" width="17.453125" style="76" customWidth="1"/>
    <col min="16" max="16384" width="9.1796875" style="76"/>
  </cols>
  <sheetData>
    <row r="2" spans="2:15" x14ac:dyDescent="0.25">
      <c r="I2" s="25" t="s">
        <v>240</v>
      </c>
    </row>
    <row r="3" spans="2:15" x14ac:dyDescent="0.25">
      <c r="I3" s="27" t="s">
        <v>569</v>
      </c>
    </row>
    <row r="5" spans="2:15" x14ac:dyDescent="0.25">
      <c r="B5" s="394" t="s">
        <v>244</v>
      </c>
      <c r="C5" s="395"/>
      <c r="D5" s="403" t="s">
        <v>550</v>
      </c>
      <c r="E5" s="403" t="s">
        <v>551</v>
      </c>
      <c r="F5" s="402" t="s">
        <v>500</v>
      </c>
      <c r="G5" s="402" t="s">
        <v>552</v>
      </c>
      <c r="H5" s="402"/>
      <c r="I5" s="403" t="s">
        <v>556</v>
      </c>
      <c r="J5" s="400" t="s">
        <v>558</v>
      </c>
      <c r="K5" s="402" t="s">
        <v>553</v>
      </c>
      <c r="L5" s="402"/>
      <c r="M5" s="402"/>
      <c r="N5" s="402"/>
      <c r="O5" s="402"/>
    </row>
    <row r="6" spans="2:15" x14ac:dyDescent="0.25">
      <c r="B6" s="396"/>
      <c r="C6" s="397"/>
      <c r="D6" s="403"/>
      <c r="E6" s="403"/>
      <c r="F6" s="402"/>
      <c r="G6" s="116" t="s">
        <v>554</v>
      </c>
      <c r="H6" s="116" t="s">
        <v>555</v>
      </c>
      <c r="I6" s="403"/>
      <c r="J6" s="401"/>
      <c r="K6" s="116" t="s">
        <v>554</v>
      </c>
      <c r="L6" s="116" t="s">
        <v>555</v>
      </c>
      <c r="M6" s="116" t="s">
        <v>556</v>
      </c>
      <c r="N6" s="116" t="s">
        <v>558</v>
      </c>
      <c r="O6" s="116" t="s">
        <v>108</v>
      </c>
    </row>
    <row r="7" spans="2:15" x14ac:dyDescent="0.25">
      <c r="B7" s="398"/>
      <c r="C7" s="399"/>
      <c r="D7" s="115" t="s">
        <v>305</v>
      </c>
      <c r="E7" s="116" t="s">
        <v>305</v>
      </c>
      <c r="F7" s="116" t="s">
        <v>305</v>
      </c>
      <c r="G7" s="116" t="s">
        <v>305</v>
      </c>
      <c r="H7" s="116" t="s">
        <v>305</v>
      </c>
      <c r="I7" s="116" t="s">
        <v>305</v>
      </c>
      <c r="J7" s="116" t="s">
        <v>305</v>
      </c>
      <c r="K7" s="116" t="s">
        <v>431</v>
      </c>
      <c r="L7" s="116" t="s">
        <v>431</v>
      </c>
      <c r="M7" s="116" t="s">
        <v>431</v>
      </c>
      <c r="N7" s="116" t="s">
        <v>431</v>
      </c>
      <c r="O7" s="116" t="s">
        <v>431</v>
      </c>
    </row>
    <row r="8" spans="2:15" x14ac:dyDescent="0.25">
      <c r="B8" s="319" t="s">
        <v>496</v>
      </c>
      <c r="C8" s="320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4" t="s">
        <v>247</v>
      </c>
      <c r="C9" s="74" t="s">
        <v>248</v>
      </c>
      <c r="D9" s="130">
        <f>'F2'!J9</f>
        <v>0</v>
      </c>
      <c r="E9" s="130">
        <f>'F3'!J9</f>
        <v>0</v>
      </c>
      <c r="F9" s="130">
        <f>'F4'!O9</f>
        <v>0</v>
      </c>
      <c r="G9" s="130">
        <f>'F25'!H9</f>
        <v>0</v>
      </c>
      <c r="H9" s="130">
        <f>'F25'!I9</f>
        <v>0</v>
      </c>
      <c r="I9" s="19"/>
      <c r="J9" s="19"/>
      <c r="K9" s="132">
        <f>$D9*G9*12/10^7</f>
        <v>0</v>
      </c>
      <c r="L9" s="132">
        <f t="shared" ref="L9:N10" si="0">$D9*H9*12/10^7</f>
        <v>0</v>
      </c>
      <c r="M9" s="132">
        <f t="shared" si="0"/>
        <v>0</v>
      </c>
      <c r="N9" s="132">
        <f t="shared" si="0"/>
        <v>0</v>
      </c>
      <c r="O9" s="132">
        <f>SUM(K9:N9)</f>
        <v>0</v>
      </c>
    </row>
    <row r="10" spans="2:15" x14ac:dyDescent="0.25">
      <c r="B10" s="18" t="s">
        <v>249</v>
      </c>
      <c r="C10" s="18" t="s">
        <v>250</v>
      </c>
      <c r="D10" s="130">
        <f>'F2'!J10</f>
        <v>0</v>
      </c>
      <c r="E10" s="130">
        <f>'F3'!J10</f>
        <v>0</v>
      </c>
      <c r="F10" s="130">
        <f>'F4'!O10</f>
        <v>0</v>
      </c>
      <c r="G10" s="130">
        <f>'F25'!H10</f>
        <v>0</v>
      </c>
      <c r="H10" s="130">
        <f>'F25'!I10</f>
        <v>0</v>
      </c>
      <c r="I10" s="19"/>
      <c r="J10" s="19"/>
      <c r="K10" s="132">
        <f>$D10*G10*12/10^7</f>
        <v>0</v>
      </c>
      <c r="L10" s="132">
        <f t="shared" si="0"/>
        <v>0</v>
      </c>
      <c r="M10" s="132">
        <f t="shared" si="0"/>
        <v>0</v>
      </c>
      <c r="N10" s="132">
        <f t="shared" si="0"/>
        <v>0</v>
      </c>
      <c r="O10" s="132">
        <f>SUM(K10:N10)</f>
        <v>0</v>
      </c>
    </row>
    <row r="11" spans="2:15" x14ac:dyDescent="0.25">
      <c r="B11" s="18" t="s">
        <v>616</v>
      </c>
      <c r="C11" s="18" t="s">
        <v>617</v>
      </c>
      <c r="D11" s="130">
        <f>'F2'!J11</f>
        <v>0</v>
      </c>
      <c r="E11" s="130">
        <f>'F3'!J11</f>
        <v>0</v>
      </c>
      <c r="F11" s="130">
        <f>'F4'!O11</f>
        <v>0</v>
      </c>
      <c r="G11" s="130">
        <f>'F25'!H11</f>
        <v>0</v>
      </c>
      <c r="H11" s="130">
        <f>'F25'!I11</f>
        <v>0</v>
      </c>
      <c r="I11" s="19"/>
      <c r="J11" s="19"/>
      <c r="K11" s="132">
        <f t="shared" ref="K11:K17" si="1">$D11*G11*12/10^7</f>
        <v>0</v>
      </c>
      <c r="L11" s="132">
        <f t="shared" ref="L11:L17" si="2">$D11*H11*12/10^7</f>
        <v>0</v>
      </c>
      <c r="M11" s="132">
        <f t="shared" ref="M11:M17" si="3">$D11*I11*12/10^7</f>
        <v>0</v>
      </c>
      <c r="N11" s="132">
        <f t="shared" ref="N11:N17" si="4">$D11*J11*12/10^7</f>
        <v>0</v>
      </c>
      <c r="O11" s="132">
        <f t="shared" ref="O11:O17" si="5">SUM(K11:N11)</f>
        <v>0</v>
      </c>
    </row>
    <row r="12" spans="2:15" x14ac:dyDescent="0.25">
      <c r="B12" s="18" t="s">
        <v>618</v>
      </c>
      <c r="C12" s="18" t="s">
        <v>619</v>
      </c>
      <c r="D12" s="130">
        <f>'F2'!J12</f>
        <v>0</v>
      </c>
      <c r="E12" s="130">
        <f>'F3'!J12</f>
        <v>0</v>
      </c>
      <c r="F12" s="130">
        <f>'F4'!O12</f>
        <v>0</v>
      </c>
      <c r="G12" s="130">
        <f>'F25'!H12</f>
        <v>0</v>
      </c>
      <c r="H12" s="130">
        <f>'F25'!I12</f>
        <v>0</v>
      </c>
      <c r="I12" s="19"/>
      <c r="J12" s="19"/>
      <c r="K12" s="132">
        <f t="shared" si="1"/>
        <v>0</v>
      </c>
      <c r="L12" s="132">
        <f t="shared" si="2"/>
        <v>0</v>
      </c>
      <c r="M12" s="132">
        <f t="shared" si="3"/>
        <v>0</v>
      </c>
      <c r="N12" s="132">
        <f t="shared" si="4"/>
        <v>0</v>
      </c>
      <c r="O12" s="132">
        <f t="shared" si="5"/>
        <v>0</v>
      </c>
    </row>
    <row r="13" spans="2:15" x14ac:dyDescent="0.25">
      <c r="B13" s="18" t="s">
        <v>620</v>
      </c>
      <c r="C13" s="18" t="s">
        <v>621</v>
      </c>
      <c r="D13" s="130">
        <f>'F2'!J13</f>
        <v>0</v>
      </c>
      <c r="E13" s="130">
        <f>'F3'!J13</f>
        <v>0</v>
      </c>
      <c r="F13" s="130">
        <f>'F4'!O13</f>
        <v>0</v>
      </c>
      <c r="G13" s="130">
        <f>'F25'!H13</f>
        <v>0</v>
      </c>
      <c r="H13" s="130">
        <f>'F25'!I13</f>
        <v>0</v>
      </c>
      <c r="I13" s="19"/>
      <c r="J13" s="19"/>
      <c r="K13" s="132">
        <f t="shared" si="1"/>
        <v>0</v>
      </c>
      <c r="L13" s="132">
        <f t="shared" si="2"/>
        <v>0</v>
      </c>
      <c r="M13" s="132">
        <f t="shared" si="3"/>
        <v>0</v>
      </c>
      <c r="N13" s="132">
        <f t="shared" si="4"/>
        <v>0</v>
      </c>
      <c r="O13" s="132">
        <f t="shared" si="5"/>
        <v>0</v>
      </c>
    </row>
    <row r="14" spans="2:15" x14ac:dyDescent="0.25">
      <c r="B14" s="18" t="s">
        <v>622</v>
      </c>
      <c r="C14" s="18" t="s">
        <v>623</v>
      </c>
      <c r="D14" s="130">
        <f>'F2'!J14</f>
        <v>0</v>
      </c>
      <c r="E14" s="130">
        <f>'F3'!J14</f>
        <v>0</v>
      </c>
      <c r="F14" s="130">
        <f>'F4'!O14</f>
        <v>0</v>
      </c>
      <c r="G14" s="130">
        <f>'F25'!H14</f>
        <v>0</v>
      </c>
      <c r="H14" s="130">
        <f>'F25'!I14</f>
        <v>0</v>
      </c>
      <c r="I14" s="19"/>
      <c r="J14" s="19"/>
      <c r="K14" s="132">
        <f t="shared" si="1"/>
        <v>0</v>
      </c>
      <c r="L14" s="132">
        <f t="shared" si="2"/>
        <v>0</v>
      </c>
      <c r="M14" s="132">
        <f t="shared" si="3"/>
        <v>0</v>
      </c>
      <c r="N14" s="132">
        <f t="shared" si="4"/>
        <v>0</v>
      </c>
      <c r="O14" s="132">
        <f t="shared" si="5"/>
        <v>0</v>
      </c>
    </row>
    <row r="15" spans="2:15" x14ac:dyDescent="0.25">
      <c r="B15" s="18" t="s">
        <v>624</v>
      </c>
      <c r="C15" s="18" t="s">
        <v>625</v>
      </c>
      <c r="D15" s="130">
        <f>'F2'!J15</f>
        <v>0</v>
      </c>
      <c r="E15" s="130">
        <f>'F3'!J15</f>
        <v>0</v>
      </c>
      <c r="F15" s="130">
        <f>'F4'!O15</f>
        <v>0</v>
      </c>
      <c r="G15" s="130">
        <f>'F25'!H15</f>
        <v>0</v>
      </c>
      <c r="H15" s="130">
        <f>'F25'!I15</f>
        <v>0</v>
      </c>
      <c r="I15" s="19"/>
      <c r="J15" s="19"/>
      <c r="K15" s="132">
        <f t="shared" si="1"/>
        <v>0</v>
      </c>
      <c r="L15" s="132">
        <f t="shared" si="2"/>
        <v>0</v>
      </c>
      <c r="M15" s="132">
        <f t="shared" si="3"/>
        <v>0</v>
      </c>
      <c r="N15" s="132">
        <f t="shared" si="4"/>
        <v>0</v>
      </c>
      <c r="O15" s="132">
        <f t="shared" si="5"/>
        <v>0</v>
      </c>
    </row>
    <row r="16" spans="2:15" x14ac:dyDescent="0.25">
      <c r="B16" s="18" t="s">
        <v>626</v>
      </c>
      <c r="C16" s="18" t="s">
        <v>627</v>
      </c>
      <c r="D16" s="130">
        <f>'F2'!J16</f>
        <v>0</v>
      </c>
      <c r="E16" s="130">
        <f>'F3'!J16</f>
        <v>0</v>
      </c>
      <c r="F16" s="130">
        <f>'F4'!O16</f>
        <v>0</v>
      </c>
      <c r="G16" s="130">
        <f>'F25'!H16</f>
        <v>0</v>
      </c>
      <c r="H16" s="130">
        <f>'F25'!I16</f>
        <v>0</v>
      </c>
      <c r="I16" s="19"/>
      <c r="J16" s="19"/>
      <c r="K16" s="132">
        <f t="shared" si="1"/>
        <v>0</v>
      </c>
      <c r="L16" s="132">
        <f t="shared" si="2"/>
        <v>0</v>
      </c>
      <c r="M16" s="132">
        <f t="shared" si="3"/>
        <v>0</v>
      </c>
      <c r="N16" s="132">
        <f t="shared" si="4"/>
        <v>0</v>
      </c>
      <c r="O16" s="132">
        <f t="shared" si="5"/>
        <v>0</v>
      </c>
    </row>
    <row r="17" spans="2:15" x14ac:dyDescent="0.25">
      <c r="B17" s="18" t="s">
        <v>628</v>
      </c>
      <c r="C17" s="18" t="s">
        <v>629</v>
      </c>
      <c r="D17" s="130">
        <f>'F2'!J17</f>
        <v>0</v>
      </c>
      <c r="E17" s="130">
        <f>'F3'!J17</f>
        <v>0</v>
      </c>
      <c r="F17" s="130">
        <f>'F4'!O17</f>
        <v>0</v>
      </c>
      <c r="G17" s="130">
        <f>'F25'!H17</f>
        <v>0</v>
      </c>
      <c r="H17" s="130">
        <f>'F25'!I17</f>
        <v>0</v>
      </c>
      <c r="I17" s="19"/>
      <c r="J17" s="19"/>
      <c r="K17" s="132">
        <f t="shared" si="1"/>
        <v>0</v>
      </c>
      <c r="L17" s="132">
        <f t="shared" si="2"/>
        <v>0</v>
      </c>
      <c r="M17" s="132">
        <f t="shared" si="3"/>
        <v>0</v>
      </c>
      <c r="N17" s="132">
        <f t="shared" si="4"/>
        <v>0</v>
      </c>
      <c r="O17" s="132">
        <f t="shared" si="5"/>
        <v>0</v>
      </c>
    </row>
    <row r="18" spans="2:15" x14ac:dyDescent="0.25">
      <c r="B18" s="18" t="s">
        <v>259</v>
      </c>
      <c r="C18" s="18" t="s">
        <v>259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spans="2:15" x14ac:dyDescent="0.25">
      <c r="B19" s="319" t="s">
        <v>497</v>
      </c>
      <c r="C19" s="320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</row>
    <row r="20" spans="2:15" x14ac:dyDescent="0.25">
      <c r="B20" s="18" t="s">
        <v>252</v>
      </c>
      <c r="C20" s="18" t="s">
        <v>253</v>
      </c>
      <c r="D20" s="173"/>
      <c r="E20" s="173"/>
      <c r="F20" s="173"/>
      <c r="G20" s="19"/>
      <c r="H20" s="19"/>
      <c r="I20" s="19"/>
      <c r="J20" s="19"/>
      <c r="K20" s="132"/>
      <c r="L20" s="132"/>
      <c r="M20" s="132"/>
      <c r="N20" s="132"/>
      <c r="O20" s="132"/>
    </row>
    <row r="21" spans="2:15" x14ac:dyDescent="0.25">
      <c r="B21" s="18"/>
      <c r="C21" s="113" t="s">
        <v>474</v>
      </c>
      <c r="D21" s="130">
        <f>'F2'!J21</f>
        <v>0</v>
      </c>
      <c r="E21" s="130">
        <f>'F3'!J21</f>
        <v>0</v>
      </c>
      <c r="F21" s="130">
        <f>'F4'!O21</f>
        <v>0</v>
      </c>
      <c r="G21" s="130">
        <f>'F25'!H21</f>
        <v>0</v>
      </c>
      <c r="H21" s="130">
        <f>'F25'!I21</f>
        <v>0</v>
      </c>
      <c r="I21" s="19"/>
      <c r="J21" s="19"/>
      <c r="K21" s="132">
        <f t="shared" ref="K21:N23" si="6">$D21*G21*12/10^7</f>
        <v>0</v>
      </c>
      <c r="L21" s="132">
        <f t="shared" si="6"/>
        <v>0</v>
      </c>
      <c r="M21" s="132">
        <f t="shared" si="6"/>
        <v>0</v>
      </c>
      <c r="N21" s="132">
        <f t="shared" si="6"/>
        <v>0</v>
      </c>
      <c r="O21" s="132">
        <f>SUM(K21:N21)</f>
        <v>0</v>
      </c>
    </row>
    <row r="22" spans="2:15" x14ac:dyDescent="0.25">
      <c r="B22" s="18"/>
      <c r="C22" s="113" t="s">
        <v>475</v>
      </c>
      <c r="D22" s="130">
        <f>'F2'!J33</f>
        <v>0</v>
      </c>
      <c r="E22" s="130">
        <f>'F3'!J33</f>
        <v>0</v>
      </c>
      <c r="F22" s="130">
        <f>'F4'!O33</f>
        <v>0</v>
      </c>
      <c r="G22" s="130">
        <f>'F25'!H22</f>
        <v>0</v>
      </c>
      <c r="H22" s="130">
        <f>'F25'!I22</f>
        <v>0</v>
      </c>
      <c r="I22" s="19"/>
      <c r="J22" s="19"/>
      <c r="K22" s="132">
        <f t="shared" si="6"/>
        <v>0</v>
      </c>
      <c r="L22" s="132">
        <f t="shared" si="6"/>
        <v>0</v>
      </c>
      <c r="M22" s="132">
        <f t="shared" si="6"/>
        <v>0</v>
      </c>
      <c r="N22" s="132">
        <f t="shared" si="6"/>
        <v>0</v>
      </c>
      <c r="O22" s="132">
        <f>SUM(K22:N22)</f>
        <v>0</v>
      </c>
    </row>
    <row r="23" spans="2:15" x14ac:dyDescent="0.25">
      <c r="B23" s="18"/>
      <c r="C23" s="113" t="s">
        <v>476</v>
      </c>
      <c r="D23" s="130">
        <f>'F2'!J45</f>
        <v>0</v>
      </c>
      <c r="E23" s="130">
        <f>'F3'!J45</f>
        <v>0</v>
      </c>
      <c r="F23" s="130">
        <f>'F4'!O45</f>
        <v>0</v>
      </c>
      <c r="G23" s="130">
        <f>'F25'!H23</f>
        <v>0</v>
      </c>
      <c r="H23" s="130">
        <f>'F25'!I23</f>
        <v>0</v>
      </c>
      <c r="I23" s="19"/>
      <c r="J23" s="19"/>
      <c r="K23" s="132">
        <f t="shared" si="6"/>
        <v>0</v>
      </c>
      <c r="L23" s="132">
        <f t="shared" si="6"/>
        <v>0</v>
      </c>
      <c r="M23" s="132">
        <f t="shared" si="6"/>
        <v>0</v>
      </c>
      <c r="N23" s="132">
        <f t="shared" si="6"/>
        <v>0</v>
      </c>
      <c r="O23" s="132">
        <f>SUM(K23:N23)</f>
        <v>0</v>
      </c>
    </row>
    <row r="24" spans="2:15" x14ac:dyDescent="0.25">
      <c r="B24" s="18" t="s">
        <v>254</v>
      </c>
      <c r="C24" s="18" t="s">
        <v>255</v>
      </c>
      <c r="D24" s="19"/>
      <c r="E24" s="19"/>
      <c r="F24" s="19"/>
      <c r="G24" s="130"/>
      <c r="H24" s="130"/>
      <c r="I24" s="19"/>
      <c r="J24" s="19"/>
      <c r="K24" s="132"/>
      <c r="L24" s="132"/>
      <c r="M24" s="132"/>
      <c r="N24" s="132"/>
      <c r="O24" s="132"/>
    </row>
    <row r="25" spans="2:15" x14ac:dyDescent="0.25">
      <c r="B25" s="18"/>
      <c r="C25" s="113" t="s">
        <v>474</v>
      </c>
      <c r="D25" s="130">
        <f>'F2'!J22</f>
        <v>0</v>
      </c>
      <c r="E25" s="130">
        <f>'F3'!J22</f>
        <v>0</v>
      </c>
      <c r="F25" s="130">
        <f>'F4'!O22</f>
        <v>0</v>
      </c>
      <c r="G25" s="130">
        <f>'F25'!H25</f>
        <v>0</v>
      </c>
      <c r="H25" s="130">
        <f>'F25'!I25</f>
        <v>0</v>
      </c>
      <c r="I25" s="19"/>
      <c r="J25" s="19"/>
      <c r="K25" s="132">
        <f t="shared" ref="K25:K56" si="7">$D25*G25*12/10^7</f>
        <v>0</v>
      </c>
      <c r="L25" s="132">
        <f t="shared" ref="L25:L56" si="8">$D25*H25*12/10^7</f>
        <v>0</v>
      </c>
      <c r="M25" s="132">
        <f t="shared" ref="M25:M56" si="9">$D25*I25*12/10^7</f>
        <v>0</v>
      </c>
      <c r="N25" s="132">
        <f t="shared" ref="N25:N56" si="10">$D25*J25*12/10^7</f>
        <v>0</v>
      </c>
      <c r="O25" s="132">
        <f t="shared" ref="O25:O56" si="11">SUM(K25:N25)</f>
        <v>0</v>
      </c>
    </row>
    <row r="26" spans="2:15" x14ac:dyDescent="0.25">
      <c r="B26" s="18"/>
      <c r="C26" s="113" t="s">
        <v>475</v>
      </c>
      <c r="D26" s="130">
        <f>'F2'!J34</f>
        <v>0</v>
      </c>
      <c r="E26" s="130">
        <f>'F3'!J34</f>
        <v>0</v>
      </c>
      <c r="F26" s="130">
        <f>'F4'!O34</f>
        <v>0</v>
      </c>
      <c r="G26" s="130">
        <f>'F25'!H26</f>
        <v>0</v>
      </c>
      <c r="H26" s="130">
        <f>'F25'!I26</f>
        <v>0</v>
      </c>
      <c r="I26" s="19"/>
      <c r="J26" s="19"/>
      <c r="K26" s="132">
        <f t="shared" si="7"/>
        <v>0</v>
      </c>
      <c r="L26" s="132">
        <f t="shared" si="8"/>
        <v>0</v>
      </c>
      <c r="M26" s="132">
        <f t="shared" si="9"/>
        <v>0</v>
      </c>
      <c r="N26" s="132">
        <f t="shared" si="10"/>
        <v>0</v>
      </c>
      <c r="O26" s="132">
        <f t="shared" si="11"/>
        <v>0</v>
      </c>
    </row>
    <row r="27" spans="2:15" x14ac:dyDescent="0.25">
      <c r="B27" s="18"/>
      <c r="C27" s="113" t="s">
        <v>476</v>
      </c>
      <c r="D27" s="130">
        <f>'F2'!J46</f>
        <v>0</v>
      </c>
      <c r="E27" s="130">
        <f>'F3'!J46</f>
        <v>0</v>
      </c>
      <c r="F27" s="130">
        <f>'F4'!O46</f>
        <v>0</v>
      </c>
      <c r="G27" s="130">
        <f>'F25'!H27</f>
        <v>0</v>
      </c>
      <c r="H27" s="130">
        <f>'F25'!I27</f>
        <v>0</v>
      </c>
      <c r="I27" s="19"/>
      <c r="J27" s="19"/>
      <c r="K27" s="132">
        <f t="shared" si="7"/>
        <v>0</v>
      </c>
      <c r="L27" s="132">
        <f t="shared" si="8"/>
        <v>0</v>
      </c>
      <c r="M27" s="132">
        <f t="shared" si="9"/>
        <v>0</v>
      </c>
      <c r="N27" s="132">
        <f t="shared" si="10"/>
        <v>0</v>
      </c>
      <c r="O27" s="132">
        <f t="shared" si="11"/>
        <v>0</v>
      </c>
    </row>
    <row r="28" spans="2:15" x14ac:dyDescent="0.25">
      <c r="B28" s="18" t="s">
        <v>630</v>
      </c>
      <c r="C28" s="18" t="s">
        <v>64</v>
      </c>
      <c r="D28" s="130"/>
      <c r="E28" s="130"/>
      <c r="F28" s="19"/>
      <c r="G28" s="130"/>
      <c r="H28" s="130"/>
      <c r="I28" s="19"/>
      <c r="J28" s="19"/>
      <c r="K28" s="132"/>
      <c r="L28" s="132"/>
      <c r="M28" s="132"/>
      <c r="N28" s="132"/>
      <c r="O28" s="132"/>
    </row>
    <row r="29" spans="2:15" x14ac:dyDescent="0.25">
      <c r="B29" s="18"/>
      <c r="C29" s="113" t="s">
        <v>474</v>
      </c>
      <c r="D29" s="130">
        <f>'F2'!J23</f>
        <v>0</v>
      </c>
      <c r="E29" s="130">
        <f>'F3'!J23</f>
        <v>0</v>
      </c>
      <c r="F29" s="130">
        <f>'F4'!O23</f>
        <v>0</v>
      </c>
      <c r="G29" s="130">
        <f>'F25'!H29</f>
        <v>0</v>
      </c>
      <c r="H29" s="130">
        <f>'F25'!I29</f>
        <v>0</v>
      </c>
      <c r="I29" s="19"/>
      <c r="J29" s="19"/>
      <c r="K29" s="132">
        <f t="shared" si="7"/>
        <v>0</v>
      </c>
      <c r="L29" s="132">
        <f t="shared" si="8"/>
        <v>0</v>
      </c>
      <c r="M29" s="132">
        <f t="shared" si="9"/>
        <v>0</v>
      </c>
      <c r="N29" s="132">
        <f t="shared" si="10"/>
        <v>0</v>
      </c>
      <c r="O29" s="132">
        <f t="shared" si="11"/>
        <v>0</v>
      </c>
    </row>
    <row r="30" spans="2:15" x14ac:dyDescent="0.25">
      <c r="B30" s="18"/>
      <c r="C30" s="113" t="s">
        <v>475</v>
      </c>
      <c r="D30" s="130">
        <f>'F2'!J35</f>
        <v>0</v>
      </c>
      <c r="E30" s="130">
        <f>'F3'!J35</f>
        <v>0</v>
      </c>
      <c r="F30" s="130">
        <f>'F4'!O35</f>
        <v>0</v>
      </c>
      <c r="G30" s="130">
        <f>'F25'!H30</f>
        <v>0</v>
      </c>
      <c r="H30" s="130">
        <f>'F25'!I30</f>
        <v>0</v>
      </c>
      <c r="I30" s="19"/>
      <c r="J30" s="19"/>
      <c r="K30" s="132">
        <f t="shared" si="7"/>
        <v>0</v>
      </c>
      <c r="L30" s="132">
        <f t="shared" si="8"/>
        <v>0</v>
      </c>
      <c r="M30" s="132">
        <f t="shared" si="9"/>
        <v>0</v>
      </c>
      <c r="N30" s="132">
        <f t="shared" si="10"/>
        <v>0</v>
      </c>
      <c r="O30" s="132">
        <f t="shared" si="11"/>
        <v>0</v>
      </c>
    </row>
    <row r="31" spans="2:15" x14ac:dyDescent="0.25">
      <c r="B31" s="18"/>
      <c r="C31" s="113" t="s">
        <v>476</v>
      </c>
      <c r="D31" s="130">
        <f>'F2'!J47</f>
        <v>0</v>
      </c>
      <c r="E31" s="130">
        <f>'F3'!J47</f>
        <v>0</v>
      </c>
      <c r="F31" s="130">
        <f>'F4'!O47</f>
        <v>0</v>
      </c>
      <c r="G31" s="130">
        <f>'F25'!H31</f>
        <v>0</v>
      </c>
      <c r="H31" s="130">
        <f>'F25'!I31</f>
        <v>0</v>
      </c>
      <c r="I31" s="19"/>
      <c r="J31" s="19"/>
      <c r="K31" s="132">
        <f t="shared" si="7"/>
        <v>0</v>
      </c>
      <c r="L31" s="132">
        <f t="shared" si="8"/>
        <v>0</v>
      </c>
      <c r="M31" s="132">
        <f t="shared" si="9"/>
        <v>0</v>
      </c>
      <c r="N31" s="132">
        <f t="shared" si="10"/>
        <v>0</v>
      </c>
      <c r="O31" s="132">
        <f t="shared" si="11"/>
        <v>0</v>
      </c>
    </row>
    <row r="32" spans="2:15" x14ac:dyDescent="0.25">
      <c r="B32" s="18" t="s">
        <v>631</v>
      </c>
      <c r="C32" s="18" t="s">
        <v>632</v>
      </c>
      <c r="D32" s="130"/>
      <c r="E32" s="130"/>
      <c r="F32" s="19"/>
      <c r="G32" s="130"/>
      <c r="H32" s="130"/>
      <c r="I32" s="19"/>
      <c r="J32" s="19"/>
      <c r="K32" s="132"/>
      <c r="L32" s="132"/>
      <c r="M32" s="132"/>
      <c r="N32" s="132"/>
      <c r="O32" s="132"/>
    </row>
    <row r="33" spans="2:15" x14ac:dyDescent="0.25">
      <c r="B33" s="18"/>
      <c r="C33" s="113" t="s">
        <v>474</v>
      </c>
      <c r="D33" s="130">
        <f>'F2'!J24</f>
        <v>0</v>
      </c>
      <c r="E33" s="130">
        <f>'F3'!J24</f>
        <v>0</v>
      </c>
      <c r="F33" s="130">
        <f>'F4'!O24</f>
        <v>0</v>
      </c>
      <c r="G33" s="130">
        <f>'F25'!H33</f>
        <v>0</v>
      </c>
      <c r="H33" s="130">
        <f>'F25'!I33</f>
        <v>0</v>
      </c>
      <c r="I33" s="19"/>
      <c r="J33" s="19"/>
      <c r="K33" s="132">
        <f t="shared" si="7"/>
        <v>0</v>
      </c>
      <c r="L33" s="132">
        <f t="shared" si="8"/>
        <v>0</v>
      </c>
      <c r="M33" s="132">
        <f t="shared" si="9"/>
        <v>0</v>
      </c>
      <c r="N33" s="132">
        <f t="shared" si="10"/>
        <v>0</v>
      </c>
      <c r="O33" s="132">
        <f t="shared" si="11"/>
        <v>0</v>
      </c>
    </row>
    <row r="34" spans="2:15" x14ac:dyDescent="0.25">
      <c r="B34" s="18"/>
      <c r="C34" s="113" t="s">
        <v>475</v>
      </c>
      <c r="D34" s="130">
        <f>'F2'!J36</f>
        <v>0</v>
      </c>
      <c r="E34" s="130">
        <f>'F3'!J36</f>
        <v>0</v>
      </c>
      <c r="F34" s="130">
        <f>'F4'!O36</f>
        <v>0</v>
      </c>
      <c r="G34" s="130">
        <f>'F25'!H34</f>
        <v>0</v>
      </c>
      <c r="H34" s="130">
        <f>'F25'!I34</f>
        <v>0</v>
      </c>
      <c r="I34" s="19"/>
      <c r="J34" s="19"/>
      <c r="K34" s="132">
        <f t="shared" si="7"/>
        <v>0</v>
      </c>
      <c r="L34" s="132">
        <f t="shared" si="8"/>
        <v>0</v>
      </c>
      <c r="M34" s="132">
        <f t="shared" si="9"/>
        <v>0</v>
      </c>
      <c r="N34" s="132">
        <f t="shared" si="10"/>
        <v>0</v>
      </c>
      <c r="O34" s="132">
        <f t="shared" si="11"/>
        <v>0</v>
      </c>
    </row>
    <row r="35" spans="2:15" x14ac:dyDescent="0.25">
      <c r="B35" s="18"/>
      <c r="C35" s="113" t="s">
        <v>476</v>
      </c>
      <c r="D35" s="130">
        <f>'F2'!J48</f>
        <v>0</v>
      </c>
      <c r="E35" s="130">
        <f>'F3'!J48</f>
        <v>0</v>
      </c>
      <c r="F35" s="130">
        <f>'F4'!O48</f>
        <v>0</v>
      </c>
      <c r="G35" s="130">
        <f>'F25'!H35</f>
        <v>0</v>
      </c>
      <c r="H35" s="130">
        <f>'F25'!I35</f>
        <v>0</v>
      </c>
      <c r="I35" s="19"/>
      <c r="J35" s="19"/>
      <c r="K35" s="132">
        <f t="shared" si="7"/>
        <v>0</v>
      </c>
      <c r="L35" s="132">
        <f t="shared" si="8"/>
        <v>0</v>
      </c>
      <c r="M35" s="132">
        <f t="shared" si="9"/>
        <v>0</v>
      </c>
      <c r="N35" s="132">
        <f t="shared" si="10"/>
        <v>0</v>
      </c>
      <c r="O35" s="132">
        <f t="shared" si="11"/>
        <v>0</v>
      </c>
    </row>
    <row r="36" spans="2:15" x14ac:dyDescent="0.25">
      <c r="B36" s="18" t="s">
        <v>633</v>
      </c>
      <c r="C36" s="18" t="s">
        <v>634</v>
      </c>
      <c r="D36" s="130"/>
      <c r="E36" s="130"/>
      <c r="F36" s="19"/>
      <c r="G36" s="130"/>
      <c r="H36" s="130"/>
      <c r="I36" s="19"/>
      <c r="J36" s="19"/>
      <c r="K36" s="132"/>
      <c r="L36" s="132"/>
      <c r="M36" s="132"/>
      <c r="N36" s="132"/>
      <c r="O36" s="132"/>
    </row>
    <row r="37" spans="2:15" x14ac:dyDescent="0.25">
      <c r="B37" s="18"/>
      <c r="C37" s="113" t="s">
        <v>474</v>
      </c>
      <c r="D37" s="130">
        <f>'F2'!J25</f>
        <v>0</v>
      </c>
      <c r="E37" s="130">
        <f>'F3'!J25</f>
        <v>0</v>
      </c>
      <c r="F37" s="130">
        <f>'F4'!O25</f>
        <v>0</v>
      </c>
      <c r="G37" s="130">
        <f>'F25'!H37</f>
        <v>0</v>
      </c>
      <c r="H37" s="130">
        <f>'F25'!I37</f>
        <v>0</v>
      </c>
      <c r="I37" s="19"/>
      <c r="J37" s="19"/>
      <c r="K37" s="132">
        <f t="shared" si="7"/>
        <v>0</v>
      </c>
      <c r="L37" s="132">
        <f t="shared" si="8"/>
        <v>0</v>
      </c>
      <c r="M37" s="132">
        <f t="shared" si="9"/>
        <v>0</v>
      </c>
      <c r="N37" s="132">
        <f t="shared" si="10"/>
        <v>0</v>
      </c>
      <c r="O37" s="132">
        <f t="shared" si="11"/>
        <v>0</v>
      </c>
    </row>
    <row r="38" spans="2:15" x14ac:dyDescent="0.25">
      <c r="B38" s="18"/>
      <c r="C38" s="113" t="s">
        <v>475</v>
      </c>
      <c r="D38" s="130">
        <f>'F2'!J37</f>
        <v>0</v>
      </c>
      <c r="E38" s="130">
        <f>'F3'!J37</f>
        <v>0</v>
      </c>
      <c r="F38" s="130">
        <f>'F4'!O37</f>
        <v>0</v>
      </c>
      <c r="G38" s="130">
        <f>'F25'!H38</f>
        <v>0</v>
      </c>
      <c r="H38" s="130">
        <f>'F25'!I38</f>
        <v>0</v>
      </c>
      <c r="I38" s="19"/>
      <c r="J38" s="19"/>
      <c r="K38" s="132">
        <f t="shared" si="7"/>
        <v>0</v>
      </c>
      <c r="L38" s="132">
        <f t="shared" si="8"/>
        <v>0</v>
      </c>
      <c r="M38" s="132">
        <f t="shared" si="9"/>
        <v>0</v>
      </c>
      <c r="N38" s="132">
        <f t="shared" si="10"/>
        <v>0</v>
      </c>
      <c r="O38" s="132">
        <f t="shared" si="11"/>
        <v>0</v>
      </c>
    </row>
    <row r="39" spans="2:15" x14ac:dyDescent="0.25">
      <c r="B39" s="18"/>
      <c r="C39" s="113" t="s">
        <v>476</v>
      </c>
      <c r="D39" s="130">
        <f>'F2'!J49</f>
        <v>0</v>
      </c>
      <c r="E39" s="130">
        <f>'F3'!J49</f>
        <v>0</v>
      </c>
      <c r="F39" s="130">
        <f>'F4'!O49</f>
        <v>0</v>
      </c>
      <c r="G39" s="130">
        <f>'F25'!H39</f>
        <v>0</v>
      </c>
      <c r="H39" s="130">
        <f>'F25'!I39</f>
        <v>0</v>
      </c>
      <c r="I39" s="19"/>
      <c r="J39" s="19"/>
      <c r="K39" s="132">
        <f t="shared" si="7"/>
        <v>0</v>
      </c>
      <c r="L39" s="132">
        <f t="shared" si="8"/>
        <v>0</v>
      </c>
      <c r="M39" s="132">
        <f t="shared" si="9"/>
        <v>0</v>
      </c>
      <c r="N39" s="132">
        <f t="shared" si="10"/>
        <v>0</v>
      </c>
      <c r="O39" s="132">
        <f t="shared" si="11"/>
        <v>0</v>
      </c>
    </row>
    <row r="40" spans="2:15" x14ac:dyDescent="0.25">
      <c r="B40" s="18" t="s">
        <v>639</v>
      </c>
      <c r="C40" s="18" t="s">
        <v>640</v>
      </c>
      <c r="D40" s="130">
        <f>'F2'!J50</f>
        <v>0</v>
      </c>
      <c r="E40" s="130">
        <f>'F3'!J50</f>
        <v>0</v>
      </c>
      <c r="F40" s="130">
        <f>'F4'!O50</f>
        <v>0</v>
      </c>
      <c r="G40" s="130">
        <f>'F25'!H40</f>
        <v>0</v>
      </c>
      <c r="H40" s="130">
        <f>'F25'!I40</f>
        <v>0</v>
      </c>
      <c r="I40" s="19"/>
      <c r="J40" s="19"/>
      <c r="K40" s="132">
        <f t="shared" si="7"/>
        <v>0</v>
      </c>
      <c r="L40" s="132">
        <f t="shared" si="8"/>
        <v>0</v>
      </c>
      <c r="M40" s="132">
        <f t="shared" si="9"/>
        <v>0</v>
      </c>
      <c r="N40" s="132">
        <f t="shared" si="10"/>
        <v>0</v>
      </c>
      <c r="O40" s="132">
        <f t="shared" si="11"/>
        <v>0</v>
      </c>
    </row>
    <row r="41" spans="2:15" x14ac:dyDescent="0.25">
      <c r="B41" s="18" t="s">
        <v>635</v>
      </c>
      <c r="C41" s="18" t="s">
        <v>636</v>
      </c>
      <c r="D41" s="130"/>
      <c r="E41" s="130"/>
      <c r="F41" s="19"/>
      <c r="G41" s="130"/>
      <c r="H41" s="130"/>
      <c r="I41" s="19"/>
      <c r="J41" s="19"/>
      <c r="K41" s="132"/>
      <c r="L41" s="132"/>
      <c r="M41" s="132"/>
      <c r="N41" s="132"/>
      <c r="O41" s="132"/>
    </row>
    <row r="42" spans="2:15" x14ac:dyDescent="0.25">
      <c r="B42" s="18"/>
      <c r="C42" s="113" t="s">
        <v>474</v>
      </c>
      <c r="D42" s="130">
        <f>'F2'!J26</f>
        <v>0</v>
      </c>
      <c r="E42" s="130">
        <f>'F3'!J26</f>
        <v>0</v>
      </c>
      <c r="F42" s="130">
        <f>'F4'!O26</f>
        <v>0</v>
      </c>
      <c r="G42" s="130">
        <f>'F25'!H42</f>
        <v>0</v>
      </c>
      <c r="H42" s="130">
        <f>'F25'!I42</f>
        <v>0</v>
      </c>
      <c r="I42" s="19"/>
      <c r="J42" s="19"/>
      <c r="K42" s="132">
        <f t="shared" si="7"/>
        <v>0</v>
      </c>
      <c r="L42" s="132">
        <f t="shared" si="8"/>
        <v>0</v>
      </c>
      <c r="M42" s="132">
        <f t="shared" si="9"/>
        <v>0</v>
      </c>
      <c r="N42" s="132">
        <f t="shared" si="10"/>
        <v>0</v>
      </c>
      <c r="O42" s="132">
        <f t="shared" si="11"/>
        <v>0</v>
      </c>
    </row>
    <row r="43" spans="2:15" x14ac:dyDescent="0.25">
      <c r="B43" s="18"/>
      <c r="C43" s="113" t="s">
        <v>475</v>
      </c>
      <c r="D43" s="130">
        <f>'F2'!J38</f>
        <v>0</v>
      </c>
      <c r="E43" s="130">
        <f>'F3'!J38</f>
        <v>0</v>
      </c>
      <c r="F43" s="130">
        <f>'F4'!O38</f>
        <v>0</v>
      </c>
      <c r="G43" s="130">
        <f>'F25'!H43</f>
        <v>0</v>
      </c>
      <c r="H43" s="130">
        <f>'F25'!I43</f>
        <v>0</v>
      </c>
      <c r="I43" s="19"/>
      <c r="J43" s="19"/>
      <c r="K43" s="132">
        <f t="shared" si="7"/>
        <v>0</v>
      </c>
      <c r="L43" s="132">
        <f t="shared" si="8"/>
        <v>0</v>
      </c>
      <c r="M43" s="132">
        <f t="shared" si="9"/>
        <v>0</v>
      </c>
      <c r="N43" s="132">
        <f t="shared" si="10"/>
        <v>0</v>
      </c>
      <c r="O43" s="132">
        <f t="shared" si="11"/>
        <v>0</v>
      </c>
    </row>
    <row r="44" spans="2:15" x14ac:dyDescent="0.25">
      <c r="B44" s="18"/>
      <c r="C44" s="113" t="s">
        <v>476</v>
      </c>
      <c r="D44" s="130">
        <f>'F2'!J51</f>
        <v>0</v>
      </c>
      <c r="E44" s="130">
        <f>'F3'!J51</f>
        <v>0</v>
      </c>
      <c r="F44" s="130">
        <f>'F4'!O51</f>
        <v>0</v>
      </c>
      <c r="G44" s="130">
        <f>'F25'!H44</f>
        <v>0</v>
      </c>
      <c r="H44" s="130">
        <f>'F25'!I44</f>
        <v>0</v>
      </c>
      <c r="I44" s="19"/>
      <c r="J44" s="19"/>
      <c r="K44" s="132">
        <f t="shared" si="7"/>
        <v>0</v>
      </c>
      <c r="L44" s="132">
        <f t="shared" si="8"/>
        <v>0</v>
      </c>
      <c r="M44" s="132">
        <f t="shared" si="9"/>
        <v>0</v>
      </c>
      <c r="N44" s="132">
        <f t="shared" si="10"/>
        <v>0</v>
      </c>
      <c r="O44" s="132">
        <f t="shared" si="11"/>
        <v>0</v>
      </c>
    </row>
    <row r="45" spans="2:15" x14ac:dyDescent="0.25">
      <c r="B45" s="18" t="s">
        <v>473</v>
      </c>
      <c r="C45" s="18" t="s">
        <v>627</v>
      </c>
      <c r="D45" s="130"/>
      <c r="E45" s="130"/>
      <c r="F45" s="19"/>
      <c r="G45" s="130"/>
      <c r="H45" s="130"/>
      <c r="I45" s="19"/>
      <c r="J45" s="19"/>
      <c r="K45" s="132"/>
      <c r="L45" s="132"/>
      <c r="M45" s="132"/>
      <c r="N45" s="132"/>
      <c r="O45" s="132"/>
    </row>
    <row r="46" spans="2:15" x14ac:dyDescent="0.25">
      <c r="B46" s="18"/>
      <c r="C46" s="113" t="s">
        <v>474</v>
      </c>
      <c r="D46" s="130">
        <f>'F2'!J27</f>
        <v>0</v>
      </c>
      <c r="E46" s="130">
        <f>'F3'!J27</f>
        <v>0</v>
      </c>
      <c r="F46" s="130">
        <f>'F4'!O27</f>
        <v>0</v>
      </c>
      <c r="G46" s="130">
        <f>'F25'!H46</f>
        <v>0</v>
      </c>
      <c r="H46" s="130">
        <f>'F25'!I46</f>
        <v>0</v>
      </c>
      <c r="I46" s="19"/>
      <c r="J46" s="19"/>
      <c r="K46" s="132">
        <f t="shared" si="7"/>
        <v>0</v>
      </c>
      <c r="L46" s="132">
        <f t="shared" si="8"/>
        <v>0</v>
      </c>
      <c r="M46" s="132">
        <f t="shared" si="9"/>
        <v>0</v>
      </c>
      <c r="N46" s="132">
        <f t="shared" si="10"/>
        <v>0</v>
      </c>
      <c r="O46" s="132">
        <f t="shared" si="11"/>
        <v>0</v>
      </c>
    </row>
    <row r="47" spans="2:15" x14ac:dyDescent="0.25">
      <c r="B47" s="18"/>
      <c r="C47" s="113" t="s">
        <v>475</v>
      </c>
      <c r="D47" s="130">
        <f>'F2'!J39</f>
        <v>0</v>
      </c>
      <c r="E47" s="130">
        <f>'F3'!J39</f>
        <v>0</v>
      </c>
      <c r="F47" s="130">
        <f>'F4'!O39</f>
        <v>0</v>
      </c>
      <c r="G47" s="130">
        <f>'F25'!H47</f>
        <v>0</v>
      </c>
      <c r="H47" s="130">
        <f>'F25'!I47</f>
        <v>0</v>
      </c>
      <c r="I47" s="19"/>
      <c r="J47" s="19"/>
      <c r="K47" s="132">
        <f t="shared" si="7"/>
        <v>0</v>
      </c>
      <c r="L47" s="132">
        <f t="shared" si="8"/>
        <v>0</v>
      </c>
      <c r="M47" s="132">
        <f t="shared" si="9"/>
        <v>0</v>
      </c>
      <c r="N47" s="132">
        <f t="shared" si="10"/>
        <v>0</v>
      </c>
      <c r="O47" s="132">
        <f t="shared" si="11"/>
        <v>0</v>
      </c>
    </row>
    <row r="48" spans="2:15" x14ac:dyDescent="0.25">
      <c r="B48" s="18"/>
      <c r="C48" s="113" t="s">
        <v>476</v>
      </c>
      <c r="D48" s="130">
        <f>'F2'!J52</f>
        <v>0</v>
      </c>
      <c r="E48" s="130">
        <f>'F3'!J52</f>
        <v>0</v>
      </c>
      <c r="F48" s="130">
        <f>'F4'!O52</f>
        <v>0</v>
      </c>
      <c r="G48" s="130">
        <f>'F25'!H48</f>
        <v>0</v>
      </c>
      <c r="H48" s="130">
        <f>'F25'!I48</f>
        <v>0</v>
      </c>
      <c r="I48" s="19"/>
      <c r="J48" s="19"/>
      <c r="K48" s="132">
        <f t="shared" si="7"/>
        <v>0</v>
      </c>
      <c r="L48" s="132">
        <f t="shared" si="8"/>
        <v>0</v>
      </c>
      <c r="M48" s="132">
        <f t="shared" si="9"/>
        <v>0</v>
      </c>
      <c r="N48" s="132">
        <f t="shared" si="10"/>
        <v>0</v>
      </c>
      <c r="O48" s="132">
        <f t="shared" si="11"/>
        <v>0</v>
      </c>
    </row>
    <row r="49" spans="2:15" x14ac:dyDescent="0.25">
      <c r="B49" s="18" t="s">
        <v>473</v>
      </c>
      <c r="C49" s="18" t="s">
        <v>637</v>
      </c>
      <c r="D49" s="130"/>
      <c r="E49" s="130"/>
      <c r="F49" s="19"/>
      <c r="G49" s="130"/>
      <c r="H49" s="130"/>
      <c r="I49" s="19"/>
      <c r="J49" s="19"/>
      <c r="K49" s="132"/>
      <c r="L49" s="132"/>
      <c r="M49" s="132"/>
      <c r="N49" s="132"/>
      <c r="O49" s="132"/>
    </row>
    <row r="50" spans="2:15" x14ac:dyDescent="0.25">
      <c r="B50" s="18"/>
      <c r="C50" s="113" t="s">
        <v>474</v>
      </c>
      <c r="D50" s="130">
        <f>'F2'!J28</f>
        <v>0</v>
      </c>
      <c r="E50" s="130">
        <f>'F3'!J28</f>
        <v>0</v>
      </c>
      <c r="F50" s="130">
        <f>'F4'!O28</f>
        <v>0</v>
      </c>
      <c r="G50" s="130">
        <f>'F25'!H50</f>
        <v>0</v>
      </c>
      <c r="H50" s="130">
        <f>'F25'!I50</f>
        <v>0</v>
      </c>
      <c r="I50" s="19"/>
      <c r="J50" s="19"/>
      <c r="K50" s="132">
        <f t="shared" si="7"/>
        <v>0</v>
      </c>
      <c r="L50" s="132">
        <f t="shared" si="8"/>
        <v>0</v>
      </c>
      <c r="M50" s="132">
        <f t="shared" si="9"/>
        <v>0</v>
      </c>
      <c r="N50" s="132">
        <f t="shared" si="10"/>
        <v>0</v>
      </c>
      <c r="O50" s="132">
        <f t="shared" si="11"/>
        <v>0</v>
      </c>
    </row>
    <row r="51" spans="2:15" x14ac:dyDescent="0.25">
      <c r="B51" s="18"/>
      <c r="C51" s="113" t="s">
        <v>475</v>
      </c>
      <c r="D51" s="130">
        <f>'F2'!J40</f>
        <v>0</v>
      </c>
      <c r="E51" s="130">
        <f>'F3'!J40</f>
        <v>0</v>
      </c>
      <c r="F51" s="130">
        <f>'F4'!O40</f>
        <v>0</v>
      </c>
      <c r="G51" s="130">
        <f>'F25'!H51</f>
        <v>0</v>
      </c>
      <c r="H51" s="130">
        <f>'F25'!I51</f>
        <v>0</v>
      </c>
      <c r="I51" s="19"/>
      <c r="J51" s="19"/>
      <c r="K51" s="132">
        <f t="shared" si="7"/>
        <v>0</v>
      </c>
      <c r="L51" s="132">
        <f t="shared" si="8"/>
        <v>0</v>
      </c>
      <c r="M51" s="132">
        <f t="shared" si="9"/>
        <v>0</v>
      </c>
      <c r="N51" s="132">
        <f t="shared" si="10"/>
        <v>0</v>
      </c>
      <c r="O51" s="132">
        <f t="shared" si="11"/>
        <v>0</v>
      </c>
    </row>
    <row r="52" spans="2:15" x14ac:dyDescent="0.25">
      <c r="B52" s="18"/>
      <c r="C52" s="113" t="s">
        <v>476</v>
      </c>
      <c r="D52" s="130">
        <f>'F2'!J53</f>
        <v>0</v>
      </c>
      <c r="E52" s="130">
        <f>'F3'!J53</f>
        <v>0</v>
      </c>
      <c r="F52" s="130">
        <f>'F4'!O53</f>
        <v>0</v>
      </c>
      <c r="G52" s="130">
        <f>'F25'!H52</f>
        <v>0</v>
      </c>
      <c r="H52" s="130">
        <f>'F25'!I52</f>
        <v>0</v>
      </c>
      <c r="I52" s="19"/>
      <c r="J52" s="19"/>
      <c r="K52" s="132">
        <f t="shared" si="7"/>
        <v>0</v>
      </c>
      <c r="L52" s="132">
        <f t="shared" si="8"/>
        <v>0</v>
      </c>
      <c r="M52" s="132">
        <f t="shared" si="9"/>
        <v>0</v>
      </c>
      <c r="N52" s="132">
        <f t="shared" si="10"/>
        <v>0</v>
      </c>
      <c r="O52" s="132">
        <f t="shared" si="11"/>
        <v>0</v>
      </c>
    </row>
    <row r="53" spans="2:15" x14ac:dyDescent="0.25">
      <c r="B53" s="18" t="s">
        <v>638</v>
      </c>
      <c r="C53" s="18" t="s">
        <v>629</v>
      </c>
      <c r="D53" s="130"/>
      <c r="E53" s="130"/>
      <c r="F53" s="19"/>
      <c r="G53" s="130"/>
      <c r="H53" s="130"/>
      <c r="I53" s="19"/>
      <c r="J53" s="19"/>
      <c r="K53" s="132"/>
      <c r="L53" s="132"/>
      <c r="M53" s="132"/>
      <c r="N53" s="132"/>
      <c r="O53" s="132"/>
    </row>
    <row r="54" spans="2:15" x14ac:dyDescent="0.25">
      <c r="B54" s="18"/>
      <c r="C54" s="113" t="s">
        <v>474</v>
      </c>
      <c r="D54" s="130">
        <f>'F2'!J29</f>
        <v>0</v>
      </c>
      <c r="E54" s="130">
        <f>'F3'!J29</f>
        <v>0</v>
      </c>
      <c r="F54" s="130">
        <f>'F4'!O29</f>
        <v>0</v>
      </c>
      <c r="G54" s="130">
        <f>'F25'!H54</f>
        <v>0</v>
      </c>
      <c r="H54" s="130">
        <f>'F25'!I54</f>
        <v>0</v>
      </c>
      <c r="I54" s="19"/>
      <c r="J54" s="19"/>
      <c r="K54" s="132">
        <f t="shared" si="7"/>
        <v>0</v>
      </c>
      <c r="L54" s="132">
        <f t="shared" si="8"/>
        <v>0</v>
      </c>
      <c r="M54" s="132">
        <f t="shared" si="9"/>
        <v>0</v>
      </c>
      <c r="N54" s="132">
        <f t="shared" si="10"/>
        <v>0</v>
      </c>
      <c r="O54" s="132">
        <f t="shared" si="11"/>
        <v>0</v>
      </c>
    </row>
    <row r="55" spans="2:15" x14ac:dyDescent="0.25">
      <c r="B55" s="18"/>
      <c r="C55" s="113" t="s">
        <v>475</v>
      </c>
      <c r="D55" s="130">
        <f>'F2'!J41</f>
        <v>0</v>
      </c>
      <c r="E55" s="130">
        <f>'F3'!J41</f>
        <v>0</v>
      </c>
      <c r="F55" s="130">
        <f>'F4'!O41</f>
        <v>0</v>
      </c>
      <c r="G55" s="130">
        <f>'F25'!H55</f>
        <v>0</v>
      </c>
      <c r="H55" s="130">
        <f>'F25'!I55</f>
        <v>0</v>
      </c>
      <c r="I55" s="19"/>
      <c r="J55" s="19"/>
      <c r="K55" s="132">
        <f t="shared" si="7"/>
        <v>0</v>
      </c>
      <c r="L55" s="132">
        <f t="shared" si="8"/>
        <v>0</v>
      </c>
      <c r="M55" s="132">
        <f t="shared" si="9"/>
        <v>0</v>
      </c>
      <c r="N55" s="132">
        <f t="shared" si="10"/>
        <v>0</v>
      </c>
      <c r="O55" s="132">
        <f t="shared" si="11"/>
        <v>0</v>
      </c>
    </row>
    <row r="56" spans="2:15" x14ac:dyDescent="0.25">
      <c r="B56" s="18"/>
      <c r="C56" s="113" t="s">
        <v>476</v>
      </c>
      <c r="D56" s="130">
        <f>'F2'!J54</f>
        <v>0</v>
      </c>
      <c r="E56" s="130">
        <f>'F3'!J54</f>
        <v>0</v>
      </c>
      <c r="F56" s="130">
        <f>'F4'!O54</f>
        <v>0</v>
      </c>
      <c r="G56" s="130">
        <f>'F25'!H56</f>
        <v>0</v>
      </c>
      <c r="H56" s="130">
        <f>'F25'!I56</f>
        <v>0</v>
      </c>
      <c r="I56" s="19"/>
      <c r="J56" s="19"/>
      <c r="K56" s="132">
        <f t="shared" si="7"/>
        <v>0</v>
      </c>
      <c r="L56" s="132">
        <f t="shared" si="8"/>
        <v>0</v>
      </c>
      <c r="M56" s="132">
        <f t="shared" si="9"/>
        <v>0</v>
      </c>
      <c r="N56" s="132">
        <f t="shared" si="10"/>
        <v>0</v>
      </c>
      <c r="O56" s="132">
        <f t="shared" si="11"/>
        <v>0</v>
      </c>
    </row>
    <row r="57" spans="2:15" x14ac:dyDescent="0.25">
      <c r="B57" s="18" t="s">
        <v>259</v>
      </c>
      <c r="C57" s="18" t="s">
        <v>259</v>
      </c>
      <c r="D57" s="130"/>
      <c r="E57" s="130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>
        <f>D60+1</f>
        <v>2</v>
      </c>
      <c r="E61" s="4" t="s">
        <v>267</v>
      </c>
    </row>
    <row r="62" spans="2:15" x14ac:dyDescent="0.25">
      <c r="D62" s="174">
        <f>D61+1</f>
        <v>3</v>
      </c>
      <c r="E62" s="176" t="s">
        <v>709</v>
      </c>
    </row>
  </sheetData>
  <mergeCells count="10">
    <mergeCell ref="J5:J6"/>
    <mergeCell ref="K5:O5"/>
    <mergeCell ref="B8:C8"/>
    <mergeCell ref="B19:C19"/>
    <mergeCell ref="B5:C7"/>
    <mergeCell ref="D5:D6"/>
    <mergeCell ref="E5:E6"/>
    <mergeCell ref="F5:F6"/>
    <mergeCell ref="G5:H5"/>
    <mergeCell ref="I5:I6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B2:O62"/>
  <sheetViews>
    <sheetView showGridLines="0" topLeftCell="A34" zoomScale="80" zoomScaleNormal="80" workbookViewId="0">
      <selection activeCell="E62" sqref="E62"/>
    </sheetView>
  </sheetViews>
  <sheetFormatPr defaultColWidth="9.1796875" defaultRowHeight="14" x14ac:dyDescent="0.25"/>
  <cols>
    <col min="1" max="1" width="9.1796875" style="76"/>
    <col min="2" max="2" width="22.54296875" style="76" customWidth="1"/>
    <col min="3" max="3" width="27" style="76" bestFit="1" customWidth="1"/>
    <col min="4" max="4" width="14" style="76" customWidth="1"/>
    <col min="5" max="5" width="16.81640625" style="76" customWidth="1"/>
    <col min="6" max="6" width="14" style="76" customWidth="1"/>
    <col min="7" max="7" width="25" style="76" bestFit="1" customWidth="1"/>
    <col min="8" max="8" width="17.54296875" style="76" bestFit="1" customWidth="1"/>
    <col min="9" max="9" width="17.54296875" style="76" customWidth="1"/>
    <col min="10" max="10" width="16.1796875" style="76" customWidth="1"/>
    <col min="11" max="11" width="25" style="76" bestFit="1" customWidth="1"/>
    <col min="12" max="12" width="17.54296875" style="76" bestFit="1" customWidth="1"/>
    <col min="13" max="13" width="20.1796875" style="76" bestFit="1" customWidth="1"/>
    <col min="14" max="14" width="14.54296875" style="76" customWidth="1"/>
    <col min="15" max="15" width="17.453125" style="76" customWidth="1"/>
    <col min="16" max="16384" width="9.1796875" style="76"/>
  </cols>
  <sheetData>
    <row r="2" spans="2:15" x14ac:dyDescent="0.25">
      <c r="I2" s="25" t="s">
        <v>240</v>
      </c>
    </row>
    <row r="3" spans="2:15" x14ac:dyDescent="0.25">
      <c r="I3" s="27" t="s">
        <v>570</v>
      </c>
    </row>
    <row r="5" spans="2:15" x14ac:dyDescent="0.25">
      <c r="B5" s="394" t="s">
        <v>244</v>
      </c>
      <c r="C5" s="395"/>
      <c r="D5" s="403" t="s">
        <v>550</v>
      </c>
      <c r="E5" s="403" t="s">
        <v>551</v>
      </c>
      <c r="F5" s="402" t="s">
        <v>500</v>
      </c>
      <c r="G5" s="402" t="s">
        <v>552</v>
      </c>
      <c r="H5" s="402"/>
      <c r="I5" s="403" t="s">
        <v>556</v>
      </c>
      <c r="J5" s="400" t="s">
        <v>558</v>
      </c>
      <c r="K5" s="402" t="s">
        <v>553</v>
      </c>
      <c r="L5" s="402"/>
      <c r="M5" s="402"/>
      <c r="N5" s="402"/>
      <c r="O5" s="402"/>
    </row>
    <row r="6" spans="2:15" x14ac:dyDescent="0.25">
      <c r="B6" s="396"/>
      <c r="C6" s="397"/>
      <c r="D6" s="403"/>
      <c r="E6" s="403"/>
      <c r="F6" s="402"/>
      <c r="G6" s="116" t="s">
        <v>554</v>
      </c>
      <c r="H6" s="116" t="s">
        <v>555</v>
      </c>
      <c r="I6" s="403"/>
      <c r="J6" s="401"/>
      <c r="K6" s="116" t="s">
        <v>554</v>
      </c>
      <c r="L6" s="116" t="s">
        <v>555</v>
      </c>
      <c r="M6" s="116" t="s">
        <v>556</v>
      </c>
      <c r="N6" s="116" t="s">
        <v>558</v>
      </c>
      <c r="O6" s="116" t="s">
        <v>108</v>
      </c>
    </row>
    <row r="7" spans="2:15" x14ac:dyDescent="0.25">
      <c r="B7" s="398"/>
      <c r="C7" s="399"/>
      <c r="D7" s="115" t="s">
        <v>305</v>
      </c>
      <c r="E7" s="116" t="s">
        <v>305</v>
      </c>
      <c r="F7" s="116" t="s">
        <v>305</v>
      </c>
      <c r="G7" s="116" t="s">
        <v>305</v>
      </c>
      <c r="H7" s="116" t="s">
        <v>305</v>
      </c>
      <c r="I7" s="116" t="s">
        <v>305</v>
      </c>
      <c r="J7" s="116" t="s">
        <v>305</v>
      </c>
      <c r="K7" s="116" t="s">
        <v>431</v>
      </c>
      <c r="L7" s="116" t="s">
        <v>431</v>
      </c>
      <c r="M7" s="116" t="s">
        <v>431</v>
      </c>
      <c r="N7" s="116" t="s">
        <v>431</v>
      </c>
      <c r="O7" s="116" t="s">
        <v>431</v>
      </c>
    </row>
    <row r="8" spans="2:15" x14ac:dyDescent="0.25">
      <c r="B8" s="319" t="s">
        <v>496</v>
      </c>
      <c r="C8" s="320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4" t="s">
        <v>247</v>
      </c>
      <c r="C9" s="74" t="s">
        <v>248</v>
      </c>
      <c r="D9" s="130">
        <f>'F2'!J9</f>
        <v>0</v>
      </c>
      <c r="E9" s="130">
        <f>'F3'!J9</f>
        <v>0</v>
      </c>
      <c r="F9" s="130">
        <f>'F4'!O9</f>
        <v>0</v>
      </c>
      <c r="G9" s="130">
        <f>'F25'!N9</f>
        <v>0</v>
      </c>
      <c r="H9" s="130">
        <f>'F25'!O9</f>
        <v>0</v>
      </c>
      <c r="I9" s="19"/>
      <c r="J9" s="19"/>
      <c r="K9" s="132">
        <f t="shared" ref="K9:N10" si="0">$D9*G9*12/10^7</f>
        <v>0</v>
      </c>
      <c r="L9" s="132">
        <f t="shared" si="0"/>
        <v>0</v>
      </c>
      <c r="M9" s="132">
        <f t="shared" si="0"/>
        <v>0</v>
      </c>
      <c r="N9" s="132">
        <f t="shared" si="0"/>
        <v>0</v>
      </c>
      <c r="O9" s="132">
        <f>SUM(K9:N9)</f>
        <v>0</v>
      </c>
    </row>
    <row r="10" spans="2:15" x14ac:dyDescent="0.25">
      <c r="B10" s="18" t="s">
        <v>249</v>
      </c>
      <c r="C10" s="18" t="s">
        <v>250</v>
      </c>
      <c r="D10" s="130">
        <f>'F2'!J10</f>
        <v>0</v>
      </c>
      <c r="E10" s="130">
        <f>'F3'!J10</f>
        <v>0</v>
      </c>
      <c r="F10" s="130">
        <f>'F4'!O10</f>
        <v>0</v>
      </c>
      <c r="G10" s="130">
        <f>'F25'!N10</f>
        <v>0</v>
      </c>
      <c r="H10" s="130">
        <f>'F25'!O10</f>
        <v>0</v>
      </c>
      <c r="I10" s="19"/>
      <c r="J10" s="19"/>
      <c r="K10" s="132">
        <f t="shared" si="0"/>
        <v>0</v>
      </c>
      <c r="L10" s="132">
        <f t="shared" si="0"/>
        <v>0</v>
      </c>
      <c r="M10" s="132">
        <f t="shared" si="0"/>
        <v>0</v>
      </c>
      <c r="N10" s="132">
        <f t="shared" si="0"/>
        <v>0</v>
      </c>
      <c r="O10" s="132">
        <f>SUM(K10:N10)</f>
        <v>0</v>
      </c>
    </row>
    <row r="11" spans="2:15" x14ac:dyDescent="0.25">
      <c r="B11" s="18" t="s">
        <v>616</v>
      </c>
      <c r="C11" s="18" t="s">
        <v>617</v>
      </c>
      <c r="D11" s="130">
        <f>'F2'!J11</f>
        <v>0</v>
      </c>
      <c r="E11" s="130">
        <f>'F3'!J11</f>
        <v>0</v>
      </c>
      <c r="F11" s="130">
        <f>'F4'!O11</f>
        <v>0</v>
      </c>
      <c r="G11" s="130">
        <f>'F25'!N11</f>
        <v>0</v>
      </c>
      <c r="H11" s="130">
        <f>'F25'!O11</f>
        <v>0</v>
      </c>
      <c r="I11" s="19"/>
      <c r="J11" s="19"/>
      <c r="K11" s="132">
        <f t="shared" ref="K11:K17" si="1">$D11*G11*12/10^7</f>
        <v>0</v>
      </c>
      <c r="L11" s="132">
        <f t="shared" ref="L11:L17" si="2">$D11*H11*12/10^7</f>
        <v>0</v>
      </c>
      <c r="M11" s="132">
        <f t="shared" ref="M11:M17" si="3">$D11*I11*12/10^7</f>
        <v>0</v>
      </c>
      <c r="N11" s="132">
        <f t="shared" ref="N11:N17" si="4">$D11*J11*12/10^7</f>
        <v>0</v>
      </c>
      <c r="O11" s="132">
        <f t="shared" ref="O11:O17" si="5">SUM(K11:N11)</f>
        <v>0</v>
      </c>
    </row>
    <row r="12" spans="2:15" x14ac:dyDescent="0.25">
      <c r="B12" s="18" t="s">
        <v>618</v>
      </c>
      <c r="C12" s="18" t="s">
        <v>619</v>
      </c>
      <c r="D12" s="130">
        <f>'F2'!J12</f>
        <v>0</v>
      </c>
      <c r="E12" s="130">
        <f>'F3'!J12</f>
        <v>0</v>
      </c>
      <c r="F12" s="130">
        <f>'F4'!O12</f>
        <v>0</v>
      </c>
      <c r="G12" s="130">
        <f>'F25'!N12</f>
        <v>0</v>
      </c>
      <c r="H12" s="130">
        <f>'F25'!O12</f>
        <v>0</v>
      </c>
      <c r="I12" s="19"/>
      <c r="J12" s="19"/>
      <c r="K12" s="132">
        <f t="shared" si="1"/>
        <v>0</v>
      </c>
      <c r="L12" s="132">
        <f t="shared" si="2"/>
        <v>0</v>
      </c>
      <c r="M12" s="132">
        <f t="shared" si="3"/>
        <v>0</v>
      </c>
      <c r="N12" s="132">
        <f t="shared" si="4"/>
        <v>0</v>
      </c>
      <c r="O12" s="132">
        <f t="shared" si="5"/>
        <v>0</v>
      </c>
    </row>
    <row r="13" spans="2:15" x14ac:dyDescent="0.25">
      <c r="B13" s="18" t="s">
        <v>620</v>
      </c>
      <c r="C13" s="18" t="s">
        <v>621</v>
      </c>
      <c r="D13" s="130">
        <f>'F2'!J13</f>
        <v>0</v>
      </c>
      <c r="E13" s="130">
        <f>'F3'!J13</f>
        <v>0</v>
      </c>
      <c r="F13" s="130">
        <f>'F4'!O13</f>
        <v>0</v>
      </c>
      <c r="G13" s="130">
        <f>'F25'!N13</f>
        <v>0</v>
      </c>
      <c r="H13" s="130">
        <f>'F25'!O13</f>
        <v>0</v>
      </c>
      <c r="I13" s="19"/>
      <c r="J13" s="19"/>
      <c r="K13" s="132">
        <f t="shared" si="1"/>
        <v>0</v>
      </c>
      <c r="L13" s="132">
        <f t="shared" si="2"/>
        <v>0</v>
      </c>
      <c r="M13" s="132">
        <f t="shared" si="3"/>
        <v>0</v>
      </c>
      <c r="N13" s="132">
        <f t="shared" si="4"/>
        <v>0</v>
      </c>
      <c r="O13" s="132">
        <f t="shared" si="5"/>
        <v>0</v>
      </c>
    </row>
    <row r="14" spans="2:15" x14ac:dyDescent="0.25">
      <c r="B14" s="18" t="s">
        <v>622</v>
      </c>
      <c r="C14" s="18" t="s">
        <v>623</v>
      </c>
      <c r="D14" s="130">
        <f>'F2'!J14</f>
        <v>0</v>
      </c>
      <c r="E14" s="130">
        <f>'F3'!J14</f>
        <v>0</v>
      </c>
      <c r="F14" s="130">
        <f>'F4'!O14</f>
        <v>0</v>
      </c>
      <c r="G14" s="130">
        <f>'F25'!N14</f>
        <v>0</v>
      </c>
      <c r="H14" s="130">
        <f>'F25'!O14</f>
        <v>0</v>
      </c>
      <c r="I14" s="19"/>
      <c r="J14" s="19"/>
      <c r="K14" s="132">
        <f t="shared" si="1"/>
        <v>0</v>
      </c>
      <c r="L14" s="132">
        <f t="shared" si="2"/>
        <v>0</v>
      </c>
      <c r="M14" s="132">
        <f t="shared" si="3"/>
        <v>0</v>
      </c>
      <c r="N14" s="132">
        <f t="shared" si="4"/>
        <v>0</v>
      </c>
      <c r="O14" s="132">
        <f t="shared" si="5"/>
        <v>0</v>
      </c>
    </row>
    <row r="15" spans="2:15" x14ac:dyDescent="0.25">
      <c r="B15" s="18" t="s">
        <v>624</v>
      </c>
      <c r="C15" s="18" t="s">
        <v>625</v>
      </c>
      <c r="D15" s="130">
        <f>'F2'!J15</f>
        <v>0</v>
      </c>
      <c r="E15" s="130">
        <f>'F3'!J15</f>
        <v>0</v>
      </c>
      <c r="F15" s="130">
        <f>'F4'!O15</f>
        <v>0</v>
      </c>
      <c r="G15" s="130">
        <f>'F25'!N15</f>
        <v>0</v>
      </c>
      <c r="H15" s="130">
        <f>'F25'!O15</f>
        <v>0</v>
      </c>
      <c r="I15" s="19"/>
      <c r="J15" s="19"/>
      <c r="K15" s="132">
        <f t="shared" si="1"/>
        <v>0</v>
      </c>
      <c r="L15" s="132">
        <f t="shared" si="2"/>
        <v>0</v>
      </c>
      <c r="M15" s="132">
        <f t="shared" si="3"/>
        <v>0</v>
      </c>
      <c r="N15" s="132">
        <f t="shared" si="4"/>
        <v>0</v>
      </c>
      <c r="O15" s="132">
        <f t="shared" si="5"/>
        <v>0</v>
      </c>
    </row>
    <row r="16" spans="2:15" x14ac:dyDescent="0.25">
      <c r="B16" s="18" t="s">
        <v>626</v>
      </c>
      <c r="C16" s="18" t="s">
        <v>627</v>
      </c>
      <c r="D16" s="130">
        <f>'F2'!J16</f>
        <v>0</v>
      </c>
      <c r="E16" s="130">
        <f>'F3'!J16</f>
        <v>0</v>
      </c>
      <c r="F16" s="130">
        <f>'F4'!O16</f>
        <v>0</v>
      </c>
      <c r="G16" s="130">
        <f>'F25'!N16</f>
        <v>0</v>
      </c>
      <c r="H16" s="130">
        <f>'F25'!O16</f>
        <v>0</v>
      </c>
      <c r="I16" s="19"/>
      <c r="J16" s="19"/>
      <c r="K16" s="132">
        <f t="shared" si="1"/>
        <v>0</v>
      </c>
      <c r="L16" s="132">
        <f t="shared" si="2"/>
        <v>0</v>
      </c>
      <c r="M16" s="132">
        <f t="shared" si="3"/>
        <v>0</v>
      </c>
      <c r="N16" s="132">
        <f t="shared" si="4"/>
        <v>0</v>
      </c>
      <c r="O16" s="132">
        <f t="shared" si="5"/>
        <v>0</v>
      </c>
    </row>
    <row r="17" spans="2:15" x14ac:dyDescent="0.25">
      <c r="B17" s="18" t="s">
        <v>628</v>
      </c>
      <c r="C17" s="18" t="s">
        <v>629</v>
      </c>
      <c r="D17" s="130">
        <f>'F2'!J17</f>
        <v>0</v>
      </c>
      <c r="E17" s="130">
        <f>'F3'!J17</f>
        <v>0</v>
      </c>
      <c r="F17" s="130">
        <f>'F4'!O17</f>
        <v>0</v>
      </c>
      <c r="G17" s="130">
        <f>'F25'!N17</f>
        <v>0</v>
      </c>
      <c r="H17" s="130">
        <f>'F25'!O17</f>
        <v>0</v>
      </c>
      <c r="I17" s="19"/>
      <c r="J17" s="19"/>
      <c r="K17" s="132">
        <f t="shared" si="1"/>
        <v>0</v>
      </c>
      <c r="L17" s="132">
        <f t="shared" si="2"/>
        <v>0</v>
      </c>
      <c r="M17" s="132">
        <f t="shared" si="3"/>
        <v>0</v>
      </c>
      <c r="N17" s="132">
        <f t="shared" si="4"/>
        <v>0</v>
      </c>
      <c r="O17" s="132">
        <f t="shared" si="5"/>
        <v>0</v>
      </c>
    </row>
    <row r="18" spans="2:15" x14ac:dyDescent="0.25">
      <c r="B18" s="18" t="s">
        <v>259</v>
      </c>
      <c r="C18" s="18" t="s">
        <v>259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spans="2:15" x14ac:dyDescent="0.25">
      <c r="B19" s="319" t="s">
        <v>497</v>
      </c>
      <c r="C19" s="320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</row>
    <row r="20" spans="2:15" x14ac:dyDescent="0.25">
      <c r="B20" s="18" t="s">
        <v>252</v>
      </c>
      <c r="C20" s="18" t="s">
        <v>253</v>
      </c>
      <c r="D20" s="173"/>
      <c r="E20" s="173"/>
      <c r="F20" s="173"/>
      <c r="G20" s="19"/>
      <c r="H20" s="19"/>
      <c r="I20" s="19"/>
      <c r="J20" s="19"/>
      <c r="K20" s="132"/>
      <c r="L20" s="132"/>
      <c r="M20" s="132"/>
      <c r="N20" s="132"/>
      <c r="O20" s="132"/>
    </row>
    <row r="21" spans="2:15" x14ac:dyDescent="0.25">
      <c r="B21" s="18"/>
      <c r="C21" s="113" t="s">
        <v>474</v>
      </c>
      <c r="D21" s="130">
        <f>'F26-Year(n+1)(Current Tariff)'!D21</f>
        <v>0</v>
      </c>
      <c r="E21" s="130">
        <f>'F26-Year(n+1)(Current Tariff)'!E21</f>
        <v>0</v>
      </c>
      <c r="F21" s="130">
        <f>'F26-Year(n+1)(Current Tariff)'!F21</f>
        <v>0</v>
      </c>
      <c r="G21" s="130">
        <f>'F25'!N21</f>
        <v>0</v>
      </c>
      <c r="H21" s="130">
        <f>'F25'!O21</f>
        <v>0</v>
      </c>
      <c r="I21" s="19"/>
      <c r="J21" s="19"/>
      <c r="K21" s="132">
        <f t="shared" ref="K21:N23" si="6">$D21*G21*12/10^7</f>
        <v>0</v>
      </c>
      <c r="L21" s="132">
        <f t="shared" si="6"/>
        <v>0</v>
      </c>
      <c r="M21" s="132">
        <f t="shared" si="6"/>
        <v>0</v>
      </c>
      <c r="N21" s="132">
        <f t="shared" si="6"/>
        <v>0</v>
      </c>
      <c r="O21" s="132">
        <f>SUM(K21:N21)</f>
        <v>0</v>
      </c>
    </row>
    <row r="22" spans="2:15" x14ac:dyDescent="0.25">
      <c r="B22" s="18"/>
      <c r="C22" s="113" t="s">
        <v>475</v>
      </c>
      <c r="D22" s="130">
        <f>'F26-Year(n+1)(Current Tariff)'!D22</f>
        <v>0</v>
      </c>
      <c r="E22" s="130">
        <f>'F26-Year(n+1)(Current Tariff)'!E22</f>
        <v>0</v>
      </c>
      <c r="F22" s="130">
        <f>'F26-Year(n+1)(Current Tariff)'!F22</f>
        <v>0</v>
      </c>
      <c r="G22" s="130">
        <f>'F25'!N22</f>
        <v>0</v>
      </c>
      <c r="H22" s="130">
        <f>'F25'!O22</f>
        <v>0</v>
      </c>
      <c r="I22" s="19"/>
      <c r="J22" s="19"/>
      <c r="K22" s="132">
        <f t="shared" si="6"/>
        <v>0</v>
      </c>
      <c r="L22" s="132">
        <f t="shared" si="6"/>
        <v>0</v>
      </c>
      <c r="M22" s="132">
        <f t="shared" si="6"/>
        <v>0</v>
      </c>
      <c r="N22" s="132">
        <f t="shared" si="6"/>
        <v>0</v>
      </c>
      <c r="O22" s="132">
        <f>SUM(K22:N22)</f>
        <v>0</v>
      </c>
    </row>
    <row r="23" spans="2:15" x14ac:dyDescent="0.25">
      <c r="B23" s="18"/>
      <c r="C23" s="113" t="s">
        <v>476</v>
      </c>
      <c r="D23" s="130">
        <f>'F26-Year(n+1)(Current Tariff)'!D23</f>
        <v>0</v>
      </c>
      <c r="E23" s="130">
        <f>'F26-Year(n+1)(Current Tariff)'!E23</f>
        <v>0</v>
      </c>
      <c r="F23" s="130">
        <f>'F26-Year(n+1)(Current Tariff)'!F23</f>
        <v>0</v>
      </c>
      <c r="G23" s="130">
        <f>'F25'!N23</f>
        <v>0</v>
      </c>
      <c r="H23" s="130">
        <f>'F25'!O23</f>
        <v>0</v>
      </c>
      <c r="I23" s="19"/>
      <c r="J23" s="19"/>
      <c r="K23" s="132">
        <f t="shared" si="6"/>
        <v>0</v>
      </c>
      <c r="L23" s="132">
        <f t="shared" si="6"/>
        <v>0</v>
      </c>
      <c r="M23" s="132">
        <f t="shared" si="6"/>
        <v>0</v>
      </c>
      <c r="N23" s="132">
        <f t="shared" si="6"/>
        <v>0</v>
      </c>
      <c r="O23" s="132">
        <f>SUM(K23:N23)</f>
        <v>0</v>
      </c>
    </row>
    <row r="24" spans="2:15" x14ac:dyDescent="0.25">
      <c r="B24" s="18" t="s">
        <v>254</v>
      </c>
      <c r="C24" s="18" t="s">
        <v>255</v>
      </c>
      <c r="D24" s="130"/>
      <c r="E24" s="130"/>
      <c r="F24" s="130"/>
      <c r="G24" s="130"/>
      <c r="H24" s="130"/>
      <c r="I24" s="19"/>
      <c r="J24" s="19"/>
      <c r="K24" s="132"/>
      <c r="L24" s="132"/>
      <c r="M24" s="132"/>
      <c r="N24" s="132"/>
      <c r="O24" s="132"/>
    </row>
    <row r="25" spans="2:15" x14ac:dyDescent="0.25">
      <c r="B25" s="18"/>
      <c r="C25" s="113" t="s">
        <v>474</v>
      </c>
      <c r="D25" s="130">
        <f>'F26-Year(n+1)(Current Tariff)'!D25</f>
        <v>0</v>
      </c>
      <c r="E25" s="130">
        <f>'F26-Year(n+1)(Current Tariff)'!E25</f>
        <v>0</v>
      </c>
      <c r="F25" s="130">
        <f>'F26-Year(n+1)(Current Tariff)'!F25</f>
        <v>0</v>
      </c>
      <c r="G25" s="130">
        <f>'F25'!N25</f>
        <v>0</v>
      </c>
      <c r="H25" s="130">
        <f>'F25'!O25</f>
        <v>0</v>
      </c>
      <c r="I25" s="19"/>
      <c r="J25" s="19"/>
      <c r="K25" s="132">
        <f t="shared" ref="K25:K56" si="7">$D25*G25*12/10^7</f>
        <v>0</v>
      </c>
      <c r="L25" s="132">
        <f t="shared" ref="L25:L56" si="8">$D25*H25*12/10^7</f>
        <v>0</v>
      </c>
      <c r="M25" s="132">
        <f t="shared" ref="M25:M56" si="9">$D25*I25*12/10^7</f>
        <v>0</v>
      </c>
      <c r="N25" s="132">
        <f t="shared" ref="N25:N56" si="10">$D25*J25*12/10^7</f>
        <v>0</v>
      </c>
      <c r="O25" s="132">
        <f t="shared" ref="O25:O56" si="11">SUM(K25:N25)</f>
        <v>0</v>
      </c>
    </row>
    <row r="26" spans="2:15" x14ac:dyDescent="0.25">
      <c r="B26" s="18"/>
      <c r="C26" s="113" t="s">
        <v>475</v>
      </c>
      <c r="D26" s="130">
        <f>'F26-Year(n+1)(Current Tariff)'!D26</f>
        <v>0</v>
      </c>
      <c r="E26" s="130">
        <f>'F26-Year(n+1)(Current Tariff)'!E26</f>
        <v>0</v>
      </c>
      <c r="F26" s="130">
        <f>'F26-Year(n+1)(Current Tariff)'!F26</f>
        <v>0</v>
      </c>
      <c r="G26" s="130">
        <f>'F25'!N26</f>
        <v>0</v>
      </c>
      <c r="H26" s="130">
        <f>'F25'!O26</f>
        <v>0</v>
      </c>
      <c r="I26" s="19"/>
      <c r="J26" s="19"/>
      <c r="K26" s="132">
        <f t="shared" si="7"/>
        <v>0</v>
      </c>
      <c r="L26" s="132">
        <f t="shared" si="8"/>
        <v>0</v>
      </c>
      <c r="M26" s="132">
        <f t="shared" si="9"/>
        <v>0</v>
      </c>
      <c r="N26" s="132">
        <f t="shared" si="10"/>
        <v>0</v>
      </c>
      <c r="O26" s="132">
        <f t="shared" si="11"/>
        <v>0</v>
      </c>
    </row>
    <row r="27" spans="2:15" x14ac:dyDescent="0.25">
      <c r="B27" s="18"/>
      <c r="C27" s="113" t="s">
        <v>476</v>
      </c>
      <c r="D27" s="130">
        <f>'F26-Year(n+1)(Current Tariff)'!D27</f>
        <v>0</v>
      </c>
      <c r="E27" s="130">
        <f>'F26-Year(n+1)(Current Tariff)'!E27</f>
        <v>0</v>
      </c>
      <c r="F27" s="130">
        <f>'F26-Year(n+1)(Current Tariff)'!F27</f>
        <v>0</v>
      </c>
      <c r="G27" s="130">
        <f>'F25'!N27</f>
        <v>0</v>
      </c>
      <c r="H27" s="130">
        <f>'F25'!O27</f>
        <v>0</v>
      </c>
      <c r="I27" s="19"/>
      <c r="J27" s="19"/>
      <c r="K27" s="132">
        <f t="shared" si="7"/>
        <v>0</v>
      </c>
      <c r="L27" s="132">
        <f t="shared" si="8"/>
        <v>0</v>
      </c>
      <c r="M27" s="132">
        <f t="shared" si="9"/>
        <v>0</v>
      </c>
      <c r="N27" s="132">
        <f t="shared" si="10"/>
        <v>0</v>
      </c>
      <c r="O27" s="132">
        <f t="shared" si="11"/>
        <v>0</v>
      </c>
    </row>
    <row r="28" spans="2:15" x14ac:dyDescent="0.25">
      <c r="B28" s="18" t="s">
        <v>630</v>
      </c>
      <c r="C28" s="18" t="s">
        <v>64</v>
      </c>
      <c r="D28" s="130"/>
      <c r="E28" s="130"/>
      <c r="F28" s="130"/>
      <c r="G28" s="130"/>
      <c r="H28" s="130"/>
      <c r="I28" s="19"/>
      <c r="J28" s="19"/>
      <c r="K28" s="132"/>
      <c r="L28" s="132"/>
      <c r="M28" s="132"/>
      <c r="N28" s="132"/>
      <c r="O28" s="132"/>
    </row>
    <row r="29" spans="2:15" x14ac:dyDescent="0.25">
      <c r="B29" s="18"/>
      <c r="C29" s="113" t="s">
        <v>474</v>
      </c>
      <c r="D29" s="130">
        <f>'F26-Year(n+1)(Current Tariff)'!D29</f>
        <v>0</v>
      </c>
      <c r="E29" s="130">
        <f>'F26-Year(n+1)(Current Tariff)'!E29</f>
        <v>0</v>
      </c>
      <c r="F29" s="130">
        <f>'F26-Year(n+1)(Current Tariff)'!F29</f>
        <v>0</v>
      </c>
      <c r="G29" s="130">
        <f>'F25'!N29</f>
        <v>0</v>
      </c>
      <c r="H29" s="130">
        <f>'F25'!O29</f>
        <v>0</v>
      </c>
      <c r="I29" s="19"/>
      <c r="J29" s="19"/>
      <c r="K29" s="132">
        <f t="shared" si="7"/>
        <v>0</v>
      </c>
      <c r="L29" s="132">
        <f t="shared" si="8"/>
        <v>0</v>
      </c>
      <c r="M29" s="132">
        <f t="shared" si="9"/>
        <v>0</v>
      </c>
      <c r="N29" s="132">
        <f t="shared" si="10"/>
        <v>0</v>
      </c>
      <c r="O29" s="132">
        <f t="shared" si="11"/>
        <v>0</v>
      </c>
    </row>
    <row r="30" spans="2:15" x14ac:dyDescent="0.25">
      <c r="B30" s="18"/>
      <c r="C30" s="113" t="s">
        <v>475</v>
      </c>
      <c r="D30" s="130">
        <f>'F26-Year(n+1)(Current Tariff)'!D30</f>
        <v>0</v>
      </c>
      <c r="E30" s="130">
        <f>'F26-Year(n+1)(Current Tariff)'!E30</f>
        <v>0</v>
      </c>
      <c r="F30" s="130">
        <f>'F26-Year(n+1)(Current Tariff)'!F30</f>
        <v>0</v>
      </c>
      <c r="G30" s="130">
        <f>'F25'!N30</f>
        <v>0</v>
      </c>
      <c r="H30" s="130">
        <f>'F25'!O30</f>
        <v>0</v>
      </c>
      <c r="I30" s="19"/>
      <c r="J30" s="19"/>
      <c r="K30" s="132">
        <f t="shared" si="7"/>
        <v>0</v>
      </c>
      <c r="L30" s="132">
        <f t="shared" si="8"/>
        <v>0</v>
      </c>
      <c r="M30" s="132">
        <f t="shared" si="9"/>
        <v>0</v>
      </c>
      <c r="N30" s="132">
        <f t="shared" si="10"/>
        <v>0</v>
      </c>
      <c r="O30" s="132">
        <f t="shared" si="11"/>
        <v>0</v>
      </c>
    </row>
    <row r="31" spans="2:15" x14ac:dyDescent="0.25">
      <c r="B31" s="18"/>
      <c r="C31" s="113" t="s">
        <v>476</v>
      </c>
      <c r="D31" s="130">
        <f>'F26-Year(n+1)(Current Tariff)'!D31</f>
        <v>0</v>
      </c>
      <c r="E31" s="130">
        <f>'F26-Year(n+1)(Current Tariff)'!E31</f>
        <v>0</v>
      </c>
      <c r="F31" s="130">
        <f>'F26-Year(n+1)(Current Tariff)'!F31</f>
        <v>0</v>
      </c>
      <c r="G31" s="130">
        <f>'F25'!N31</f>
        <v>0</v>
      </c>
      <c r="H31" s="130">
        <f>'F25'!O31</f>
        <v>0</v>
      </c>
      <c r="I31" s="19"/>
      <c r="J31" s="19"/>
      <c r="K31" s="132">
        <f t="shared" si="7"/>
        <v>0</v>
      </c>
      <c r="L31" s="132">
        <f t="shared" si="8"/>
        <v>0</v>
      </c>
      <c r="M31" s="132">
        <f t="shared" si="9"/>
        <v>0</v>
      </c>
      <c r="N31" s="132">
        <f t="shared" si="10"/>
        <v>0</v>
      </c>
      <c r="O31" s="132">
        <f t="shared" si="11"/>
        <v>0</v>
      </c>
    </row>
    <row r="32" spans="2:15" x14ac:dyDescent="0.25">
      <c r="B32" s="18" t="s">
        <v>631</v>
      </c>
      <c r="C32" s="18" t="s">
        <v>632</v>
      </c>
      <c r="D32" s="130"/>
      <c r="E32" s="130"/>
      <c r="F32" s="130"/>
      <c r="G32" s="130"/>
      <c r="H32" s="130"/>
      <c r="I32" s="19"/>
      <c r="J32" s="19"/>
      <c r="K32" s="132"/>
      <c r="L32" s="132"/>
      <c r="M32" s="132"/>
      <c r="N32" s="132"/>
      <c r="O32" s="132"/>
    </row>
    <row r="33" spans="2:15" x14ac:dyDescent="0.25">
      <c r="B33" s="18"/>
      <c r="C33" s="113" t="s">
        <v>474</v>
      </c>
      <c r="D33" s="130">
        <f>'F26-Year(n+1)(Current Tariff)'!D33</f>
        <v>0</v>
      </c>
      <c r="E33" s="130">
        <f>'F26-Year(n+1)(Current Tariff)'!E33</f>
        <v>0</v>
      </c>
      <c r="F33" s="130">
        <f>'F26-Year(n+1)(Current Tariff)'!F33</f>
        <v>0</v>
      </c>
      <c r="G33" s="130">
        <f>'F25'!N33</f>
        <v>0</v>
      </c>
      <c r="H33" s="130">
        <f>'F25'!O33</f>
        <v>0</v>
      </c>
      <c r="I33" s="19"/>
      <c r="J33" s="19"/>
      <c r="K33" s="132">
        <f t="shared" si="7"/>
        <v>0</v>
      </c>
      <c r="L33" s="132">
        <f t="shared" si="8"/>
        <v>0</v>
      </c>
      <c r="M33" s="132">
        <f t="shared" si="9"/>
        <v>0</v>
      </c>
      <c r="N33" s="132">
        <f t="shared" si="10"/>
        <v>0</v>
      </c>
      <c r="O33" s="132">
        <f t="shared" si="11"/>
        <v>0</v>
      </c>
    </row>
    <row r="34" spans="2:15" x14ac:dyDescent="0.25">
      <c r="B34" s="18"/>
      <c r="C34" s="113" t="s">
        <v>475</v>
      </c>
      <c r="D34" s="130">
        <f>'F26-Year(n+1)(Current Tariff)'!D34</f>
        <v>0</v>
      </c>
      <c r="E34" s="130">
        <f>'F26-Year(n+1)(Current Tariff)'!E34</f>
        <v>0</v>
      </c>
      <c r="F34" s="130">
        <f>'F26-Year(n+1)(Current Tariff)'!F34</f>
        <v>0</v>
      </c>
      <c r="G34" s="130">
        <f>'F25'!N34</f>
        <v>0</v>
      </c>
      <c r="H34" s="130">
        <f>'F25'!O34</f>
        <v>0</v>
      </c>
      <c r="I34" s="19"/>
      <c r="J34" s="19"/>
      <c r="K34" s="132">
        <f t="shared" si="7"/>
        <v>0</v>
      </c>
      <c r="L34" s="132">
        <f t="shared" si="8"/>
        <v>0</v>
      </c>
      <c r="M34" s="132">
        <f t="shared" si="9"/>
        <v>0</v>
      </c>
      <c r="N34" s="132">
        <f t="shared" si="10"/>
        <v>0</v>
      </c>
      <c r="O34" s="132">
        <f t="shared" si="11"/>
        <v>0</v>
      </c>
    </row>
    <row r="35" spans="2:15" x14ac:dyDescent="0.25">
      <c r="B35" s="18"/>
      <c r="C35" s="113" t="s">
        <v>476</v>
      </c>
      <c r="D35" s="130">
        <f>'F26-Year(n+1)(Current Tariff)'!D35</f>
        <v>0</v>
      </c>
      <c r="E35" s="130">
        <f>'F26-Year(n+1)(Current Tariff)'!E35</f>
        <v>0</v>
      </c>
      <c r="F35" s="130">
        <f>'F26-Year(n+1)(Current Tariff)'!F35</f>
        <v>0</v>
      </c>
      <c r="G35" s="130">
        <f>'F25'!N35</f>
        <v>0</v>
      </c>
      <c r="H35" s="130">
        <f>'F25'!O35</f>
        <v>0</v>
      </c>
      <c r="I35" s="19"/>
      <c r="J35" s="19"/>
      <c r="K35" s="132">
        <f t="shared" si="7"/>
        <v>0</v>
      </c>
      <c r="L35" s="132">
        <f t="shared" si="8"/>
        <v>0</v>
      </c>
      <c r="M35" s="132">
        <f t="shared" si="9"/>
        <v>0</v>
      </c>
      <c r="N35" s="132">
        <f t="shared" si="10"/>
        <v>0</v>
      </c>
      <c r="O35" s="132">
        <f t="shared" si="11"/>
        <v>0</v>
      </c>
    </row>
    <row r="36" spans="2:15" x14ac:dyDescent="0.25">
      <c r="B36" s="18" t="s">
        <v>633</v>
      </c>
      <c r="C36" s="18" t="s">
        <v>634</v>
      </c>
      <c r="D36" s="130"/>
      <c r="E36" s="130"/>
      <c r="F36" s="130"/>
      <c r="G36" s="130"/>
      <c r="H36" s="130"/>
      <c r="I36" s="19"/>
      <c r="J36" s="19"/>
      <c r="K36" s="132"/>
      <c r="L36" s="132"/>
      <c r="M36" s="132"/>
      <c r="N36" s="132"/>
      <c r="O36" s="132"/>
    </row>
    <row r="37" spans="2:15" x14ac:dyDescent="0.25">
      <c r="B37" s="18"/>
      <c r="C37" s="113" t="s">
        <v>474</v>
      </c>
      <c r="D37" s="130">
        <f>'F26-Year(n+1)(Current Tariff)'!D37</f>
        <v>0</v>
      </c>
      <c r="E37" s="130">
        <f>'F26-Year(n+1)(Current Tariff)'!E37</f>
        <v>0</v>
      </c>
      <c r="F37" s="130">
        <f>'F26-Year(n+1)(Current Tariff)'!F37</f>
        <v>0</v>
      </c>
      <c r="G37" s="130">
        <f>'F25'!N37</f>
        <v>0</v>
      </c>
      <c r="H37" s="130">
        <f>'F25'!O37</f>
        <v>0</v>
      </c>
      <c r="I37" s="19"/>
      <c r="J37" s="19"/>
      <c r="K37" s="132">
        <f t="shared" si="7"/>
        <v>0</v>
      </c>
      <c r="L37" s="132">
        <f t="shared" si="8"/>
        <v>0</v>
      </c>
      <c r="M37" s="132">
        <f t="shared" si="9"/>
        <v>0</v>
      </c>
      <c r="N37" s="132">
        <f t="shared" si="10"/>
        <v>0</v>
      </c>
      <c r="O37" s="132">
        <f t="shared" si="11"/>
        <v>0</v>
      </c>
    </row>
    <row r="38" spans="2:15" x14ac:dyDescent="0.25">
      <c r="B38" s="18"/>
      <c r="C38" s="113" t="s">
        <v>475</v>
      </c>
      <c r="D38" s="130">
        <f>'F26-Year(n+1)(Current Tariff)'!D38</f>
        <v>0</v>
      </c>
      <c r="E38" s="130">
        <f>'F26-Year(n+1)(Current Tariff)'!E38</f>
        <v>0</v>
      </c>
      <c r="F38" s="130">
        <f>'F26-Year(n+1)(Current Tariff)'!F38</f>
        <v>0</v>
      </c>
      <c r="G38" s="130">
        <f>'F25'!N38</f>
        <v>0</v>
      </c>
      <c r="H38" s="130">
        <f>'F25'!O38</f>
        <v>0</v>
      </c>
      <c r="I38" s="19"/>
      <c r="J38" s="19"/>
      <c r="K38" s="132">
        <f t="shared" si="7"/>
        <v>0</v>
      </c>
      <c r="L38" s="132">
        <f t="shared" si="8"/>
        <v>0</v>
      </c>
      <c r="M38" s="132">
        <f t="shared" si="9"/>
        <v>0</v>
      </c>
      <c r="N38" s="132">
        <f t="shared" si="10"/>
        <v>0</v>
      </c>
      <c r="O38" s="132">
        <f t="shared" si="11"/>
        <v>0</v>
      </c>
    </row>
    <row r="39" spans="2:15" x14ac:dyDescent="0.25">
      <c r="B39" s="18"/>
      <c r="C39" s="113" t="s">
        <v>476</v>
      </c>
      <c r="D39" s="130">
        <f>'F26-Year(n+1)(Current Tariff)'!D39</f>
        <v>0</v>
      </c>
      <c r="E39" s="130">
        <f>'F26-Year(n+1)(Current Tariff)'!E39</f>
        <v>0</v>
      </c>
      <c r="F39" s="130">
        <f>'F26-Year(n+1)(Current Tariff)'!F39</f>
        <v>0</v>
      </c>
      <c r="G39" s="130">
        <f>'F25'!N39</f>
        <v>0</v>
      </c>
      <c r="H39" s="130">
        <f>'F25'!O39</f>
        <v>0</v>
      </c>
      <c r="I39" s="19"/>
      <c r="J39" s="19"/>
      <c r="K39" s="132">
        <f t="shared" si="7"/>
        <v>0</v>
      </c>
      <c r="L39" s="132">
        <f t="shared" si="8"/>
        <v>0</v>
      </c>
      <c r="M39" s="132">
        <f t="shared" si="9"/>
        <v>0</v>
      </c>
      <c r="N39" s="132">
        <f t="shared" si="10"/>
        <v>0</v>
      </c>
      <c r="O39" s="132">
        <f t="shared" si="11"/>
        <v>0</v>
      </c>
    </row>
    <row r="40" spans="2:15" x14ac:dyDescent="0.25">
      <c r="B40" s="18" t="s">
        <v>639</v>
      </c>
      <c r="C40" s="18" t="s">
        <v>640</v>
      </c>
      <c r="D40" s="130">
        <f>'F26-Year(n+1)(Current Tariff)'!D40</f>
        <v>0</v>
      </c>
      <c r="E40" s="130">
        <f>'F26-Year(n+1)(Current Tariff)'!E40</f>
        <v>0</v>
      </c>
      <c r="F40" s="130">
        <f>'F26-Year(n+1)(Current Tariff)'!F40</f>
        <v>0</v>
      </c>
      <c r="G40" s="130">
        <f>'F25'!N40</f>
        <v>0</v>
      </c>
      <c r="H40" s="130">
        <f>'F25'!O40</f>
        <v>0</v>
      </c>
      <c r="I40" s="19"/>
      <c r="J40" s="19"/>
      <c r="K40" s="132">
        <f t="shared" si="7"/>
        <v>0</v>
      </c>
      <c r="L40" s="132">
        <f t="shared" si="8"/>
        <v>0</v>
      </c>
      <c r="M40" s="132">
        <f t="shared" si="9"/>
        <v>0</v>
      </c>
      <c r="N40" s="132">
        <f t="shared" si="10"/>
        <v>0</v>
      </c>
      <c r="O40" s="132">
        <f t="shared" si="11"/>
        <v>0</v>
      </c>
    </row>
    <row r="41" spans="2:15" x14ac:dyDescent="0.25">
      <c r="B41" s="18" t="s">
        <v>635</v>
      </c>
      <c r="C41" s="18" t="s">
        <v>636</v>
      </c>
      <c r="D41" s="130"/>
      <c r="E41" s="130"/>
      <c r="F41" s="130"/>
      <c r="G41" s="130"/>
      <c r="H41" s="130"/>
      <c r="I41" s="19"/>
      <c r="J41" s="19"/>
      <c r="K41" s="132"/>
      <c r="L41" s="132"/>
      <c r="M41" s="132"/>
      <c r="N41" s="132"/>
      <c r="O41" s="132"/>
    </row>
    <row r="42" spans="2:15" x14ac:dyDescent="0.25">
      <c r="B42" s="18"/>
      <c r="C42" s="113" t="s">
        <v>474</v>
      </c>
      <c r="D42" s="130">
        <f>'F26-Year(n+1)(Current Tariff)'!D42</f>
        <v>0</v>
      </c>
      <c r="E42" s="130">
        <f>'F26-Year(n+1)(Current Tariff)'!E42</f>
        <v>0</v>
      </c>
      <c r="F42" s="130">
        <f>'F26-Year(n+1)(Current Tariff)'!F42</f>
        <v>0</v>
      </c>
      <c r="G42" s="130">
        <f>'F25'!N42</f>
        <v>0</v>
      </c>
      <c r="H42" s="130">
        <f>'F25'!O42</f>
        <v>0</v>
      </c>
      <c r="I42" s="19"/>
      <c r="J42" s="19"/>
      <c r="K42" s="132">
        <f t="shared" si="7"/>
        <v>0</v>
      </c>
      <c r="L42" s="132">
        <f t="shared" si="8"/>
        <v>0</v>
      </c>
      <c r="M42" s="132">
        <f t="shared" si="9"/>
        <v>0</v>
      </c>
      <c r="N42" s="132">
        <f t="shared" si="10"/>
        <v>0</v>
      </c>
      <c r="O42" s="132">
        <f t="shared" si="11"/>
        <v>0</v>
      </c>
    </row>
    <row r="43" spans="2:15" x14ac:dyDescent="0.25">
      <c r="B43" s="18"/>
      <c r="C43" s="113" t="s">
        <v>475</v>
      </c>
      <c r="D43" s="130">
        <f>'F26-Year(n+1)(Current Tariff)'!D43</f>
        <v>0</v>
      </c>
      <c r="E43" s="130">
        <f>'F26-Year(n+1)(Current Tariff)'!E43</f>
        <v>0</v>
      </c>
      <c r="F43" s="130">
        <f>'F26-Year(n+1)(Current Tariff)'!F43</f>
        <v>0</v>
      </c>
      <c r="G43" s="130">
        <f>'F25'!N43</f>
        <v>0</v>
      </c>
      <c r="H43" s="130">
        <f>'F25'!O43</f>
        <v>0</v>
      </c>
      <c r="I43" s="19"/>
      <c r="J43" s="19"/>
      <c r="K43" s="132">
        <f t="shared" si="7"/>
        <v>0</v>
      </c>
      <c r="L43" s="132">
        <f t="shared" si="8"/>
        <v>0</v>
      </c>
      <c r="M43" s="132">
        <f t="shared" si="9"/>
        <v>0</v>
      </c>
      <c r="N43" s="132">
        <f t="shared" si="10"/>
        <v>0</v>
      </c>
      <c r="O43" s="132">
        <f t="shared" si="11"/>
        <v>0</v>
      </c>
    </row>
    <row r="44" spans="2:15" x14ac:dyDescent="0.25">
      <c r="B44" s="18"/>
      <c r="C44" s="113" t="s">
        <v>476</v>
      </c>
      <c r="D44" s="130">
        <f>'F26-Year(n+1)(Current Tariff)'!D44</f>
        <v>0</v>
      </c>
      <c r="E44" s="130">
        <f>'F26-Year(n+1)(Current Tariff)'!E44</f>
        <v>0</v>
      </c>
      <c r="F44" s="130">
        <f>'F26-Year(n+1)(Current Tariff)'!F44</f>
        <v>0</v>
      </c>
      <c r="G44" s="130">
        <f>'F25'!N44</f>
        <v>0</v>
      </c>
      <c r="H44" s="130">
        <f>'F25'!O44</f>
        <v>0</v>
      </c>
      <c r="I44" s="19"/>
      <c r="J44" s="19"/>
      <c r="K44" s="132">
        <f t="shared" si="7"/>
        <v>0</v>
      </c>
      <c r="L44" s="132">
        <f t="shared" si="8"/>
        <v>0</v>
      </c>
      <c r="M44" s="132">
        <f t="shared" si="9"/>
        <v>0</v>
      </c>
      <c r="N44" s="132">
        <f t="shared" si="10"/>
        <v>0</v>
      </c>
      <c r="O44" s="132">
        <f t="shared" si="11"/>
        <v>0</v>
      </c>
    </row>
    <row r="45" spans="2:15" x14ac:dyDescent="0.25">
      <c r="B45" s="18" t="s">
        <v>473</v>
      </c>
      <c r="C45" s="18" t="s">
        <v>627</v>
      </c>
      <c r="D45" s="130"/>
      <c r="E45" s="130"/>
      <c r="F45" s="130"/>
      <c r="G45" s="130"/>
      <c r="H45" s="130"/>
      <c r="I45" s="19"/>
      <c r="J45" s="19"/>
      <c r="K45" s="132"/>
      <c r="L45" s="132"/>
      <c r="M45" s="132"/>
      <c r="N45" s="132"/>
      <c r="O45" s="132"/>
    </row>
    <row r="46" spans="2:15" x14ac:dyDescent="0.25">
      <c r="B46" s="18"/>
      <c r="C46" s="113" t="s">
        <v>474</v>
      </c>
      <c r="D46" s="130">
        <f>'F26-Year(n+1)(Current Tariff)'!D46</f>
        <v>0</v>
      </c>
      <c r="E46" s="130">
        <f>'F26-Year(n+1)(Current Tariff)'!E46</f>
        <v>0</v>
      </c>
      <c r="F46" s="130">
        <f>'F26-Year(n+1)(Current Tariff)'!F46</f>
        <v>0</v>
      </c>
      <c r="G46" s="130">
        <f>'F25'!N46</f>
        <v>0</v>
      </c>
      <c r="H46" s="130">
        <f>'F25'!O46</f>
        <v>0</v>
      </c>
      <c r="I46" s="19"/>
      <c r="J46" s="19"/>
      <c r="K46" s="132">
        <f t="shared" si="7"/>
        <v>0</v>
      </c>
      <c r="L46" s="132">
        <f t="shared" si="8"/>
        <v>0</v>
      </c>
      <c r="M46" s="132">
        <f t="shared" si="9"/>
        <v>0</v>
      </c>
      <c r="N46" s="132">
        <f t="shared" si="10"/>
        <v>0</v>
      </c>
      <c r="O46" s="132">
        <f t="shared" si="11"/>
        <v>0</v>
      </c>
    </row>
    <row r="47" spans="2:15" x14ac:dyDescent="0.25">
      <c r="B47" s="18"/>
      <c r="C47" s="113" t="s">
        <v>475</v>
      </c>
      <c r="D47" s="130">
        <f>'F26-Year(n+1)(Current Tariff)'!D47</f>
        <v>0</v>
      </c>
      <c r="E47" s="130">
        <f>'F26-Year(n+1)(Current Tariff)'!E47</f>
        <v>0</v>
      </c>
      <c r="F47" s="130">
        <f>'F26-Year(n+1)(Current Tariff)'!F47</f>
        <v>0</v>
      </c>
      <c r="G47" s="130">
        <f>'F25'!N47</f>
        <v>0</v>
      </c>
      <c r="H47" s="130">
        <f>'F25'!O47</f>
        <v>0</v>
      </c>
      <c r="I47" s="19"/>
      <c r="J47" s="19"/>
      <c r="K47" s="132">
        <f t="shared" si="7"/>
        <v>0</v>
      </c>
      <c r="L47" s="132">
        <f t="shared" si="8"/>
        <v>0</v>
      </c>
      <c r="M47" s="132">
        <f t="shared" si="9"/>
        <v>0</v>
      </c>
      <c r="N47" s="132">
        <f t="shared" si="10"/>
        <v>0</v>
      </c>
      <c r="O47" s="132">
        <f t="shared" si="11"/>
        <v>0</v>
      </c>
    </row>
    <row r="48" spans="2:15" x14ac:dyDescent="0.25">
      <c r="B48" s="18"/>
      <c r="C48" s="113" t="s">
        <v>476</v>
      </c>
      <c r="D48" s="130">
        <f>'F26-Year(n+1)(Current Tariff)'!D48</f>
        <v>0</v>
      </c>
      <c r="E48" s="130">
        <f>'F26-Year(n+1)(Current Tariff)'!E48</f>
        <v>0</v>
      </c>
      <c r="F48" s="130">
        <f>'F26-Year(n+1)(Current Tariff)'!F48</f>
        <v>0</v>
      </c>
      <c r="G48" s="130">
        <f>'F25'!N48</f>
        <v>0</v>
      </c>
      <c r="H48" s="130">
        <f>'F25'!O48</f>
        <v>0</v>
      </c>
      <c r="I48" s="19"/>
      <c r="J48" s="19"/>
      <c r="K48" s="132">
        <f t="shared" si="7"/>
        <v>0</v>
      </c>
      <c r="L48" s="132">
        <f t="shared" si="8"/>
        <v>0</v>
      </c>
      <c r="M48" s="132">
        <f t="shared" si="9"/>
        <v>0</v>
      </c>
      <c r="N48" s="132">
        <f t="shared" si="10"/>
        <v>0</v>
      </c>
      <c r="O48" s="132">
        <f t="shared" si="11"/>
        <v>0</v>
      </c>
    </row>
    <row r="49" spans="2:15" x14ac:dyDescent="0.25">
      <c r="B49" s="18" t="s">
        <v>473</v>
      </c>
      <c r="C49" s="18" t="s">
        <v>637</v>
      </c>
      <c r="D49" s="130"/>
      <c r="E49" s="130"/>
      <c r="F49" s="130"/>
      <c r="G49" s="130"/>
      <c r="H49" s="130"/>
      <c r="I49" s="19"/>
      <c r="J49" s="19"/>
      <c r="K49" s="132"/>
      <c r="L49" s="132"/>
      <c r="M49" s="132"/>
      <c r="N49" s="132"/>
      <c r="O49" s="132"/>
    </row>
    <row r="50" spans="2:15" x14ac:dyDescent="0.25">
      <c r="B50" s="18"/>
      <c r="C50" s="113" t="s">
        <v>474</v>
      </c>
      <c r="D50" s="130">
        <f>'F26-Year(n+1)(Current Tariff)'!D50</f>
        <v>0</v>
      </c>
      <c r="E50" s="130">
        <f>'F26-Year(n+1)(Current Tariff)'!E50</f>
        <v>0</v>
      </c>
      <c r="F50" s="130">
        <f>'F26-Year(n+1)(Current Tariff)'!F50</f>
        <v>0</v>
      </c>
      <c r="G50" s="130">
        <f>'F25'!N50</f>
        <v>0</v>
      </c>
      <c r="H50" s="130">
        <f>'F25'!O50</f>
        <v>0</v>
      </c>
      <c r="I50" s="19"/>
      <c r="J50" s="19"/>
      <c r="K50" s="132">
        <f t="shared" si="7"/>
        <v>0</v>
      </c>
      <c r="L50" s="132">
        <f t="shared" si="8"/>
        <v>0</v>
      </c>
      <c r="M50" s="132">
        <f t="shared" si="9"/>
        <v>0</v>
      </c>
      <c r="N50" s="132">
        <f t="shared" si="10"/>
        <v>0</v>
      </c>
      <c r="O50" s="132">
        <f t="shared" si="11"/>
        <v>0</v>
      </c>
    </row>
    <row r="51" spans="2:15" x14ac:dyDescent="0.25">
      <c r="B51" s="18"/>
      <c r="C51" s="113" t="s">
        <v>475</v>
      </c>
      <c r="D51" s="130">
        <f>'F26-Year(n+1)(Current Tariff)'!D51</f>
        <v>0</v>
      </c>
      <c r="E51" s="130">
        <f>'F26-Year(n+1)(Current Tariff)'!E51</f>
        <v>0</v>
      </c>
      <c r="F51" s="130">
        <f>'F26-Year(n+1)(Current Tariff)'!F51</f>
        <v>0</v>
      </c>
      <c r="G51" s="130">
        <f>'F25'!N51</f>
        <v>0</v>
      </c>
      <c r="H51" s="130">
        <f>'F25'!O51</f>
        <v>0</v>
      </c>
      <c r="I51" s="19"/>
      <c r="J51" s="19"/>
      <c r="K51" s="132">
        <f t="shared" si="7"/>
        <v>0</v>
      </c>
      <c r="L51" s="132">
        <f t="shared" si="8"/>
        <v>0</v>
      </c>
      <c r="M51" s="132">
        <f t="shared" si="9"/>
        <v>0</v>
      </c>
      <c r="N51" s="132">
        <f t="shared" si="10"/>
        <v>0</v>
      </c>
      <c r="O51" s="132">
        <f t="shared" si="11"/>
        <v>0</v>
      </c>
    </row>
    <row r="52" spans="2:15" x14ac:dyDescent="0.25">
      <c r="B52" s="18"/>
      <c r="C52" s="113" t="s">
        <v>476</v>
      </c>
      <c r="D52" s="130">
        <f>'F26-Year(n+1)(Current Tariff)'!D52</f>
        <v>0</v>
      </c>
      <c r="E52" s="130">
        <f>'F26-Year(n+1)(Current Tariff)'!E52</f>
        <v>0</v>
      </c>
      <c r="F52" s="130">
        <f>'F26-Year(n+1)(Current Tariff)'!F52</f>
        <v>0</v>
      </c>
      <c r="G52" s="130">
        <f>'F25'!N52</f>
        <v>0</v>
      </c>
      <c r="H52" s="130">
        <f>'F25'!O52</f>
        <v>0</v>
      </c>
      <c r="I52" s="19"/>
      <c r="J52" s="19"/>
      <c r="K52" s="132">
        <f t="shared" si="7"/>
        <v>0</v>
      </c>
      <c r="L52" s="132">
        <f t="shared" si="8"/>
        <v>0</v>
      </c>
      <c r="M52" s="132">
        <f t="shared" si="9"/>
        <v>0</v>
      </c>
      <c r="N52" s="132">
        <f t="shared" si="10"/>
        <v>0</v>
      </c>
      <c r="O52" s="132">
        <f t="shared" si="11"/>
        <v>0</v>
      </c>
    </row>
    <row r="53" spans="2:15" x14ac:dyDescent="0.25">
      <c r="B53" s="18" t="s">
        <v>638</v>
      </c>
      <c r="C53" s="18" t="s">
        <v>629</v>
      </c>
      <c r="D53" s="130"/>
      <c r="E53" s="130"/>
      <c r="F53" s="130"/>
      <c r="G53" s="130"/>
      <c r="H53" s="130"/>
      <c r="I53" s="19"/>
      <c r="J53" s="19"/>
      <c r="K53" s="132"/>
      <c r="L53" s="132"/>
      <c r="M53" s="132"/>
      <c r="N53" s="132"/>
      <c r="O53" s="132"/>
    </row>
    <row r="54" spans="2:15" x14ac:dyDescent="0.25">
      <c r="B54" s="18"/>
      <c r="C54" s="113" t="s">
        <v>474</v>
      </c>
      <c r="D54" s="130">
        <f>'F26-Year(n+1)(Current Tariff)'!D54</f>
        <v>0</v>
      </c>
      <c r="E54" s="130">
        <f>'F26-Year(n+1)(Current Tariff)'!E54</f>
        <v>0</v>
      </c>
      <c r="F54" s="130">
        <f>'F26-Year(n+1)(Current Tariff)'!F54</f>
        <v>0</v>
      </c>
      <c r="G54" s="130">
        <f>'F25'!N54</f>
        <v>0</v>
      </c>
      <c r="H54" s="130">
        <f>'F25'!O54</f>
        <v>0</v>
      </c>
      <c r="I54" s="19"/>
      <c r="J54" s="19"/>
      <c r="K54" s="132">
        <f t="shared" si="7"/>
        <v>0</v>
      </c>
      <c r="L54" s="132">
        <f t="shared" si="8"/>
        <v>0</v>
      </c>
      <c r="M54" s="132">
        <f t="shared" si="9"/>
        <v>0</v>
      </c>
      <c r="N54" s="132">
        <f t="shared" si="10"/>
        <v>0</v>
      </c>
      <c r="O54" s="132">
        <f t="shared" si="11"/>
        <v>0</v>
      </c>
    </row>
    <row r="55" spans="2:15" x14ac:dyDescent="0.25">
      <c r="B55" s="18"/>
      <c r="C55" s="113" t="s">
        <v>475</v>
      </c>
      <c r="D55" s="130">
        <f>'F26-Year(n+1)(Current Tariff)'!D55</f>
        <v>0</v>
      </c>
      <c r="E55" s="130">
        <f>'F26-Year(n+1)(Current Tariff)'!E55</f>
        <v>0</v>
      </c>
      <c r="F55" s="130">
        <f>'F26-Year(n+1)(Current Tariff)'!F55</f>
        <v>0</v>
      </c>
      <c r="G55" s="130">
        <f>'F25'!N55</f>
        <v>0</v>
      </c>
      <c r="H55" s="130">
        <f>'F25'!O55</f>
        <v>0</v>
      </c>
      <c r="I55" s="19"/>
      <c r="J55" s="19"/>
      <c r="K55" s="132">
        <f t="shared" si="7"/>
        <v>0</v>
      </c>
      <c r="L55" s="132">
        <f t="shared" si="8"/>
        <v>0</v>
      </c>
      <c r="M55" s="132">
        <f t="shared" si="9"/>
        <v>0</v>
      </c>
      <c r="N55" s="132">
        <f t="shared" si="10"/>
        <v>0</v>
      </c>
      <c r="O55" s="132">
        <f t="shared" si="11"/>
        <v>0</v>
      </c>
    </row>
    <row r="56" spans="2:15" x14ac:dyDescent="0.25">
      <c r="B56" s="18"/>
      <c r="C56" s="113" t="s">
        <v>476</v>
      </c>
      <c r="D56" s="130">
        <f>'F26-Year(n+1)(Current Tariff)'!D56</f>
        <v>0</v>
      </c>
      <c r="E56" s="130">
        <f>'F26-Year(n+1)(Current Tariff)'!E56</f>
        <v>0</v>
      </c>
      <c r="F56" s="130">
        <f>'F26-Year(n+1)(Current Tariff)'!F56</f>
        <v>0</v>
      </c>
      <c r="G56" s="130">
        <f>'F25'!N56</f>
        <v>0</v>
      </c>
      <c r="H56" s="130">
        <f>'F25'!O56</f>
        <v>0</v>
      </c>
      <c r="I56" s="19"/>
      <c r="J56" s="19"/>
      <c r="K56" s="132">
        <f t="shared" si="7"/>
        <v>0</v>
      </c>
      <c r="L56" s="132">
        <f t="shared" si="8"/>
        <v>0</v>
      </c>
      <c r="M56" s="132">
        <f t="shared" si="9"/>
        <v>0</v>
      </c>
      <c r="N56" s="132">
        <f t="shared" si="10"/>
        <v>0</v>
      </c>
      <c r="O56" s="132">
        <f t="shared" si="11"/>
        <v>0</v>
      </c>
    </row>
    <row r="57" spans="2:15" x14ac:dyDescent="0.25">
      <c r="B57" s="18" t="s">
        <v>259</v>
      </c>
      <c r="C57" s="18" t="s">
        <v>259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>
        <f>D60+1</f>
        <v>2</v>
      </c>
      <c r="E61" s="4" t="s">
        <v>267</v>
      </c>
    </row>
    <row r="62" spans="2:15" x14ac:dyDescent="0.25">
      <c r="D62" s="174">
        <f>D61+1</f>
        <v>3</v>
      </c>
      <c r="E62" s="176" t="s">
        <v>709</v>
      </c>
      <c r="F62" s="177"/>
      <c r="G62" s="177"/>
      <c r="H62" s="177"/>
      <c r="I62" s="177"/>
      <c r="J62" s="177"/>
      <c r="K62" s="177"/>
    </row>
  </sheetData>
  <mergeCells count="10">
    <mergeCell ref="J5:J6"/>
    <mergeCell ref="K5:O5"/>
    <mergeCell ref="B8:C8"/>
    <mergeCell ref="B19:C19"/>
    <mergeCell ref="B5:C7"/>
    <mergeCell ref="D5:D6"/>
    <mergeCell ref="E5:E6"/>
    <mergeCell ref="F5:F6"/>
    <mergeCell ref="G5:H5"/>
    <mergeCell ref="I5:I6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B2:O61"/>
  <sheetViews>
    <sheetView showGridLines="0" zoomScale="80" zoomScaleNormal="80" workbookViewId="0">
      <selection activeCell="G23" sqref="G23"/>
    </sheetView>
  </sheetViews>
  <sheetFormatPr defaultColWidth="9.1796875" defaultRowHeight="14" x14ac:dyDescent="0.25"/>
  <cols>
    <col min="1" max="1" width="9.1796875" style="76"/>
    <col min="2" max="2" width="22.54296875" style="76" customWidth="1"/>
    <col min="3" max="3" width="27" style="76" bestFit="1" customWidth="1"/>
    <col min="4" max="4" width="15.54296875" style="76" customWidth="1"/>
    <col min="5" max="5" width="25" style="76" bestFit="1" customWidth="1"/>
    <col min="6" max="6" width="17.54296875" style="76" bestFit="1" customWidth="1"/>
    <col min="7" max="7" width="20.1796875" style="76" bestFit="1" customWidth="1"/>
    <col min="8" max="8" width="14.54296875" style="76" customWidth="1"/>
    <col min="9" max="9" width="17.453125" style="76" customWidth="1"/>
    <col min="10" max="10" width="22.1796875" style="76" bestFit="1" customWidth="1"/>
    <col min="11" max="11" width="25" style="76" bestFit="1" customWidth="1"/>
    <col min="12" max="12" width="17.54296875" style="76" bestFit="1" customWidth="1"/>
    <col min="13" max="13" width="20.1796875" style="76" bestFit="1" customWidth="1"/>
    <col min="14" max="14" width="17.453125" style="76" customWidth="1"/>
    <col min="15" max="15" width="22.1796875" style="76" bestFit="1" customWidth="1"/>
    <col min="16" max="16384" width="9.1796875" style="76"/>
  </cols>
  <sheetData>
    <row r="2" spans="2:15" x14ac:dyDescent="0.25">
      <c r="I2" s="25" t="s">
        <v>240</v>
      </c>
    </row>
    <row r="3" spans="2:15" x14ac:dyDescent="0.25">
      <c r="I3" s="27" t="s">
        <v>573</v>
      </c>
    </row>
    <row r="5" spans="2:15" x14ac:dyDescent="0.25">
      <c r="B5" s="394" t="s">
        <v>244</v>
      </c>
      <c r="C5" s="395"/>
      <c r="D5" s="334" t="s">
        <v>500</v>
      </c>
      <c r="E5" s="334" t="s">
        <v>574</v>
      </c>
      <c r="F5" s="334"/>
      <c r="G5" s="334"/>
      <c r="H5" s="334"/>
      <c r="I5" s="334"/>
      <c r="J5" s="334"/>
      <c r="K5" s="334" t="s">
        <v>575</v>
      </c>
      <c r="L5" s="334"/>
      <c r="M5" s="334"/>
      <c r="N5" s="334"/>
      <c r="O5" s="334"/>
    </row>
    <row r="6" spans="2:15" x14ac:dyDescent="0.25">
      <c r="B6" s="396"/>
      <c r="C6" s="397"/>
      <c r="D6" s="334"/>
      <c r="E6" s="116" t="s">
        <v>554</v>
      </c>
      <c r="F6" s="116" t="s">
        <v>555</v>
      </c>
      <c r="G6" s="116" t="s">
        <v>556</v>
      </c>
      <c r="H6" s="116" t="s">
        <v>558</v>
      </c>
      <c r="I6" s="116" t="s">
        <v>108</v>
      </c>
      <c r="J6" s="116" t="s">
        <v>557</v>
      </c>
      <c r="K6" s="116" t="s">
        <v>554</v>
      </c>
      <c r="L6" s="116" t="s">
        <v>555</v>
      </c>
      <c r="M6" s="116" t="s">
        <v>556</v>
      </c>
      <c r="N6" s="116" t="s">
        <v>108</v>
      </c>
      <c r="O6" s="116" t="s">
        <v>557</v>
      </c>
    </row>
    <row r="7" spans="2:15" x14ac:dyDescent="0.25">
      <c r="B7" s="398"/>
      <c r="C7" s="399"/>
      <c r="D7" s="77" t="s">
        <v>306</v>
      </c>
      <c r="E7" s="77" t="s">
        <v>431</v>
      </c>
      <c r="F7" s="77" t="s">
        <v>431</v>
      </c>
      <c r="G7" s="77" t="s">
        <v>431</v>
      </c>
      <c r="H7" s="77" t="s">
        <v>431</v>
      </c>
      <c r="I7" s="77" t="s">
        <v>431</v>
      </c>
      <c r="J7" s="77" t="s">
        <v>465</v>
      </c>
      <c r="K7" s="77" t="s">
        <v>431</v>
      </c>
      <c r="L7" s="77" t="s">
        <v>431</v>
      </c>
      <c r="M7" s="77" t="s">
        <v>431</v>
      </c>
      <c r="N7" s="77" t="s">
        <v>431</v>
      </c>
      <c r="O7" s="77" t="s">
        <v>465</v>
      </c>
    </row>
    <row r="8" spans="2:15" x14ac:dyDescent="0.25">
      <c r="B8" s="319" t="s">
        <v>496</v>
      </c>
      <c r="C8" s="320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2:15" x14ac:dyDescent="0.25">
      <c r="B9" s="74" t="s">
        <v>247</v>
      </c>
      <c r="C9" s="74" t="s">
        <v>248</v>
      </c>
      <c r="D9" s="130">
        <f>'F26-Year(n-1)'!F9</f>
        <v>0</v>
      </c>
      <c r="E9" s="130">
        <f>'F26-Year(n+1)(Current Tariff)'!K9</f>
        <v>0</v>
      </c>
      <c r="F9" s="130">
        <f>'F26-Year(n+1)(Current Tariff)'!L9</f>
        <v>0</v>
      </c>
      <c r="G9" s="130">
        <f>'F26-Year(n+1)(Current Tariff)'!M9</f>
        <v>0</v>
      </c>
      <c r="H9" s="130">
        <f>'F26-Year(n+1)(Current Tariff)'!N9</f>
        <v>0</v>
      </c>
      <c r="I9" s="129">
        <f>SUM(E9:H9)</f>
        <v>0</v>
      </c>
      <c r="J9" s="133" t="e">
        <f>I9/D9</f>
        <v>#DIV/0!</v>
      </c>
      <c r="K9" s="130">
        <f>'F26-Year(n+1)(Proposed Tarif)'!K9</f>
        <v>0</v>
      </c>
      <c r="L9" s="130">
        <f>'F26-Year(n+1)(Proposed Tarif)'!L9</f>
        <v>0</v>
      </c>
      <c r="M9" s="130">
        <f>'F26-Year(n+1)(Proposed Tarif)'!M9</f>
        <v>0</v>
      </c>
      <c r="N9" s="129">
        <f>SUM(K9:M9)</f>
        <v>0</v>
      </c>
      <c r="O9" s="133" t="e">
        <f>N9/D9</f>
        <v>#DIV/0!</v>
      </c>
    </row>
    <row r="10" spans="2:15" x14ac:dyDescent="0.25">
      <c r="B10" s="18" t="s">
        <v>249</v>
      </c>
      <c r="C10" s="18" t="s">
        <v>250</v>
      </c>
      <c r="D10" s="130">
        <f>'F26-Year(n-1)'!F10</f>
        <v>0</v>
      </c>
      <c r="E10" s="130">
        <f>'F26-Year(n+1)(Current Tariff)'!K10</f>
        <v>0</v>
      </c>
      <c r="F10" s="130">
        <f>'F26-Year(n+1)(Current Tariff)'!L10</f>
        <v>0</v>
      </c>
      <c r="G10" s="130">
        <f>'F26-Year(n+1)(Current Tariff)'!M10</f>
        <v>0</v>
      </c>
      <c r="H10" s="130">
        <f>'F26-Year(n+1)(Current Tariff)'!N10</f>
        <v>0</v>
      </c>
      <c r="I10" s="129">
        <f t="shared" ref="I10:I22" si="0">SUM(E10:H10)</f>
        <v>0</v>
      </c>
      <c r="J10" s="133" t="e">
        <f t="shared" ref="J10:J57" si="1">I10/D10</f>
        <v>#DIV/0!</v>
      </c>
      <c r="K10" s="130">
        <f>'F26-Year(n+1)(Proposed Tarif)'!K10</f>
        <v>0</v>
      </c>
      <c r="L10" s="130">
        <f>'F26-Year(n+1)(Proposed Tarif)'!L10</f>
        <v>0</v>
      </c>
      <c r="M10" s="130">
        <f>'F26-Year(n+1)(Proposed Tarif)'!M10</f>
        <v>0</v>
      </c>
      <c r="N10" s="129">
        <f t="shared" ref="N10:N22" si="2">SUM(K10:M10)</f>
        <v>0</v>
      </c>
      <c r="O10" s="133" t="e">
        <f t="shared" ref="O10:O57" si="3">N10/D10</f>
        <v>#DIV/0!</v>
      </c>
    </row>
    <row r="11" spans="2:15" x14ac:dyDescent="0.25">
      <c r="B11" s="18" t="s">
        <v>616</v>
      </c>
      <c r="C11" s="18" t="s">
        <v>617</v>
      </c>
      <c r="D11" s="130">
        <f>'F26-Year(n-1)'!F11</f>
        <v>0</v>
      </c>
      <c r="E11" s="130">
        <f>'F26-Year(n+1)(Current Tariff)'!K11</f>
        <v>0</v>
      </c>
      <c r="F11" s="130">
        <f>'F26-Year(n+1)(Current Tariff)'!L11</f>
        <v>0</v>
      </c>
      <c r="G11" s="130">
        <f>'F26-Year(n+1)(Current Tariff)'!M11</f>
        <v>0</v>
      </c>
      <c r="H11" s="130">
        <f>'F26-Year(n+1)(Current Tariff)'!N11</f>
        <v>0</v>
      </c>
      <c r="I11" s="129">
        <f t="shared" ref="I11:I17" si="4">SUM(E11:H11)</f>
        <v>0</v>
      </c>
      <c r="J11" s="133" t="e">
        <f t="shared" ref="J11:J17" si="5">I11/D11</f>
        <v>#DIV/0!</v>
      </c>
      <c r="K11" s="130">
        <f>'F26-Year(n+1)(Proposed Tarif)'!K11</f>
        <v>0</v>
      </c>
      <c r="L11" s="130">
        <f>'F26-Year(n+1)(Proposed Tarif)'!L11</f>
        <v>0</v>
      </c>
      <c r="M11" s="130">
        <f>'F26-Year(n+1)(Proposed Tarif)'!M11</f>
        <v>0</v>
      </c>
      <c r="N11" s="129">
        <f t="shared" ref="N11:N17" si="6">SUM(K11:M11)</f>
        <v>0</v>
      </c>
      <c r="O11" s="133" t="e">
        <f t="shared" ref="O11:O17" si="7">N11/D11</f>
        <v>#DIV/0!</v>
      </c>
    </row>
    <row r="12" spans="2:15" x14ac:dyDescent="0.25">
      <c r="B12" s="18" t="s">
        <v>618</v>
      </c>
      <c r="C12" s="18" t="s">
        <v>619</v>
      </c>
      <c r="D12" s="130">
        <f>'F26-Year(n-1)'!F12</f>
        <v>0</v>
      </c>
      <c r="E12" s="130">
        <f>'F26-Year(n+1)(Current Tariff)'!K12</f>
        <v>0</v>
      </c>
      <c r="F12" s="130">
        <f>'F26-Year(n+1)(Current Tariff)'!L12</f>
        <v>0</v>
      </c>
      <c r="G12" s="130">
        <f>'F26-Year(n+1)(Current Tariff)'!M12</f>
        <v>0</v>
      </c>
      <c r="H12" s="130">
        <f>'F26-Year(n+1)(Current Tariff)'!N12</f>
        <v>0</v>
      </c>
      <c r="I12" s="129">
        <f t="shared" si="4"/>
        <v>0</v>
      </c>
      <c r="J12" s="133" t="e">
        <f t="shared" si="5"/>
        <v>#DIV/0!</v>
      </c>
      <c r="K12" s="130">
        <f>'F26-Year(n+1)(Proposed Tarif)'!K12</f>
        <v>0</v>
      </c>
      <c r="L12" s="130">
        <f>'F26-Year(n+1)(Proposed Tarif)'!L12</f>
        <v>0</v>
      </c>
      <c r="M12" s="130">
        <f>'F26-Year(n+1)(Proposed Tarif)'!M12</f>
        <v>0</v>
      </c>
      <c r="N12" s="129">
        <f t="shared" si="6"/>
        <v>0</v>
      </c>
      <c r="O12" s="133" t="e">
        <f t="shared" si="7"/>
        <v>#DIV/0!</v>
      </c>
    </row>
    <row r="13" spans="2:15" x14ac:dyDescent="0.25">
      <c r="B13" s="18" t="s">
        <v>620</v>
      </c>
      <c r="C13" s="18" t="s">
        <v>621</v>
      </c>
      <c r="D13" s="130">
        <f>'F26-Year(n-1)'!F13</f>
        <v>0</v>
      </c>
      <c r="E13" s="130">
        <f>'F26-Year(n+1)(Current Tariff)'!K13</f>
        <v>0</v>
      </c>
      <c r="F13" s="130">
        <f>'F26-Year(n+1)(Current Tariff)'!L13</f>
        <v>0</v>
      </c>
      <c r="G13" s="130">
        <f>'F26-Year(n+1)(Current Tariff)'!M13</f>
        <v>0</v>
      </c>
      <c r="H13" s="130">
        <f>'F26-Year(n+1)(Current Tariff)'!N13</f>
        <v>0</v>
      </c>
      <c r="I13" s="129">
        <f t="shared" si="4"/>
        <v>0</v>
      </c>
      <c r="J13" s="133" t="e">
        <f t="shared" si="5"/>
        <v>#DIV/0!</v>
      </c>
      <c r="K13" s="130">
        <f>'F26-Year(n+1)(Proposed Tarif)'!K13</f>
        <v>0</v>
      </c>
      <c r="L13" s="130">
        <f>'F26-Year(n+1)(Proposed Tarif)'!L13</f>
        <v>0</v>
      </c>
      <c r="M13" s="130">
        <f>'F26-Year(n+1)(Proposed Tarif)'!M13</f>
        <v>0</v>
      </c>
      <c r="N13" s="129">
        <f t="shared" si="6"/>
        <v>0</v>
      </c>
      <c r="O13" s="133" t="e">
        <f t="shared" si="7"/>
        <v>#DIV/0!</v>
      </c>
    </row>
    <row r="14" spans="2:15" x14ac:dyDescent="0.25">
      <c r="B14" s="18" t="s">
        <v>622</v>
      </c>
      <c r="C14" s="18" t="s">
        <v>623</v>
      </c>
      <c r="D14" s="130">
        <f>'F26-Year(n-1)'!F14</f>
        <v>0</v>
      </c>
      <c r="E14" s="130">
        <f>'F26-Year(n+1)(Current Tariff)'!K14</f>
        <v>0</v>
      </c>
      <c r="F14" s="130">
        <f>'F26-Year(n+1)(Current Tariff)'!L14</f>
        <v>0</v>
      </c>
      <c r="G14" s="130">
        <f>'F26-Year(n+1)(Current Tariff)'!M14</f>
        <v>0</v>
      </c>
      <c r="H14" s="130">
        <f>'F26-Year(n+1)(Current Tariff)'!N14</f>
        <v>0</v>
      </c>
      <c r="I14" s="129">
        <f t="shared" si="4"/>
        <v>0</v>
      </c>
      <c r="J14" s="133" t="e">
        <f t="shared" si="5"/>
        <v>#DIV/0!</v>
      </c>
      <c r="K14" s="130">
        <f>'F26-Year(n+1)(Proposed Tarif)'!K14</f>
        <v>0</v>
      </c>
      <c r="L14" s="130">
        <f>'F26-Year(n+1)(Proposed Tarif)'!L14</f>
        <v>0</v>
      </c>
      <c r="M14" s="130">
        <f>'F26-Year(n+1)(Proposed Tarif)'!M14</f>
        <v>0</v>
      </c>
      <c r="N14" s="129">
        <f t="shared" si="6"/>
        <v>0</v>
      </c>
      <c r="O14" s="133" t="e">
        <f t="shared" si="7"/>
        <v>#DIV/0!</v>
      </c>
    </row>
    <row r="15" spans="2:15" x14ac:dyDescent="0.25">
      <c r="B15" s="18" t="s">
        <v>624</v>
      </c>
      <c r="C15" s="18" t="s">
        <v>625</v>
      </c>
      <c r="D15" s="130">
        <f>'F26-Year(n-1)'!F15</f>
        <v>0</v>
      </c>
      <c r="E15" s="130">
        <f>'F26-Year(n+1)(Current Tariff)'!K15</f>
        <v>0</v>
      </c>
      <c r="F15" s="130">
        <f>'F26-Year(n+1)(Current Tariff)'!L15</f>
        <v>0</v>
      </c>
      <c r="G15" s="130">
        <f>'F26-Year(n+1)(Current Tariff)'!M15</f>
        <v>0</v>
      </c>
      <c r="H15" s="130">
        <f>'F26-Year(n+1)(Current Tariff)'!N15</f>
        <v>0</v>
      </c>
      <c r="I15" s="129">
        <f t="shared" si="4"/>
        <v>0</v>
      </c>
      <c r="J15" s="133" t="e">
        <f t="shared" si="5"/>
        <v>#DIV/0!</v>
      </c>
      <c r="K15" s="130">
        <f>'F26-Year(n+1)(Proposed Tarif)'!K15</f>
        <v>0</v>
      </c>
      <c r="L15" s="130">
        <f>'F26-Year(n+1)(Proposed Tarif)'!L15</f>
        <v>0</v>
      </c>
      <c r="M15" s="130">
        <f>'F26-Year(n+1)(Proposed Tarif)'!M15</f>
        <v>0</v>
      </c>
      <c r="N15" s="129">
        <f t="shared" si="6"/>
        <v>0</v>
      </c>
      <c r="O15" s="133" t="e">
        <f t="shared" si="7"/>
        <v>#DIV/0!</v>
      </c>
    </row>
    <row r="16" spans="2:15" x14ac:dyDescent="0.25">
      <c r="B16" s="18" t="s">
        <v>626</v>
      </c>
      <c r="C16" s="18" t="s">
        <v>627</v>
      </c>
      <c r="D16" s="130">
        <f>'F26-Year(n-1)'!F16</f>
        <v>0</v>
      </c>
      <c r="E16" s="130">
        <f>'F26-Year(n+1)(Current Tariff)'!K16</f>
        <v>0</v>
      </c>
      <c r="F16" s="130">
        <f>'F26-Year(n+1)(Current Tariff)'!L16</f>
        <v>0</v>
      </c>
      <c r="G16" s="130">
        <f>'F26-Year(n+1)(Current Tariff)'!M16</f>
        <v>0</v>
      </c>
      <c r="H16" s="130">
        <f>'F26-Year(n+1)(Current Tariff)'!N16</f>
        <v>0</v>
      </c>
      <c r="I16" s="129">
        <f t="shared" si="4"/>
        <v>0</v>
      </c>
      <c r="J16" s="133" t="e">
        <f t="shared" si="5"/>
        <v>#DIV/0!</v>
      </c>
      <c r="K16" s="130">
        <f>'F26-Year(n+1)(Proposed Tarif)'!K16</f>
        <v>0</v>
      </c>
      <c r="L16" s="130">
        <f>'F26-Year(n+1)(Proposed Tarif)'!L16</f>
        <v>0</v>
      </c>
      <c r="M16" s="130">
        <f>'F26-Year(n+1)(Proposed Tarif)'!M16</f>
        <v>0</v>
      </c>
      <c r="N16" s="129">
        <f t="shared" si="6"/>
        <v>0</v>
      </c>
      <c r="O16" s="133" t="e">
        <f t="shared" si="7"/>
        <v>#DIV/0!</v>
      </c>
    </row>
    <row r="17" spans="2:15" x14ac:dyDescent="0.25">
      <c r="B17" s="18" t="s">
        <v>628</v>
      </c>
      <c r="C17" s="18" t="s">
        <v>629</v>
      </c>
      <c r="D17" s="130">
        <f>'F26-Year(n-1)'!F17</f>
        <v>0</v>
      </c>
      <c r="E17" s="130">
        <f>'F26-Year(n+1)(Current Tariff)'!K17</f>
        <v>0</v>
      </c>
      <c r="F17" s="130">
        <f>'F26-Year(n+1)(Current Tariff)'!L17</f>
        <v>0</v>
      </c>
      <c r="G17" s="130">
        <f>'F26-Year(n+1)(Current Tariff)'!M17</f>
        <v>0</v>
      </c>
      <c r="H17" s="130">
        <f>'F26-Year(n+1)(Current Tariff)'!N17</f>
        <v>0</v>
      </c>
      <c r="I17" s="129">
        <f t="shared" si="4"/>
        <v>0</v>
      </c>
      <c r="J17" s="133" t="e">
        <f t="shared" si="5"/>
        <v>#DIV/0!</v>
      </c>
      <c r="K17" s="130">
        <f>'F26-Year(n+1)(Proposed Tarif)'!K17</f>
        <v>0</v>
      </c>
      <c r="L17" s="130">
        <f>'F26-Year(n+1)(Proposed Tarif)'!L17</f>
        <v>0</v>
      </c>
      <c r="M17" s="130">
        <f>'F26-Year(n+1)(Proposed Tarif)'!M17</f>
        <v>0</v>
      </c>
      <c r="N17" s="129">
        <f t="shared" si="6"/>
        <v>0</v>
      </c>
      <c r="O17" s="133" t="e">
        <f t="shared" si="7"/>
        <v>#DIV/0!</v>
      </c>
    </row>
    <row r="18" spans="2:15" x14ac:dyDescent="0.25">
      <c r="B18" s="319" t="s">
        <v>497</v>
      </c>
      <c r="C18" s="320"/>
      <c r="D18" s="130"/>
      <c r="E18" s="19"/>
      <c r="F18" s="19"/>
      <c r="G18" s="19"/>
      <c r="H18" s="19"/>
      <c r="I18" s="19"/>
      <c r="J18" s="19"/>
      <c r="K18" s="130"/>
      <c r="L18" s="130"/>
      <c r="M18" s="130"/>
      <c r="N18" s="130"/>
      <c r="O18" s="19"/>
    </row>
    <row r="19" spans="2:15" x14ac:dyDescent="0.25">
      <c r="B19" s="18" t="s">
        <v>252</v>
      </c>
      <c r="C19" s="18" t="s">
        <v>253</v>
      </c>
      <c r="D19" s="130"/>
      <c r="E19" s="130"/>
      <c r="F19" s="130"/>
      <c r="G19" s="130"/>
      <c r="H19" s="130"/>
      <c r="I19" s="129"/>
      <c r="J19" s="133"/>
      <c r="K19" s="130"/>
      <c r="L19" s="130"/>
      <c r="M19" s="130"/>
      <c r="N19" s="129"/>
      <c r="O19" s="133"/>
    </row>
    <row r="20" spans="2:15" x14ac:dyDescent="0.25">
      <c r="B20" s="18"/>
      <c r="C20" s="113" t="s">
        <v>474</v>
      </c>
      <c r="D20" s="130">
        <f>'F26-Year(n-1)'!F20</f>
        <v>0</v>
      </c>
      <c r="E20" s="130">
        <f>'F26-Year(n+1)(Current Tariff)'!K21</f>
        <v>0</v>
      </c>
      <c r="F20" s="130">
        <f>'F26-Year(n+1)(Current Tariff)'!L21</f>
        <v>0</v>
      </c>
      <c r="G20" s="130">
        <f>'F26-Year(n+1)(Current Tariff)'!M21</f>
        <v>0</v>
      </c>
      <c r="H20" s="130">
        <f>'F26-Year(n+1)(Current Tariff)'!N21</f>
        <v>0</v>
      </c>
      <c r="I20" s="129">
        <f t="shared" si="0"/>
        <v>0</v>
      </c>
      <c r="J20" s="133" t="e">
        <f t="shared" si="1"/>
        <v>#DIV/0!</v>
      </c>
      <c r="K20" s="130">
        <f>'F26-Year(n+1)(Proposed Tarif)'!K21</f>
        <v>0</v>
      </c>
      <c r="L20" s="130">
        <f>'F26-Year(n+1)(Proposed Tarif)'!L21</f>
        <v>0</v>
      </c>
      <c r="M20" s="130">
        <f>'F26-Year(n+1)(Proposed Tarif)'!M21</f>
        <v>0</v>
      </c>
      <c r="N20" s="129">
        <f t="shared" si="2"/>
        <v>0</v>
      </c>
      <c r="O20" s="133" t="e">
        <f t="shared" si="3"/>
        <v>#DIV/0!</v>
      </c>
    </row>
    <row r="21" spans="2:15" x14ac:dyDescent="0.25">
      <c r="B21" s="18"/>
      <c r="C21" s="113" t="s">
        <v>475</v>
      </c>
      <c r="D21" s="130">
        <f>'F26-Year(n-1)'!F21</f>
        <v>0</v>
      </c>
      <c r="E21" s="130">
        <f>'F26-Year(n+1)(Current Tariff)'!K22</f>
        <v>0</v>
      </c>
      <c r="F21" s="130">
        <f>'F26-Year(n+1)(Current Tariff)'!L22</f>
        <v>0</v>
      </c>
      <c r="G21" s="130">
        <f>'F26-Year(n+1)(Current Tariff)'!M22</f>
        <v>0</v>
      </c>
      <c r="H21" s="130">
        <f>'F26-Year(n+1)(Current Tariff)'!N22</f>
        <v>0</v>
      </c>
      <c r="I21" s="129">
        <f t="shared" si="0"/>
        <v>0</v>
      </c>
      <c r="J21" s="133" t="e">
        <f t="shared" si="1"/>
        <v>#DIV/0!</v>
      </c>
      <c r="K21" s="130">
        <f>'F26-Year(n+1)(Proposed Tarif)'!K22</f>
        <v>0</v>
      </c>
      <c r="L21" s="130">
        <f>'F26-Year(n+1)(Proposed Tarif)'!L22</f>
        <v>0</v>
      </c>
      <c r="M21" s="130">
        <f>'F26-Year(n+1)(Proposed Tarif)'!M22</f>
        <v>0</v>
      </c>
      <c r="N21" s="129">
        <f t="shared" si="2"/>
        <v>0</v>
      </c>
      <c r="O21" s="133" t="e">
        <f t="shared" si="3"/>
        <v>#DIV/0!</v>
      </c>
    </row>
    <row r="22" spans="2:15" x14ac:dyDescent="0.25">
      <c r="B22" s="18"/>
      <c r="C22" s="113" t="s">
        <v>476</v>
      </c>
      <c r="D22" s="130">
        <f>'F26-Year(n-1)'!F22</f>
        <v>0</v>
      </c>
      <c r="E22" s="130">
        <f>'F26-Year(n+1)(Current Tariff)'!K23</f>
        <v>0</v>
      </c>
      <c r="F22" s="130">
        <f>'F26-Year(n+1)(Current Tariff)'!L23</f>
        <v>0</v>
      </c>
      <c r="G22" s="130">
        <f>'F26-Year(n+1)(Current Tariff)'!M23</f>
        <v>0</v>
      </c>
      <c r="H22" s="130">
        <f>'F26-Year(n+1)(Current Tariff)'!N23</f>
        <v>0</v>
      </c>
      <c r="I22" s="129">
        <f t="shared" si="0"/>
        <v>0</v>
      </c>
      <c r="J22" s="133" t="e">
        <f t="shared" si="1"/>
        <v>#DIV/0!</v>
      </c>
      <c r="K22" s="130">
        <f>'F26-Year(n+1)(Proposed Tarif)'!K23</f>
        <v>0</v>
      </c>
      <c r="L22" s="130">
        <f>'F26-Year(n+1)(Proposed Tarif)'!L23</f>
        <v>0</v>
      </c>
      <c r="M22" s="130">
        <f>'F26-Year(n+1)(Proposed Tarif)'!M23</f>
        <v>0</v>
      </c>
      <c r="N22" s="129">
        <f t="shared" si="2"/>
        <v>0</v>
      </c>
      <c r="O22" s="133" t="e">
        <f t="shared" si="3"/>
        <v>#DIV/0!</v>
      </c>
    </row>
    <row r="23" spans="2:15" x14ac:dyDescent="0.25">
      <c r="B23" s="18" t="s">
        <v>254</v>
      </c>
      <c r="C23" s="18" t="s">
        <v>255</v>
      </c>
      <c r="D23" s="130"/>
      <c r="E23" s="130"/>
      <c r="F23" s="130"/>
      <c r="G23" s="130"/>
      <c r="H23" s="130"/>
      <c r="I23" s="129"/>
      <c r="J23" s="133"/>
      <c r="K23" s="130"/>
      <c r="L23" s="130"/>
      <c r="M23" s="130"/>
      <c r="N23" s="129"/>
      <c r="O23" s="133"/>
    </row>
    <row r="24" spans="2:15" x14ac:dyDescent="0.25">
      <c r="B24" s="18"/>
      <c r="C24" s="113" t="s">
        <v>474</v>
      </c>
      <c r="D24" s="130">
        <f>'F26-Year(n-1)'!F24</f>
        <v>0</v>
      </c>
      <c r="E24" s="130">
        <f>'F26-Year(n+1)(Current Tariff)'!K25</f>
        <v>0</v>
      </c>
      <c r="F24" s="130">
        <f>'F26-Year(n+1)(Current Tariff)'!L25</f>
        <v>0</v>
      </c>
      <c r="G24" s="130">
        <f>'F26-Year(n+1)(Current Tariff)'!M25</f>
        <v>0</v>
      </c>
      <c r="H24" s="130">
        <f>'F26-Year(n+1)(Current Tariff)'!N25</f>
        <v>0</v>
      </c>
      <c r="I24" s="129">
        <f t="shared" ref="I24:I55" si="8">SUM(E24:H24)</f>
        <v>0</v>
      </c>
      <c r="J24" s="133" t="e">
        <f t="shared" ref="J24:J55" si="9">I24/D24</f>
        <v>#DIV/0!</v>
      </c>
      <c r="K24" s="130">
        <f>'F26-Year(n+1)(Proposed Tarif)'!K25</f>
        <v>0</v>
      </c>
      <c r="L24" s="130">
        <f>'F26-Year(n+1)(Proposed Tarif)'!L25</f>
        <v>0</v>
      </c>
      <c r="M24" s="130">
        <f>'F26-Year(n+1)(Proposed Tarif)'!M25</f>
        <v>0</v>
      </c>
      <c r="N24" s="129">
        <f t="shared" ref="N24:N55" si="10">SUM(K24:M24)</f>
        <v>0</v>
      </c>
      <c r="O24" s="133" t="e">
        <f t="shared" ref="O24:O55" si="11">N24/D24</f>
        <v>#DIV/0!</v>
      </c>
    </row>
    <row r="25" spans="2:15" x14ac:dyDescent="0.25">
      <c r="B25" s="18"/>
      <c r="C25" s="113" t="s">
        <v>475</v>
      </c>
      <c r="D25" s="130">
        <f>'F26-Year(n-1)'!F25</f>
        <v>0</v>
      </c>
      <c r="E25" s="130">
        <f>'F26-Year(n+1)(Current Tariff)'!K26</f>
        <v>0</v>
      </c>
      <c r="F25" s="130">
        <f>'F26-Year(n+1)(Current Tariff)'!L26</f>
        <v>0</v>
      </c>
      <c r="G25" s="130">
        <f>'F26-Year(n+1)(Current Tariff)'!M26</f>
        <v>0</v>
      </c>
      <c r="H25" s="130">
        <f>'F26-Year(n+1)(Current Tariff)'!N26</f>
        <v>0</v>
      </c>
      <c r="I25" s="129">
        <f t="shared" si="8"/>
        <v>0</v>
      </c>
      <c r="J25" s="133" t="e">
        <f t="shared" si="9"/>
        <v>#DIV/0!</v>
      </c>
      <c r="K25" s="130">
        <f>'F26-Year(n+1)(Proposed Tarif)'!K26</f>
        <v>0</v>
      </c>
      <c r="L25" s="130">
        <f>'F26-Year(n+1)(Proposed Tarif)'!L26</f>
        <v>0</v>
      </c>
      <c r="M25" s="130">
        <f>'F26-Year(n+1)(Proposed Tarif)'!M26</f>
        <v>0</v>
      </c>
      <c r="N25" s="129">
        <f t="shared" si="10"/>
        <v>0</v>
      </c>
      <c r="O25" s="133" t="e">
        <f t="shared" si="11"/>
        <v>#DIV/0!</v>
      </c>
    </row>
    <row r="26" spans="2:15" x14ac:dyDescent="0.25">
      <c r="B26" s="18"/>
      <c r="C26" s="113" t="s">
        <v>476</v>
      </c>
      <c r="D26" s="130">
        <f>'F26-Year(n-1)'!F26</f>
        <v>0</v>
      </c>
      <c r="E26" s="130">
        <f>'F26-Year(n+1)(Current Tariff)'!K27</f>
        <v>0</v>
      </c>
      <c r="F26" s="130">
        <f>'F26-Year(n+1)(Current Tariff)'!L27</f>
        <v>0</v>
      </c>
      <c r="G26" s="130">
        <f>'F26-Year(n+1)(Current Tariff)'!M27</f>
        <v>0</v>
      </c>
      <c r="H26" s="130">
        <f>'F26-Year(n+1)(Current Tariff)'!N27</f>
        <v>0</v>
      </c>
      <c r="I26" s="129">
        <f t="shared" si="8"/>
        <v>0</v>
      </c>
      <c r="J26" s="133" t="e">
        <f t="shared" si="9"/>
        <v>#DIV/0!</v>
      </c>
      <c r="K26" s="130">
        <f>'F26-Year(n+1)(Proposed Tarif)'!K27</f>
        <v>0</v>
      </c>
      <c r="L26" s="130">
        <f>'F26-Year(n+1)(Proposed Tarif)'!L27</f>
        <v>0</v>
      </c>
      <c r="M26" s="130">
        <f>'F26-Year(n+1)(Proposed Tarif)'!M27</f>
        <v>0</v>
      </c>
      <c r="N26" s="129">
        <f t="shared" si="10"/>
        <v>0</v>
      </c>
      <c r="O26" s="133" t="e">
        <f t="shared" si="11"/>
        <v>#DIV/0!</v>
      </c>
    </row>
    <row r="27" spans="2:15" x14ac:dyDescent="0.25">
      <c r="B27" s="18" t="s">
        <v>630</v>
      </c>
      <c r="C27" s="18" t="s">
        <v>64</v>
      </c>
      <c r="D27" s="130"/>
      <c r="E27" s="130"/>
      <c r="F27" s="130"/>
      <c r="G27" s="130"/>
      <c r="H27" s="130"/>
      <c r="I27" s="129"/>
      <c r="J27" s="133"/>
      <c r="K27" s="130"/>
      <c r="L27" s="130"/>
      <c r="M27" s="130"/>
      <c r="N27" s="129"/>
      <c r="O27" s="133"/>
    </row>
    <row r="28" spans="2:15" x14ac:dyDescent="0.25">
      <c r="B28" s="18"/>
      <c r="C28" s="113" t="s">
        <v>474</v>
      </c>
      <c r="D28" s="130">
        <f>'F26-Year(n-1)'!F28</f>
        <v>0</v>
      </c>
      <c r="E28" s="130">
        <f>'F26-Year(n+1)(Current Tariff)'!K29</f>
        <v>0</v>
      </c>
      <c r="F28" s="130">
        <f>'F26-Year(n+1)(Current Tariff)'!L29</f>
        <v>0</v>
      </c>
      <c r="G28" s="130">
        <f>'F26-Year(n+1)(Current Tariff)'!M29</f>
        <v>0</v>
      </c>
      <c r="H28" s="130">
        <f>'F26-Year(n+1)(Current Tariff)'!N29</f>
        <v>0</v>
      </c>
      <c r="I28" s="129">
        <f t="shared" si="8"/>
        <v>0</v>
      </c>
      <c r="J28" s="133" t="e">
        <f t="shared" si="9"/>
        <v>#DIV/0!</v>
      </c>
      <c r="K28" s="130">
        <f>'F26-Year(n+1)(Proposed Tarif)'!K29</f>
        <v>0</v>
      </c>
      <c r="L28" s="130">
        <f>'F26-Year(n+1)(Proposed Tarif)'!L29</f>
        <v>0</v>
      </c>
      <c r="M28" s="130">
        <f>'F26-Year(n+1)(Proposed Tarif)'!M29</f>
        <v>0</v>
      </c>
      <c r="N28" s="129">
        <f t="shared" si="10"/>
        <v>0</v>
      </c>
      <c r="O28" s="133" t="e">
        <f t="shared" si="11"/>
        <v>#DIV/0!</v>
      </c>
    </row>
    <row r="29" spans="2:15" x14ac:dyDescent="0.25">
      <c r="B29" s="18"/>
      <c r="C29" s="113" t="s">
        <v>475</v>
      </c>
      <c r="D29" s="130">
        <f>'F26-Year(n-1)'!F29</f>
        <v>0</v>
      </c>
      <c r="E29" s="130">
        <f>'F26-Year(n+1)(Current Tariff)'!K30</f>
        <v>0</v>
      </c>
      <c r="F29" s="130">
        <f>'F26-Year(n+1)(Current Tariff)'!L30</f>
        <v>0</v>
      </c>
      <c r="G29" s="130">
        <f>'F26-Year(n+1)(Current Tariff)'!M30</f>
        <v>0</v>
      </c>
      <c r="H29" s="130">
        <f>'F26-Year(n+1)(Current Tariff)'!N30</f>
        <v>0</v>
      </c>
      <c r="I29" s="129">
        <f t="shared" si="8"/>
        <v>0</v>
      </c>
      <c r="J29" s="133" t="e">
        <f t="shared" si="9"/>
        <v>#DIV/0!</v>
      </c>
      <c r="K29" s="130">
        <f>'F26-Year(n+1)(Proposed Tarif)'!K30</f>
        <v>0</v>
      </c>
      <c r="L29" s="130">
        <f>'F26-Year(n+1)(Proposed Tarif)'!L30</f>
        <v>0</v>
      </c>
      <c r="M29" s="130">
        <f>'F26-Year(n+1)(Proposed Tarif)'!M30</f>
        <v>0</v>
      </c>
      <c r="N29" s="129">
        <f t="shared" si="10"/>
        <v>0</v>
      </c>
      <c r="O29" s="133" t="e">
        <f t="shared" si="11"/>
        <v>#DIV/0!</v>
      </c>
    </row>
    <row r="30" spans="2:15" x14ac:dyDescent="0.25">
      <c r="B30" s="18"/>
      <c r="C30" s="113" t="s">
        <v>476</v>
      </c>
      <c r="D30" s="130">
        <f>'F26-Year(n-1)'!F30</f>
        <v>0</v>
      </c>
      <c r="E30" s="130">
        <f>'F26-Year(n+1)(Current Tariff)'!K31</f>
        <v>0</v>
      </c>
      <c r="F30" s="130">
        <f>'F26-Year(n+1)(Current Tariff)'!L31</f>
        <v>0</v>
      </c>
      <c r="G30" s="130">
        <f>'F26-Year(n+1)(Current Tariff)'!M31</f>
        <v>0</v>
      </c>
      <c r="H30" s="130">
        <f>'F26-Year(n+1)(Current Tariff)'!N31</f>
        <v>0</v>
      </c>
      <c r="I30" s="129">
        <f t="shared" si="8"/>
        <v>0</v>
      </c>
      <c r="J30" s="133" t="e">
        <f t="shared" si="9"/>
        <v>#DIV/0!</v>
      </c>
      <c r="K30" s="130">
        <f>'F26-Year(n+1)(Proposed Tarif)'!K31</f>
        <v>0</v>
      </c>
      <c r="L30" s="130">
        <f>'F26-Year(n+1)(Proposed Tarif)'!L31</f>
        <v>0</v>
      </c>
      <c r="M30" s="130">
        <f>'F26-Year(n+1)(Proposed Tarif)'!M31</f>
        <v>0</v>
      </c>
      <c r="N30" s="129">
        <f t="shared" si="10"/>
        <v>0</v>
      </c>
      <c r="O30" s="133" t="e">
        <f t="shared" si="11"/>
        <v>#DIV/0!</v>
      </c>
    </row>
    <row r="31" spans="2:15" x14ac:dyDescent="0.25">
      <c r="B31" s="18" t="s">
        <v>631</v>
      </c>
      <c r="C31" s="18" t="s">
        <v>632</v>
      </c>
      <c r="D31" s="130"/>
      <c r="E31" s="130"/>
      <c r="F31" s="130"/>
      <c r="G31" s="130"/>
      <c r="H31" s="130"/>
      <c r="I31" s="129"/>
      <c r="J31" s="133"/>
      <c r="K31" s="130"/>
      <c r="L31" s="130"/>
      <c r="M31" s="130"/>
      <c r="N31" s="129"/>
      <c r="O31" s="133"/>
    </row>
    <row r="32" spans="2:15" x14ac:dyDescent="0.25">
      <c r="B32" s="18"/>
      <c r="C32" s="113" t="s">
        <v>474</v>
      </c>
      <c r="D32" s="130">
        <f>'F26-Year(n-1)'!F32</f>
        <v>0</v>
      </c>
      <c r="E32" s="130">
        <f>'F26-Year(n+1)(Current Tariff)'!K33</f>
        <v>0</v>
      </c>
      <c r="F32" s="130">
        <f>'F26-Year(n+1)(Current Tariff)'!L33</f>
        <v>0</v>
      </c>
      <c r="G32" s="130">
        <f>'F26-Year(n+1)(Current Tariff)'!M33</f>
        <v>0</v>
      </c>
      <c r="H32" s="130">
        <f>'F26-Year(n+1)(Current Tariff)'!N33</f>
        <v>0</v>
      </c>
      <c r="I32" s="129">
        <f t="shared" si="8"/>
        <v>0</v>
      </c>
      <c r="J32" s="133" t="e">
        <f t="shared" si="9"/>
        <v>#DIV/0!</v>
      </c>
      <c r="K32" s="130">
        <f>'F26-Year(n+1)(Proposed Tarif)'!K33</f>
        <v>0</v>
      </c>
      <c r="L32" s="130">
        <f>'F26-Year(n+1)(Proposed Tarif)'!L33</f>
        <v>0</v>
      </c>
      <c r="M32" s="130">
        <f>'F26-Year(n+1)(Proposed Tarif)'!M33</f>
        <v>0</v>
      </c>
      <c r="N32" s="129">
        <f t="shared" si="10"/>
        <v>0</v>
      </c>
      <c r="O32" s="133" t="e">
        <f t="shared" si="11"/>
        <v>#DIV/0!</v>
      </c>
    </row>
    <row r="33" spans="2:15" x14ac:dyDescent="0.25">
      <c r="B33" s="18"/>
      <c r="C33" s="113" t="s">
        <v>475</v>
      </c>
      <c r="D33" s="130">
        <f>'F26-Year(n-1)'!F33</f>
        <v>0</v>
      </c>
      <c r="E33" s="130">
        <f>'F26-Year(n+1)(Current Tariff)'!K34</f>
        <v>0</v>
      </c>
      <c r="F33" s="130">
        <f>'F26-Year(n+1)(Current Tariff)'!L34</f>
        <v>0</v>
      </c>
      <c r="G33" s="130">
        <f>'F26-Year(n+1)(Current Tariff)'!M34</f>
        <v>0</v>
      </c>
      <c r="H33" s="130">
        <f>'F26-Year(n+1)(Current Tariff)'!N34</f>
        <v>0</v>
      </c>
      <c r="I33" s="129">
        <f t="shared" si="8"/>
        <v>0</v>
      </c>
      <c r="J33" s="133" t="e">
        <f t="shared" si="9"/>
        <v>#DIV/0!</v>
      </c>
      <c r="K33" s="130">
        <f>'F26-Year(n+1)(Proposed Tarif)'!K34</f>
        <v>0</v>
      </c>
      <c r="L33" s="130">
        <f>'F26-Year(n+1)(Proposed Tarif)'!L34</f>
        <v>0</v>
      </c>
      <c r="M33" s="130">
        <f>'F26-Year(n+1)(Proposed Tarif)'!M34</f>
        <v>0</v>
      </c>
      <c r="N33" s="129">
        <f t="shared" si="10"/>
        <v>0</v>
      </c>
      <c r="O33" s="133" t="e">
        <f t="shared" si="11"/>
        <v>#DIV/0!</v>
      </c>
    </row>
    <row r="34" spans="2:15" x14ac:dyDescent="0.25">
      <c r="B34" s="18"/>
      <c r="C34" s="113" t="s">
        <v>476</v>
      </c>
      <c r="D34" s="130">
        <f>'F26-Year(n-1)'!F34</f>
        <v>0</v>
      </c>
      <c r="E34" s="130">
        <f>'F26-Year(n+1)(Current Tariff)'!K35</f>
        <v>0</v>
      </c>
      <c r="F34" s="130">
        <f>'F26-Year(n+1)(Current Tariff)'!L35</f>
        <v>0</v>
      </c>
      <c r="G34" s="130">
        <f>'F26-Year(n+1)(Current Tariff)'!M35</f>
        <v>0</v>
      </c>
      <c r="H34" s="130">
        <f>'F26-Year(n+1)(Current Tariff)'!N35</f>
        <v>0</v>
      </c>
      <c r="I34" s="129">
        <f t="shared" si="8"/>
        <v>0</v>
      </c>
      <c r="J34" s="133" t="e">
        <f t="shared" si="9"/>
        <v>#DIV/0!</v>
      </c>
      <c r="K34" s="130">
        <f>'F26-Year(n+1)(Proposed Tarif)'!K35</f>
        <v>0</v>
      </c>
      <c r="L34" s="130">
        <f>'F26-Year(n+1)(Proposed Tarif)'!L35</f>
        <v>0</v>
      </c>
      <c r="M34" s="130">
        <f>'F26-Year(n+1)(Proposed Tarif)'!M35</f>
        <v>0</v>
      </c>
      <c r="N34" s="129">
        <f t="shared" si="10"/>
        <v>0</v>
      </c>
      <c r="O34" s="133" t="e">
        <f t="shared" si="11"/>
        <v>#DIV/0!</v>
      </c>
    </row>
    <row r="35" spans="2:15" x14ac:dyDescent="0.25">
      <c r="B35" s="18" t="s">
        <v>633</v>
      </c>
      <c r="C35" s="18" t="s">
        <v>634</v>
      </c>
      <c r="D35" s="130"/>
      <c r="E35" s="130"/>
      <c r="F35" s="130"/>
      <c r="G35" s="130"/>
      <c r="H35" s="130"/>
      <c r="I35" s="129"/>
      <c r="J35" s="133"/>
      <c r="K35" s="130"/>
      <c r="L35" s="130"/>
      <c r="M35" s="130"/>
      <c r="N35" s="129"/>
      <c r="O35" s="133"/>
    </row>
    <row r="36" spans="2:15" x14ac:dyDescent="0.25">
      <c r="B36" s="18"/>
      <c r="C36" s="113" t="s">
        <v>474</v>
      </c>
      <c r="D36" s="130">
        <f>'F26-Year(n-1)'!F36</f>
        <v>0</v>
      </c>
      <c r="E36" s="130">
        <f>'F26-Year(n+1)(Current Tariff)'!K37</f>
        <v>0</v>
      </c>
      <c r="F36" s="130">
        <f>'F26-Year(n+1)(Current Tariff)'!L37</f>
        <v>0</v>
      </c>
      <c r="G36" s="130">
        <f>'F26-Year(n+1)(Current Tariff)'!M37</f>
        <v>0</v>
      </c>
      <c r="H36" s="130">
        <f>'F26-Year(n+1)(Current Tariff)'!N37</f>
        <v>0</v>
      </c>
      <c r="I36" s="129">
        <f t="shared" si="8"/>
        <v>0</v>
      </c>
      <c r="J36" s="133" t="e">
        <f t="shared" si="9"/>
        <v>#DIV/0!</v>
      </c>
      <c r="K36" s="130">
        <f>'F26-Year(n+1)(Proposed Tarif)'!K37</f>
        <v>0</v>
      </c>
      <c r="L36" s="130">
        <f>'F26-Year(n+1)(Proposed Tarif)'!L37</f>
        <v>0</v>
      </c>
      <c r="M36" s="130">
        <f>'F26-Year(n+1)(Proposed Tarif)'!M37</f>
        <v>0</v>
      </c>
      <c r="N36" s="129">
        <f t="shared" si="10"/>
        <v>0</v>
      </c>
      <c r="O36" s="133" t="e">
        <f t="shared" si="11"/>
        <v>#DIV/0!</v>
      </c>
    </row>
    <row r="37" spans="2:15" x14ac:dyDescent="0.25">
      <c r="B37" s="18"/>
      <c r="C37" s="113" t="s">
        <v>475</v>
      </c>
      <c r="D37" s="130">
        <f>'F26-Year(n-1)'!F37</f>
        <v>0</v>
      </c>
      <c r="E37" s="130">
        <f>'F26-Year(n+1)(Current Tariff)'!K38</f>
        <v>0</v>
      </c>
      <c r="F37" s="130">
        <f>'F26-Year(n+1)(Current Tariff)'!L38</f>
        <v>0</v>
      </c>
      <c r="G37" s="130">
        <f>'F26-Year(n+1)(Current Tariff)'!M38</f>
        <v>0</v>
      </c>
      <c r="H37" s="130">
        <f>'F26-Year(n+1)(Current Tariff)'!N38</f>
        <v>0</v>
      </c>
      <c r="I37" s="129">
        <f t="shared" si="8"/>
        <v>0</v>
      </c>
      <c r="J37" s="133" t="e">
        <f t="shared" si="9"/>
        <v>#DIV/0!</v>
      </c>
      <c r="K37" s="130">
        <f>'F26-Year(n+1)(Proposed Tarif)'!K38</f>
        <v>0</v>
      </c>
      <c r="L37" s="130">
        <f>'F26-Year(n+1)(Proposed Tarif)'!L38</f>
        <v>0</v>
      </c>
      <c r="M37" s="130">
        <f>'F26-Year(n+1)(Proposed Tarif)'!M38</f>
        <v>0</v>
      </c>
      <c r="N37" s="129">
        <f t="shared" si="10"/>
        <v>0</v>
      </c>
      <c r="O37" s="133" t="e">
        <f t="shared" si="11"/>
        <v>#DIV/0!</v>
      </c>
    </row>
    <row r="38" spans="2:15" x14ac:dyDescent="0.25">
      <c r="B38" s="18"/>
      <c r="C38" s="113" t="s">
        <v>476</v>
      </c>
      <c r="D38" s="130">
        <f>'F26-Year(n-1)'!F38</f>
        <v>0</v>
      </c>
      <c r="E38" s="130">
        <f>'F26-Year(n+1)(Current Tariff)'!K39</f>
        <v>0</v>
      </c>
      <c r="F38" s="130">
        <f>'F26-Year(n+1)(Current Tariff)'!L39</f>
        <v>0</v>
      </c>
      <c r="G38" s="130">
        <f>'F26-Year(n+1)(Current Tariff)'!M39</f>
        <v>0</v>
      </c>
      <c r="H38" s="130">
        <f>'F26-Year(n+1)(Current Tariff)'!N39</f>
        <v>0</v>
      </c>
      <c r="I38" s="129">
        <f t="shared" si="8"/>
        <v>0</v>
      </c>
      <c r="J38" s="133" t="e">
        <f t="shared" si="9"/>
        <v>#DIV/0!</v>
      </c>
      <c r="K38" s="130">
        <f>'F26-Year(n+1)(Proposed Tarif)'!K39</f>
        <v>0</v>
      </c>
      <c r="L38" s="130">
        <f>'F26-Year(n+1)(Proposed Tarif)'!L39</f>
        <v>0</v>
      </c>
      <c r="M38" s="130">
        <f>'F26-Year(n+1)(Proposed Tarif)'!M39</f>
        <v>0</v>
      </c>
      <c r="N38" s="129">
        <f t="shared" si="10"/>
        <v>0</v>
      </c>
      <c r="O38" s="133" t="e">
        <f t="shared" si="11"/>
        <v>#DIV/0!</v>
      </c>
    </row>
    <row r="39" spans="2:15" x14ac:dyDescent="0.25">
      <c r="B39" s="18" t="s">
        <v>639</v>
      </c>
      <c r="C39" s="18" t="s">
        <v>640</v>
      </c>
      <c r="D39" s="130">
        <f>'F26-Year(n-1)'!F39</f>
        <v>0</v>
      </c>
      <c r="E39" s="130">
        <f>'F26-Year(n+1)(Current Tariff)'!K40</f>
        <v>0</v>
      </c>
      <c r="F39" s="130">
        <f>'F26-Year(n+1)(Current Tariff)'!L40</f>
        <v>0</v>
      </c>
      <c r="G39" s="130">
        <f>'F26-Year(n+1)(Current Tariff)'!M40</f>
        <v>0</v>
      </c>
      <c r="H39" s="130">
        <f>'F26-Year(n+1)(Current Tariff)'!N40</f>
        <v>0</v>
      </c>
      <c r="I39" s="129">
        <f t="shared" si="8"/>
        <v>0</v>
      </c>
      <c r="J39" s="133" t="e">
        <f t="shared" si="9"/>
        <v>#DIV/0!</v>
      </c>
      <c r="K39" s="130">
        <f>'F26-Year(n+1)(Proposed Tarif)'!K40</f>
        <v>0</v>
      </c>
      <c r="L39" s="130">
        <f>'F26-Year(n+1)(Proposed Tarif)'!L40</f>
        <v>0</v>
      </c>
      <c r="M39" s="130">
        <f>'F26-Year(n+1)(Proposed Tarif)'!M40</f>
        <v>0</v>
      </c>
      <c r="N39" s="129">
        <f t="shared" si="10"/>
        <v>0</v>
      </c>
      <c r="O39" s="133" t="e">
        <f t="shared" si="11"/>
        <v>#DIV/0!</v>
      </c>
    </row>
    <row r="40" spans="2:15" x14ac:dyDescent="0.25">
      <c r="B40" s="18" t="s">
        <v>635</v>
      </c>
      <c r="C40" s="18" t="s">
        <v>636</v>
      </c>
      <c r="D40" s="130"/>
      <c r="E40" s="130"/>
      <c r="F40" s="130"/>
      <c r="G40" s="130"/>
      <c r="H40" s="130"/>
      <c r="I40" s="129"/>
      <c r="J40" s="133"/>
      <c r="K40" s="130"/>
      <c r="L40" s="130"/>
      <c r="M40" s="130"/>
      <c r="N40" s="129"/>
      <c r="O40" s="133"/>
    </row>
    <row r="41" spans="2:15" x14ac:dyDescent="0.25">
      <c r="B41" s="18"/>
      <c r="C41" s="113" t="s">
        <v>474</v>
      </c>
      <c r="D41" s="130">
        <f>'F26-Year(n-1)'!F41</f>
        <v>0</v>
      </c>
      <c r="E41" s="130">
        <f>'F26-Year(n+1)(Current Tariff)'!K42</f>
        <v>0</v>
      </c>
      <c r="F41" s="130">
        <f>'F26-Year(n+1)(Current Tariff)'!L42</f>
        <v>0</v>
      </c>
      <c r="G41" s="130">
        <f>'F26-Year(n+1)(Current Tariff)'!M42</f>
        <v>0</v>
      </c>
      <c r="H41" s="130">
        <f>'F26-Year(n+1)(Current Tariff)'!N42</f>
        <v>0</v>
      </c>
      <c r="I41" s="129">
        <f t="shared" si="8"/>
        <v>0</v>
      </c>
      <c r="J41" s="133" t="e">
        <f t="shared" si="9"/>
        <v>#DIV/0!</v>
      </c>
      <c r="K41" s="130">
        <f>'F26-Year(n+1)(Proposed Tarif)'!K42</f>
        <v>0</v>
      </c>
      <c r="L41" s="130">
        <f>'F26-Year(n+1)(Proposed Tarif)'!L42</f>
        <v>0</v>
      </c>
      <c r="M41" s="130">
        <f>'F26-Year(n+1)(Proposed Tarif)'!M42</f>
        <v>0</v>
      </c>
      <c r="N41" s="129">
        <f t="shared" si="10"/>
        <v>0</v>
      </c>
      <c r="O41" s="133" t="e">
        <f t="shared" si="11"/>
        <v>#DIV/0!</v>
      </c>
    </row>
    <row r="42" spans="2:15" x14ac:dyDescent="0.25">
      <c r="B42" s="18"/>
      <c r="C42" s="113" t="s">
        <v>475</v>
      </c>
      <c r="D42" s="130">
        <f>'F26-Year(n-1)'!F42</f>
        <v>0</v>
      </c>
      <c r="E42" s="130">
        <f>'F26-Year(n+1)(Current Tariff)'!K43</f>
        <v>0</v>
      </c>
      <c r="F42" s="130">
        <f>'F26-Year(n+1)(Current Tariff)'!L43</f>
        <v>0</v>
      </c>
      <c r="G42" s="130">
        <f>'F26-Year(n+1)(Current Tariff)'!M43</f>
        <v>0</v>
      </c>
      <c r="H42" s="130">
        <f>'F26-Year(n+1)(Current Tariff)'!N43</f>
        <v>0</v>
      </c>
      <c r="I42" s="129">
        <f t="shared" si="8"/>
        <v>0</v>
      </c>
      <c r="J42" s="133" t="e">
        <f t="shared" si="9"/>
        <v>#DIV/0!</v>
      </c>
      <c r="K42" s="130">
        <f>'F26-Year(n+1)(Proposed Tarif)'!K43</f>
        <v>0</v>
      </c>
      <c r="L42" s="130">
        <f>'F26-Year(n+1)(Proposed Tarif)'!L43</f>
        <v>0</v>
      </c>
      <c r="M42" s="130">
        <f>'F26-Year(n+1)(Proposed Tarif)'!M43</f>
        <v>0</v>
      </c>
      <c r="N42" s="129">
        <f t="shared" si="10"/>
        <v>0</v>
      </c>
      <c r="O42" s="133" t="e">
        <f t="shared" si="11"/>
        <v>#DIV/0!</v>
      </c>
    </row>
    <row r="43" spans="2:15" x14ac:dyDescent="0.25">
      <c r="B43" s="18"/>
      <c r="C43" s="113" t="s">
        <v>476</v>
      </c>
      <c r="D43" s="130">
        <f>'F26-Year(n-1)'!F43</f>
        <v>0</v>
      </c>
      <c r="E43" s="130">
        <f>'F26-Year(n+1)(Current Tariff)'!K44</f>
        <v>0</v>
      </c>
      <c r="F43" s="130">
        <f>'F26-Year(n+1)(Current Tariff)'!L44</f>
        <v>0</v>
      </c>
      <c r="G43" s="130">
        <f>'F26-Year(n+1)(Current Tariff)'!M44</f>
        <v>0</v>
      </c>
      <c r="H43" s="130">
        <f>'F26-Year(n+1)(Current Tariff)'!N44</f>
        <v>0</v>
      </c>
      <c r="I43" s="129">
        <f t="shared" si="8"/>
        <v>0</v>
      </c>
      <c r="J43" s="133" t="e">
        <f t="shared" si="9"/>
        <v>#DIV/0!</v>
      </c>
      <c r="K43" s="130">
        <f>'F26-Year(n+1)(Proposed Tarif)'!K44</f>
        <v>0</v>
      </c>
      <c r="L43" s="130">
        <f>'F26-Year(n+1)(Proposed Tarif)'!L44</f>
        <v>0</v>
      </c>
      <c r="M43" s="130">
        <f>'F26-Year(n+1)(Proposed Tarif)'!M44</f>
        <v>0</v>
      </c>
      <c r="N43" s="129">
        <f t="shared" si="10"/>
        <v>0</v>
      </c>
      <c r="O43" s="133" t="e">
        <f t="shared" si="11"/>
        <v>#DIV/0!</v>
      </c>
    </row>
    <row r="44" spans="2:15" x14ac:dyDescent="0.25">
      <c r="B44" s="18" t="s">
        <v>473</v>
      </c>
      <c r="C44" s="18" t="s">
        <v>627</v>
      </c>
      <c r="D44" s="130"/>
      <c r="E44" s="130"/>
      <c r="F44" s="130"/>
      <c r="G44" s="130"/>
      <c r="H44" s="130"/>
      <c r="I44" s="129"/>
      <c r="J44" s="133"/>
      <c r="K44" s="130"/>
      <c r="L44" s="130"/>
      <c r="M44" s="130"/>
      <c r="N44" s="129"/>
      <c r="O44" s="133"/>
    </row>
    <row r="45" spans="2:15" x14ac:dyDescent="0.25">
      <c r="B45" s="18"/>
      <c r="C45" s="113" t="s">
        <v>474</v>
      </c>
      <c r="D45" s="130">
        <f>'F26-Year(n-1)'!F45</f>
        <v>0</v>
      </c>
      <c r="E45" s="130">
        <f>'F26-Year(n+1)(Current Tariff)'!K46</f>
        <v>0</v>
      </c>
      <c r="F45" s="130">
        <f>'F26-Year(n+1)(Current Tariff)'!L46</f>
        <v>0</v>
      </c>
      <c r="G45" s="130">
        <f>'F26-Year(n+1)(Current Tariff)'!M46</f>
        <v>0</v>
      </c>
      <c r="H45" s="130">
        <f>'F26-Year(n+1)(Current Tariff)'!N46</f>
        <v>0</v>
      </c>
      <c r="I45" s="129">
        <f t="shared" si="8"/>
        <v>0</v>
      </c>
      <c r="J45" s="133" t="e">
        <f t="shared" si="9"/>
        <v>#DIV/0!</v>
      </c>
      <c r="K45" s="130">
        <f>'F26-Year(n+1)(Proposed Tarif)'!K46</f>
        <v>0</v>
      </c>
      <c r="L45" s="130">
        <f>'F26-Year(n+1)(Proposed Tarif)'!L46</f>
        <v>0</v>
      </c>
      <c r="M45" s="130">
        <f>'F26-Year(n+1)(Proposed Tarif)'!M46</f>
        <v>0</v>
      </c>
      <c r="N45" s="129">
        <f t="shared" si="10"/>
        <v>0</v>
      </c>
      <c r="O45" s="133" t="e">
        <f t="shared" si="11"/>
        <v>#DIV/0!</v>
      </c>
    </row>
    <row r="46" spans="2:15" x14ac:dyDescent="0.25">
      <c r="B46" s="18"/>
      <c r="C46" s="113" t="s">
        <v>475</v>
      </c>
      <c r="D46" s="130">
        <f>'F26-Year(n-1)'!F46</f>
        <v>0</v>
      </c>
      <c r="E46" s="130">
        <f>'F26-Year(n+1)(Current Tariff)'!K47</f>
        <v>0</v>
      </c>
      <c r="F46" s="130">
        <f>'F26-Year(n+1)(Current Tariff)'!L47</f>
        <v>0</v>
      </c>
      <c r="G46" s="130">
        <f>'F26-Year(n+1)(Current Tariff)'!M47</f>
        <v>0</v>
      </c>
      <c r="H46" s="130">
        <f>'F26-Year(n+1)(Current Tariff)'!N47</f>
        <v>0</v>
      </c>
      <c r="I46" s="129">
        <f t="shared" si="8"/>
        <v>0</v>
      </c>
      <c r="J46" s="133" t="e">
        <f t="shared" si="9"/>
        <v>#DIV/0!</v>
      </c>
      <c r="K46" s="130">
        <f>'F26-Year(n+1)(Proposed Tarif)'!K47</f>
        <v>0</v>
      </c>
      <c r="L46" s="130">
        <f>'F26-Year(n+1)(Proposed Tarif)'!L47</f>
        <v>0</v>
      </c>
      <c r="M46" s="130">
        <f>'F26-Year(n+1)(Proposed Tarif)'!M47</f>
        <v>0</v>
      </c>
      <c r="N46" s="129">
        <f t="shared" si="10"/>
        <v>0</v>
      </c>
      <c r="O46" s="133" t="e">
        <f t="shared" si="11"/>
        <v>#DIV/0!</v>
      </c>
    </row>
    <row r="47" spans="2:15" x14ac:dyDescent="0.25">
      <c r="B47" s="18"/>
      <c r="C47" s="113" t="s">
        <v>476</v>
      </c>
      <c r="D47" s="130">
        <f>'F26-Year(n-1)'!F47</f>
        <v>0</v>
      </c>
      <c r="E47" s="130">
        <f>'F26-Year(n+1)(Current Tariff)'!K48</f>
        <v>0</v>
      </c>
      <c r="F47" s="130">
        <f>'F26-Year(n+1)(Current Tariff)'!L48</f>
        <v>0</v>
      </c>
      <c r="G47" s="130">
        <f>'F26-Year(n+1)(Current Tariff)'!M48</f>
        <v>0</v>
      </c>
      <c r="H47" s="130">
        <f>'F26-Year(n+1)(Current Tariff)'!N48</f>
        <v>0</v>
      </c>
      <c r="I47" s="129">
        <f t="shared" si="8"/>
        <v>0</v>
      </c>
      <c r="J47" s="133" t="e">
        <f t="shared" si="9"/>
        <v>#DIV/0!</v>
      </c>
      <c r="K47" s="130">
        <f>'F26-Year(n+1)(Proposed Tarif)'!K48</f>
        <v>0</v>
      </c>
      <c r="L47" s="130">
        <f>'F26-Year(n+1)(Proposed Tarif)'!L48</f>
        <v>0</v>
      </c>
      <c r="M47" s="130">
        <f>'F26-Year(n+1)(Proposed Tarif)'!M48</f>
        <v>0</v>
      </c>
      <c r="N47" s="129">
        <f t="shared" si="10"/>
        <v>0</v>
      </c>
      <c r="O47" s="133" t="e">
        <f t="shared" si="11"/>
        <v>#DIV/0!</v>
      </c>
    </row>
    <row r="48" spans="2:15" x14ac:dyDescent="0.25">
      <c r="B48" s="18" t="s">
        <v>473</v>
      </c>
      <c r="C48" s="18" t="s">
        <v>637</v>
      </c>
      <c r="D48" s="130"/>
      <c r="E48" s="130"/>
      <c r="F48" s="130"/>
      <c r="G48" s="130"/>
      <c r="H48" s="130"/>
      <c r="I48" s="129"/>
      <c r="J48" s="133"/>
      <c r="K48" s="130"/>
      <c r="L48" s="130"/>
      <c r="M48" s="130"/>
      <c r="N48" s="129"/>
      <c r="O48" s="133"/>
    </row>
    <row r="49" spans="2:15" x14ac:dyDescent="0.25">
      <c r="B49" s="18"/>
      <c r="C49" s="113" t="s">
        <v>474</v>
      </c>
      <c r="D49" s="130">
        <f>'F26-Year(n-1)'!F49</f>
        <v>0</v>
      </c>
      <c r="E49" s="130">
        <f>'F26-Year(n+1)(Current Tariff)'!K50</f>
        <v>0</v>
      </c>
      <c r="F49" s="130">
        <f>'F26-Year(n+1)(Current Tariff)'!L50</f>
        <v>0</v>
      </c>
      <c r="G49" s="130">
        <f>'F26-Year(n+1)(Current Tariff)'!M50</f>
        <v>0</v>
      </c>
      <c r="H49" s="130">
        <f>'F26-Year(n+1)(Current Tariff)'!N50</f>
        <v>0</v>
      </c>
      <c r="I49" s="129">
        <f t="shared" si="8"/>
        <v>0</v>
      </c>
      <c r="J49" s="133" t="e">
        <f t="shared" si="9"/>
        <v>#DIV/0!</v>
      </c>
      <c r="K49" s="130">
        <f>'F26-Year(n+1)(Proposed Tarif)'!K50</f>
        <v>0</v>
      </c>
      <c r="L49" s="130">
        <f>'F26-Year(n+1)(Proposed Tarif)'!L50</f>
        <v>0</v>
      </c>
      <c r="M49" s="130">
        <f>'F26-Year(n+1)(Proposed Tarif)'!M50</f>
        <v>0</v>
      </c>
      <c r="N49" s="129">
        <f t="shared" si="10"/>
        <v>0</v>
      </c>
      <c r="O49" s="133" t="e">
        <f t="shared" si="11"/>
        <v>#DIV/0!</v>
      </c>
    </row>
    <row r="50" spans="2:15" x14ac:dyDescent="0.25">
      <c r="B50" s="18"/>
      <c r="C50" s="113" t="s">
        <v>475</v>
      </c>
      <c r="D50" s="130">
        <f>'F26-Year(n-1)'!F50</f>
        <v>0</v>
      </c>
      <c r="E50" s="130">
        <f>'F26-Year(n+1)(Current Tariff)'!K51</f>
        <v>0</v>
      </c>
      <c r="F50" s="130">
        <f>'F26-Year(n+1)(Current Tariff)'!L51</f>
        <v>0</v>
      </c>
      <c r="G50" s="130">
        <f>'F26-Year(n+1)(Current Tariff)'!M51</f>
        <v>0</v>
      </c>
      <c r="H50" s="130">
        <f>'F26-Year(n+1)(Current Tariff)'!N51</f>
        <v>0</v>
      </c>
      <c r="I50" s="129">
        <f t="shared" si="8"/>
        <v>0</v>
      </c>
      <c r="J50" s="133" t="e">
        <f t="shared" si="9"/>
        <v>#DIV/0!</v>
      </c>
      <c r="K50" s="130">
        <f>'F26-Year(n+1)(Proposed Tarif)'!K51</f>
        <v>0</v>
      </c>
      <c r="L50" s="130">
        <f>'F26-Year(n+1)(Proposed Tarif)'!L51</f>
        <v>0</v>
      </c>
      <c r="M50" s="130">
        <f>'F26-Year(n+1)(Proposed Tarif)'!M51</f>
        <v>0</v>
      </c>
      <c r="N50" s="129">
        <f t="shared" si="10"/>
        <v>0</v>
      </c>
      <c r="O50" s="133" t="e">
        <f t="shared" si="11"/>
        <v>#DIV/0!</v>
      </c>
    </row>
    <row r="51" spans="2:15" x14ac:dyDescent="0.25">
      <c r="B51" s="18"/>
      <c r="C51" s="113" t="s">
        <v>476</v>
      </c>
      <c r="D51" s="130">
        <f>'F26-Year(n-1)'!F51</f>
        <v>0</v>
      </c>
      <c r="E51" s="130">
        <f>'F26-Year(n+1)(Current Tariff)'!K52</f>
        <v>0</v>
      </c>
      <c r="F51" s="130">
        <f>'F26-Year(n+1)(Current Tariff)'!L52</f>
        <v>0</v>
      </c>
      <c r="G51" s="130">
        <f>'F26-Year(n+1)(Current Tariff)'!M52</f>
        <v>0</v>
      </c>
      <c r="H51" s="130">
        <f>'F26-Year(n+1)(Current Tariff)'!N52</f>
        <v>0</v>
      </c>
      <c r="I51" s="129">
        <f t="shared" si="8"/>
        <v>0</v>
      </c>
      <c r="J51" s="133" t="e">
        <f t="shared" si="9"/>
        <v>#DIV/0!</v>
      </c>
      <c r="K51" s="130">
        <f>'F26-Year(n+1)(Proposed Tarif)'!K52</f>
        <v>0</v>
      </c>
      <c r="L51" s="130">
        <f>'F26-Year(n+1)(Proposed Tarif)'!L52</f>
        <v>0</v>
      </c>
      <c r="M51" s="130">
        <f>'F26-Year(n+1)(Proposed Tarif)'!M52</f>
        <v>0</v>
      </c>
      <c r="N51" s="129">
        <f t="shared" si="10"/>
        <v>0</v>
      </c>
      <c r="O51" s="133" t="e">
        <f t="shared" si="11"/>
        <v>#DIV/0!</v>
      </c>
    </row>
    <row r="52" spans="2:15" x14ac:dyDescent="0.25">
      <c r="B52" s="18" t="s">
        <v>638</v>
      </c>
      <c r="C52" s="18" t="s">
        <v>629</v>
      </c>
      <c r="D52" s="130"/>
      <c r="E52" s="130"/>
      <c r="F52" s="130"/>
      <c r="G52" s="130"/>
      <c r="H52" s="130"/>
      <c r="I52" s="129"/>
      <c r="J52" s="133"/>
      <c r="K52" s="130"/>
      <c r="L52" s="130"/>
      <c r="M52" s="130"/>
      <c r="N52" s="129"/>
      <c r="O52" s="133"/>
    </row>
    <row r="53" spans="2:15" x14ac:dyDescent="0.25">
      <c r="B53" s="18"/>
      <c r="C53" s="113" t="s">
        <v>474</v>
      </c>
      <c r="D53" s="130">
        <f>'F26-Year(n-1)'!F53</f>
        <v>0</v>
      </c>
      <c r="E53" s="130">
        <f>'F26-Year(n+1)(Current Tariff)'!K54</f>
        <v>0</v>
      </c>
      <c r="F53" s="130">
        <f>'F26-Year(n+1)(Current Tariff)'!L54</f>
        <v>0</v>
      </c>
      <c r="G53" s="130">
        <f>'F26-Year(n+1)(Current Tariff)'!M54</f>
        <v>0</v>
      </c>
      <c r="H53" s="130">
        <f>'F26-Year(n+1)(Current Tariff)'!N54</f>
        <v>0</v>
      </c>
      <c r="I53" s="129">
        <f t="shared" si="8"/>
        <v>0</v>
      </c>
      <c r="J53" s="133" t="e">
        <f t="shared" si="9"/>
        <v>#DIV/0!</v>
      </c>
      <c r="K53" s="130">
        <f>'F26-Year(n+1)(Proposed Tarif)'!K54</f>
        <v>0</v>
      </c>
      <c r="L53" s="130">
        <f>'F26-Year(n+1)(Proposed Tarif)'!L54</f>
        <v>0</v>
      </c>
      <c r="M53" s="130">
        <f>'F26-Year(n+1)(Proposed Tarif)'!M54</f>
        <v>0</v>
      </c>
      <c r="N53" s="129">
        <f t="shared" si="10"/>
        <v>0</v>
      </c>
      <c r="O53" s="133" t="e">
        <f t="shared" si="11"/>
        <v>#DIV/0!</v>
      </c>
    </row>
    <row r="54" spans="2:15" x14ac:dyDescent="0.25">
      <c r="B54" s="18"/>
      <c r="C54" s="113" t="s">
        <v>475</v>
      </c>
      <c r="D54" s="130">
        <f>'F26-Year(n-1)'!F54</f>
        <v>0</v>
      </c>
      <c r="E54" s="130">
        <f>'F26-Year(n+1)(Current Tariff)'!K55</f>
        <v>0</v>
      </c>
      <c r="F54" s="130">
        <f>'F26-Year(n+1)(Current Tariff)'!L55</f>
        <v>0</v>
      </c>
      <c r="G54" s="130">
        <f>'F26-Year(n+1)(Current Tariff)'!M55</f>
        <v>0</v>
      </c>
      <c r="H54" s="130">
        <f>'F26-Year(n+1)(Current Tariff)'!N55</f>
        <v>0</v>
      </c>
      <c r="I54" s="129">
        <f t="shared" si="8"/>
        <v>0</v>
      </c>
      <c r="J54" s="133" t="e">
        <f t="shared" si="9"/>
        <v>#DIV/0!</v>
      </c>
      <c r="K54" s="130">
        <f>'F26-Year(n+1)(Proposed Tarif)'!K55</f>
        <v>0</v>
      </c>
      <c r="L54" s="130">
        <f>'F26-Year(n+1)(Proposed Tarif)'!L55</f>
        <v>0</v>
      </c>
      <c r="M54" s="130">
        <f>'F26-Year(n+1)(Proposed Tarif)'!M55</f>
        <v>0</v>
      </c>
      <c r="N54" s="129">
        <f t="shared" si="10"/>
        <v>0</v>
      </c>
      <c r="O54" s="133" t="e">
        <f t="shared" si="11"/>
        <v>#DIV/0!</v>
      </c>
    </row>
    <row r="55" spans="2:15" x14ac:dyDescent="0.25">
      <c r="B55" s="18"/>
      <c r="C55" s="113" t="s">
        <v>476</v>
      </c>
      <c r="D55" s="130">
        <f>'F26-Year(n-1)'!F55</f>
        <v>0</v>
      </c>
      <c r="E55" s="130">
        <f>'F26-Year(n+1)(Current Tariff)'!K56</f>
        <v>0</v>
      </c>
      <c r="F55" s="130">
        <f>'F26-Year(n+1)(Current Tariff)'!L56</f>
        <v>0</v>
      </c>
      <c r="G55" s="130">
        <f>'F26-Year(n+1)(Current Tariff)'!M56</f>
        <v>0</v>
      </c>
      <c r="H55" s="130">
        <f>'F26-Year(n+1)(Current Tariff)'!N56</f>
        <v>0</v>
      </c>
      <c r="I55" s="129">
        <f t="shared" si="8"/>
        <v>0</v>
      </c>
      <c r="J55" s="133" t="e">
        <f t="shared" si="9"/>
        <v>#DIV/0!</v>
      </c>
      <c r="K55" s="130">
        <f>'F26-Year(n+1)(Proposed Tarif)'!K56</f>
        <v>0</v>
      </c>
      <c r="L55" s="130">
        <f>'F26-Year(n+1)(Proposed Tarif)'!L56</f>
        <v>0</v>
      </c>
      <c r="M55" s="130">
        <f>'F26-Year(n+1)(Proposed Tarif)'!M56</f>
        <v>0</v>
      </c>
      <c r="N55" s="129">
        <f t="shared" si="10"/>
        <v>0</v>
      </c>
      <c r="O55" s="133" t="e">
        <f t="shared" si="11"/>
        <v>#DIV/0!</v>
      </c>
    </row>
    <row r="56" spans="2:15" x14ac:dyDescent="0.25">
      <c r="B56" s="18" t="s">
        <v>259</v>
      </c>
      <c r="C56" s="18" t="s">
        <v>259</v>
      </c>
      <c r="D56" s="19"/>
      <c r="E56" s="130"/>
      <c r="F56" s="130"/>
      <c r="G56" s="130"/>
      <c r="H56" s="130"/>
      <c r="I56" s="129"/>
      <c r="J56" s="133"/>
      <c r="K56" s="130"/>
      <c r="L56" s="130"/>
      <c r="M56" s="130"/>
      <c r="N56" s="129"/>
      <c r="O56" s="133"/>
    </row>
    <row r="57" spans="2:15" x14ac:dyDescent="0.25">
      <c r="B57" s="334" t="s">
        <v>261</v>
      </c>
      <c r="C57" s="334"/>
      <c r="D57" s="19"/>
      <c r="E57" s="129">
        <f>SUM(E19:E56)+SUM(E9:E11)</f>
        <v>0</v>
      </c>
      <c r="F57" s="129">
        <f>SUM(F19:F56)+SUM(F9:F11)</f>
        <v>0</v>
      </c>
      <c r="G57" s="129">
        <f>SUM(G19:G56)+SUM(G9:G11)</f>
        <v>0</v>
      </c>
      <c r="H57" s="129">
        <f>SUM(H19:H56)+SUM(H9:H11)</f>
        <v>0</v>
      </c>
      <c r="I57" s="129">
        <f>SUM(I19:I56)+SUM(I9:I11)</f>
        <v>0</v>
      </c>
      <c r="J57" s="133" t="e">
        <f t="shared" si="1"/>
        <v>#DIV/0!</v>
      </c>
      <c r="K57" s="129">
        <f>SUM(K19:K56)+SUM(K9:K11)</f>
        <v>0</v>
      </c>
      <c r="L57" s="129">
        <f>SUM(L19:L56)+SUM(L9:L11)</f>
        <v>0</v>
      </c>
      <c r="M57" s="129">
        <f>SUM(M19:M56)+SUM(M9:M11)</f>
        <v>0</v>
      </c>
      <c r="N57" s="129">
        <f>SUM(N19:N56)+SUM(N9:N11)</f>
        <v>0</v>
      </c>
      <c r="O57" s="133" t="e">
        <f t="shared" si="3"/>
        <v>#DIV/0!</v>
      </c>
    </row>
    <row r="58" spans="2:15" x14ac:dyDescent="0.25">
      <c r="B58" s="118"/>
      <c r="C58" s="118"/>
    </row>
    <row r="59" spans="2:15" x14ac:dyDescent="0.25">
      <c r="D59" s="24" t="s">
        <v>175</v>
      </c>
      <c r="E59" s="4"/>
    </row>
    <row r="60" spans="2:15" x14ac:dyDescent="0.25">
      <c r="D60" s="26">
        <v>1</v>
      </c>
      <c r="E60" s="4" t="s">
        <v>266</v>
      </c>
    </row>
    <row r="61" spans="2:15" x14ac:dyDescent="0.25">
      <c r="D61" s="26"/>
      <c r="E61" s="4"/>
    </row>
  </sheetData>
  <mergeCells count="7">
    <mergeCell ref="K5:O5"/>
    <mergeCell ref="B5:C7"/>
    <mergeCell ref="B8:C8"/>
    <mergeCell ref="B18:C18"/>
    <mergeCell ref="B57:C57"/>
    <mergeCell ref="D5:D6"/>
    <mergeCell ref="E5:J5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B2:K47"/>
  <sheetViews>
    <sheetView showGridLines="0" topLeftCell="A24" workbookViewId="0">
      <selection activeCell="F47" sqref="F47"/>
    </sheetView>
  </sheetViews>
  <sheetFormatPr defaultColWidth="9.1796875" defaultRowHeight="14" x14ac:dyDescent="0.25"/>
  <cols>
    <col min="1" max="1" width="9.1796875" style="76"/>
    <col min="2" max="2" width="7.1796875" style="76" customWidth="1"/>
    <col min="3" max="3" width="49" style="76" customWidth="1"/>
    <col min="4" max="5" width="13.81640625" style="76" customWidth="1"/>
    <col min="6" max="6" width="11.81640625" style="76" customWidth="1"/>
    <col min="7" max="7" width="11" style="76" customWidth="1"/>
    <col min="8" max="8" width="14.453125" style="76" customWidth="1"/>
    <col min="9" max="9" width="13.81640625" style="76" customWidth="1"/>
    <col min="10" max="10" width="16" style="76" customWidth="1"/>
    <col min="11" max="11" width="21" style="76" customWidth="1"/>
    <col min="12" max="16384" width="9.1796875" style="76"/>
  </cols>
  <sheetData>
    <row r="2" spans="2:11" x14ac:dyDescent="0.25">
      <c r="G2" s="25" t="s">
        <v>240</v>
      </c>
    </row>
    <row r="3" spans="2:11" x14ac:dyDescent="0.25">
      <c r="G3" s="27" t="s">
        <v>578</v>
      </c>
    </row>
    <row r="4" spans="2:11" x14ac:dyDescent="0.25">
      <c r="B4" s="162" t="s">
        <v>602</v>
      </c>
    </row>
    <row r="5" spans="2:11" x14ac:dyDescent="0.25">
      <c r="B5" s="15" t="s">
        <v>579</v>
      </c>
      <c r="C5" s="5"/>
      <c r="D5" s="5"/>
      <c r="E5" s="5"/>
      <c r="F5" s="5"/>
      <c r="G5" s="5"/>
      <c r="H5" s="5"/>
      <c r="I5" s="5"/>
      <c r="J5" s="5"/>
      <c r="K5" s="17" t="s">
        <v>4</v>
      </c>
    </row>
    <row r="6" spans="2:11" ht="42" x14ac:dyDescent="0.25">
      <c r="B6" s="106" t="s">
        <v>140</v>
      </c>
      <c r="C6" s="97" t="s">
        <v>18</v>
      </c>
      <c r="D6" s="7" t="s">
        <v>224</v>
      </c>
      <c r="E6" s="7" t="s">
        <v>580</v>
      </c>
      <c r="F6" s="7" t="s">
        <v>3</v>
      </c>
      <c r="G6" s="7" t="s">
        <v>581</v>
      </c>
      <c r="H6" s="7" t="s">
        <v>582</v>
      </c>
      <c r="I6" s="7" t="s">
        <v>583</v>
      </c>
      <c r="J6" s="7" t="s">
        <v>584</v>
      </c>
      <c r="K6" s="7" t="s">
        <v>585</v>
      </c>
    </row>
    <row r="7" spans="2:11" x14ac:dyDescent="0.25">
      <c r="B7" s="6" t="s">
        <v>37</v>
      </c>
      <c r="C7" s="94" t="s">
        <v>586</v>
      </c>
      <c r="D7" s="11"/>
      <c r="E7" s="11"/>
      <c r="F7" s="11"/>
      <c r="G7" s="11"/>
      <c r="H7" s="11"/>
      <c r="I7" s="11"/>
      <c r="J7" s="11"/>
      <c r="K7" s="2"/>
    </row>
    <row r="8" spans="2:11" x14ac:dyDescent="0.25">
      <c r="B8" s="1"/>
      <c r="C8" s="2" t="s">
        <v>292</v>
      </c>
      <c r="D8" s="2"/>
      <c r="E8" s="135">
        <f>E23+E38</f>
        <v>0</v>
      </c>
      <c r="F8" s="135">
        <f t="shared" ref="F8:G8" si="0">F23+F38</f>
        <v>0</v>
      </c>
      <c r="G8" s="135">
        <f t="shared" si="0"/>
        <v>0</v>
      </c>
      <c r="H8" s="2"/>
      <c r="I8" s="2"/>
      <c r="J8" s="2"/>
      <c r="K8" s="2"/>
    </row>
    <row r="9" spans="2:11" x14ac:dyDescent="0.25">
      <c r="B9" s="1"/>
      <c r="C9" s="2" t="s">
        <v>293</v>
      </c>
      <c r="D9" s="2"/>
      <c r="E9" s="135">
        <f t="shared" ref="E9:G9" si="1">E24+E39</f>
        <v>0</v>
      </c>
      <c r="F9" s="135">
        <f t="shared" si="1"/>
        <v>0</v>
      </c>
      <c r="G9" s="135">
        <f t="shared" si="1"/>
        <v>0</v>
      </c>
      <c r="H9" s="2"/>
      <c r="I9" s="2"/>
      <c r="J9" s="2"/>
      <c r="K9" s="2"/>
    </row>
    <row r="10" spans="2:11" x14ac:dyDescent="0.25">
      <c r="B10" s="1"/>
      <c r="C10" s="2" t="s">
        <v>294</v>
      </c>
      <c r="D10" s="2"/>
      <c r="E10" s="135">
        <f t="shared" ref="E10:G10" si="2">E25+E40</f>
        <v>0</v>
      </c>
      <c r="F10" s="135">
        <f t="shared" si="2"/>
        <v>0</v>
      </c>
      <c r="G10" s="135">
        <f t="shared" si="2"/>
        <v>0</v>
      </c>
      <c r="H10" s="2"/>
      <c r="I10" s="2"/>
      <c r="J10" s="2"/>
      <c r="K10" s="2"/>
    </row>
    <row r="11" spans="2:11" x14ac:dyDescent="0.25">
      <c r="B11" s="1"/>
      <c r="C11" s="10" t="s">
        <v>211</v>
      </c>
      <c r="D11" s="2"/>
      <c r="E11" s="135">
        <f t="shared" ref="E11:G11" si="3">E26+E41</f>
        <v>0</v>
      </c>
      <c r="F11" s="135">
        <f t="shared" si="3"/>
        <v>0</v>
      </c>
      <c r="G11" s="135">
        <f t="shared" si="3"/>
        <v>0</v>
      </c>
      <c r="H11" s="2"/>
      <c r="I11" s="2"/>
      <c r="J11" s="2"/>
      <c r="K11" s="2"/>
    </row>
    <row r="12" spans="2:11" x14ac:dyDescent="0.25">
      <c r="B12" s="119"/>
      <c r="C12" s="94" t="s">
        <v>32</v>
      </c>
      <c r="D12" s="11"/>
      <c r="E12" s="140">
        <f>SUM(E8:E11)</f>
        <v>0</v>
      </c>
      <c r="F12" s="140">
        <f>SUM(F8:F11)</f>
        <v>0</v>
      </c>
      <c r="G12" s="140">
        <f>F12-E12</f>
        <v>0</v>
      </c>
      <c r="H12" s="11"/>
      <c r="I12" s="11"/>
      <c r="J12" s="11"/>
      <c r="K12" s="2"/>
    </row>
    <row r="13" spans="2:11" x14ac:dyDescent="0.25">
      <c r="B13" s="6" t="s">
        <v>40</v>
      </c>
      <c r="C13" s="94" t="s">
        <v>587</v>
      </c>
      <c r="D13" s="2"/>
      <c r="E13" s="2"/>
      <c r="F13" s="2"/>
      <c r="G13" s="2"/>
      <c r="H13" s="2"/>
      <c r="I13" s="2"/>
      <c r="J13" s="2"/>
      <c r="K13" s="2"/>
    </row>
    <row r="14" spans="2:11" x14ac:dyDescent="0.25">
      <c r="B14" s="120"/>
      <c r="C14" s="90" t="s">
        <v>567</v>
      </c>
      <c r="D14" s="2"/>
      <c r="E14" s="135">
        <f>E29+E44</f>
        <v>0</v>
      </c>
      <c r="F14" s="135">
        <f t="shared" ref="F14:G14" si="4">F29+F44</f>
        <v>0</v>
      </c>
      <c r="G14" s="135">
        <f t="shared" si="4"/>
        <v>0</v>
      </c>
      <c r="H14" s="2"/>
      <c r="I14" s="2"/>
      <c r="J14" s="2"/>
      <c r="K14" s="2"/>
    </row>
    <row r="15" spans="2:11" x14ac:dyDescent="0.25">
      <c r="B15" s="120"/>
      <c r="C15" s="90" t="s">
        <v>590</v>
      </c>
      <c r="D15" s="2"/>
      <c r="E15" s="135">
        <f t="shared" ref="E15:G15" si="5">E30+E45</f>
        <v>0</v>
      </c>
      <c r="F15" s="135">
        <f t="shared" si="5"/>
        <v>0</v>
      </c>
      <c r="G15" s="135">
        <f t="shared" si="5"/>
        <v>0</v>
      </c>
      <c r="H15" s="2"/>
      <c r="I15" s="2"/>
      <c r="J15" s="2"/>
      <c r="K15" s="2"/>
    </row>
    <row r="16" spans="2:11" x14ac:dyDescent="0.25">
      <c r="B16" s="119"/>
      <c r="C16" s="94" t="s">
        <v>588</v>
      </c>
      <c r="D16" s="11"/>
      <c r="E16" s="140">
        <f>SUM(E14:E15)</f>
        <v>0</v>
      </c>
      <c r="F16" s="140">
        <f t="shared" ref="F16:G16" si="6">SUM(F14:F15)</f>
        <v>0</v>
      </c>
      <c r="G16" s="140">
        <f t="shared" si="6"/>
        <v>0</v>
      </c>
      <c r="H16" s="11"/>
      <c r="I16" s="11"/>
      <c r="J16" s="11"/>
      <c r="K16" s="2"/>
    </row>
    <row r="17" spans="2:11" x14ac:dyDescent="0.25">
      <c r="B17" s="119" t="s">
        <v>41</v>
      </c>
      <c r="C17" s="94" t="s">
        <v>589</v>
      </c>
      <c r="D17" s="2"/>
      <c r="E17" s="140">
        <f>E16-E12</f>
        <v>0</v>
      </c>
      <c r="F17" s="140">
        <f>F16-F12</f>
        <v>0</v>
      </c>
      <c r="G17" s="140">
        <f>F17-E17</f>
        <v>0</v>
      </c>
      <c r="H17" s="2"/>
      <c r="I17" s="2"/>
      <c r="J17" s="2"/>
      <c r="K17" s="2"/>
    </row>
    <row r="19" spans="2:11" x14ac:dyDescent="0.25">
      <c r="B19" s="162" t="s">
        <v>609</v>
      </c>
    </row>
    <row r="20" spans="2:11" x14ac:dyDescent="0.25">
      <c r="B20" s="15" t="s">
        <v>579</v>
      </c>
      <c r="C20" s="5"/>
      <c r="D20" s="5"/>
      <c r="E20" s="5"/>
      <c r="F20" s="5"/>
      <c r="G20" s="5"/>
      <c r="H20" s="5"/>
      <c r="I20" s="5"/>
      <c r="J20" s="5"/>
      <c r="K20" s="17" t="s">
        <v>4</v>
      </c>
    </row>
    <row r="21" spans="2:11" ht="42" x14ac:dyDescent="0.25">
      <c r="B21" s="106" t="s">
        <v>140</v>
      </c>
      <c r="C21" s="97" t="s">
        <v>18</v>
      </c>
      <c r="D21" s="7" t="s">
        <v>224</v>
      </c>
      <c r="E21" s="7" t="s">
        <v>580</v>
      </c>
      <c r="F21" s="7" t="s">
        <v>3</v>
      </c>
      <c r="G21" s="7" t="s">
        <v>581</v>
      </c>
      <c r="H21" s="7" t="s">
        <v>582</v>
      </c>
      <c r="I21" s="7" t="s">
        <v>583</v>
      </c>
      <c r="J21" s="7" t="s">
        <v>584</v>
      </c>
      <c r="K21" s="7" t="s">
        <v>585</v>
      </c>
    </row>
    <row r="22" spans="2:11" x14ac:dyDescent="0.25">
      <c r="B22" s="6" t="s">
        <v>37</v>
      </c>
      <c r="C22" s="94" t="s">
        <v>586</v>
      </c>
      <c r="D22" s="11"/>
      <c r="E22" s="11"/>
      <c r="F22" s="11"/>
      <c r="G22" s="11"/>
      <c r="H22" s="11"/>
      <c r="I22" s="11"/>
      <c r="J22" s="11"/>
      <c r="K22" s="2"/>
    </row>
    <row r="23" spans="2:11" x14ac:dyDescent="0.25">
      <c r="B23" s="1"/>
      <c r="C23" s="2" t="s">
        <v>292</v>
      </c>
      <c r="D23" s="2"/>
      <c r="E23" s="2"/>
      <c r="F23" s="2"/>
      <c r="G23" s="2"/>
      <c r="H23" s="2"/>
      <c r="I23" s="2"/>
      <c r="J23" s="2"/>
      <c r="K23" s="2"/>
    </row>
    <row r="24" spans="2:11" x14ac:dyDescent="0.25">
      <c r="B24" s="1"/>
      <c r="C24" s="2" t="s">
        <v>293</v>
      </c>
      <c r="D24" s="2"/>
      <c r="E24" s="2"/>
      <c r="F24" s="2"/>
      <c r="G24" s="2"/>
      <c r="H24" s="2"/>
      <c r="I24" s="2"/>
      <c r="J24" s="2"/>
      <c r="K24" s="2"/>
    </row>
    <row r="25" spans="2:11" x14ac:dyDescent="0.25">
      <c r="B25" s="1"/>
      <c r="C25" s="2" t="s">
        <v>294</v>
      </c>
      <c r="D25" s="2"/>
      <c r="E25" s="2"/>
      <c r="F25" s="2"/>
      <c r="G25" s="2"/>
      <c r="H25" s="2"/>
      <c r="I25" s="2"/>
      <c r="J25" s="2"/>
      <c r="K25" s="2"/>
    </row>
    <row r="26" spans="2:11" x14ac:dyDescent="0.25">
      <c r="B26" s="1"/>
      <c r="C26" s="10" t="s">
        <v>211</v>
      </c>
      <c r="D26" s="2"/>
      <c r="E26" s="2"/>
      <c r="F26" s="2"/>
      <c r="G26" s="2"/>
      <c r="H26" s="2"/>
      <c r="I26" s="2"/>
      <c r="J26" s="2"/>
      <c r="K26" s="2"/>
    </row>
    <row r="27" spans="2:11" x14ac:dyDescent="0.25">
      <c r="B27" s="119"/>
      <c r="C27" s="94" t="s">
        <v>32</v>
      </c>
      <c r="D27" s="11"/>
      <c r="E27" s="140">
        <f>SUM(E23:E26)</f>
        <v>0</v>
      </c>
      <c r="F27" s="140">
        <f>SUM(F23:F26)</f>
        <v>0</v>
      </c>
      <c r="G27" s="140">
        <f>F27-E27</f>
        <v>0</v>
      </c>
      <c r="H27" s="11"/>
      <c r="I27" s="11"/>
      <c r="J27" s="11"/>
      <c r="K27" s="2"/>
    </row>
    <row r="28" spans="2:11" x14ac:dyDescent="0.25">
      <c r="B28" s="6" t="s">
        <v>40</v>
      </c>
      <c r="C28" s="94" t="s">
        <v>587</v>
      </c>
      <c r="D28" s="2"/>
      <c r="E28" s="2"/>
      <c r="F28" s="2"/>
      <c r="G28" s="2"/>
      <c r="H28" s="2"/>
      <c r="I28" s="2"/>
      <c r="J28" s="2"/>
      <c r="K28" s="2"/>
    </row>
    <row r="29" spans="2:11" x14ac:dyDescent="0.25">
      <c r="B29" s="120"/>
      <c r="C29" s="90" t="s">
        <v>567</v>
      </c>
      <c r="D29" s="2"/>
      <c r="E29" s="2"/>
      <c r="F29" s="2"/>
      <c r="G29" s="2"/>
      <c r="H29" s="2"/>
      <c r="I29" s="2"/>
      <c r="J29" s="2"/>
      <c r="K29" s="2"/>
    </row>
    <row r="30" spans="2:11" x14ac:dyDescent="0.25">
      <c r="B30" s="120"/>
      <c r="C30" s="90" t="s">
        <v>590</v>
      </c>
      <c r="D30" s="2"/>
      <c r="E30" s="2"/>
      <c r="F30" s="2"/>
      <c r="G30" s="2"/>
      <c r="H30" s="2"/>
      <c r="I30" s="2"/>
      <c r="J30" s="2"/>
      <c r="K30" s="2"/>
    </row>
    <row r="31" spans="2:11" x14ac:dyDescent="0.25">
      <c r="B31" s="119"/>
      <c r="C31" s="94" t="s">
        <v>588</v>
      </c>
      <c r="D31" s="11"/>
      <c r="E31" s="140">
        <f>SUM(E29:E30)</f>
        <v>0</v>
      </c>
      <c r="F31" s="140">
        <f t="shared" ref="F31:G31" si="7">SUM(F29:F30)</f>
        <v>0</v>
      </c>
      <c r="G31" s="140">
        <f t="shared" si="7"/>
        <v>0</v>
      </c>
      <c r="H31" s="11"/>
      <c r="I31" s="11"/>
      <c r="J31" s="11"/>
      <c r="K31" s="2"/>
    </row>
    <row r="32" spans="2:11" x14ac:dyDescent="0.25">
      <c r="B32" s="119" t="s">
        <v>41</v>
      </c>
      <c r="C32" s="94" t="s">
        <v>589</v>
      </c>
      <c r="D32" s="2"/>
      <c r="E32" s="140">
        <f>E31-E27</f>
        <v>0</v>
      </c>
      <c r="F32" s="140">
        <f>F31-F27</f>
        <v>0</v>
      </c>
      <c r="G32" s="140">
        <f>F32-E32</f>
        <v>0</v>
      </c>
      <c r="H32" s="2"/>
      <c r="I32" s="2"/>
      <c r="J32" s="2"/>
      <c r="K32" s="2"/>
    </row>
    <row r="34" spans="2:11" x14ac:dyDescent="0.25">
      <c r="B34" s="162" t="s">
        <v>604</v>
      </c>
    </row>
    <row r="35" spans="2:11" x14ac:dyDescent="0.25">
      <c r="B35" s="15" t="s">
        <v>579</v>
      </c>
      <c r="C35" s="5"/>
      <c r="D35" s="5"/>
      <c r="E35" s="5"/>
      <c r="F35" s="5"/>
      <c r="G35" s="5"/>
      <c r="H35" s="5"/>
      <c r="I35" s="5"/>
      <c r="J35" s="5"/>
      <c r="K35" s="17" t="s">
        <v>4</v>
      </c>
    </row>
    <row r="36" spans="2:11" ht="42" x14ac:dyDescent="0.25">
      <c r="B36" s="106" t="s">
        <v>140</v>
      </c>
      <c r="C36" s="97" t="s">
        <v>18</v>
      </c>
      <c r="D36" s="7" t="s">
        <v>224</v>
      </c>
      <c r="E36" s="7" t="s">
        <v>580</v>
      </c>
      <c r="F36" s="7" t="s">
        <v>3</v>
      </c>
      <c r="G36" s="7" t="s">
        <v>581</v>
      </c>
      <c r="H36" s="7" t="s">
        <v>582</v>
      </c>
      <c r="I36" s="7" t="s">
        <v>583</v>
      </c>
      <c r="J36" s="7" t="s">
        <v>584</v>
      </c>
      <c r="K36" s="7" t="s">
        <v>585</v>
      </c>
    </row>
    <row r="37" spans="2:11" x14ac:dyDescent="0.25">
      <c r="B37" s="6" t="s">
        <v>37</v>
      </c>
      <c r="C37" s="94" t="s">
        <v>586</v>
      </c>
      <c r="D37" s="11"/>
      <c r="E37" s="11"/>
      <c r="F37" s="11"/>
      <c r="G37" s="11"/>
      <c r="H37" s="11"/>
      <c r="I37" s="11"/>
      <c r="J37" s="11"/>
      <c r="K37" s="2"/>
    </row>
    <row r="38" spans="2:11" x14ac:dyDescent="0.25">
      <c r="B38" s="1"/>
      <c r="C38" s="2" t="s">
        <v>292</v>
      </c>
      <c r="D38" s="2"/>
      <c r="E38" s="2"/>
      <c r="F38" s="2"/>
      <c r="G38" s="2"/>
      <c r="H38" s="2"/>
      <c r="I38" s="2"/>
      <c r="J38" s="2"/>
      <c r="K38" s="2"/>
    </row>
    <row r="39" spans="2:11" x14ac:dyDescent="0.25">
      <c r="B39" s="1"/>
      <c r="C39" s="2" t="s">
        <v>293</v>
      </c>
      <c r="D39" s="2"/>
      <c r="E39" s="2"/>
      <c r="F39" s="2"/>
      <c r="G39" s="2"/>
      <c r="H39" s="2"/>
      <c r="I39" s="2"/>
      <c r="J39" s="2"/>
      <c r="K39" s="2"/>
    </row>
    <row r="40" spans="2:11" x14ac:dyDescent="0.25">
      <c r="B40" s="1"/>
      <c r="C40" s="2" t="s">
        <v>294</v>
      </c>
      <c r="D40" s="2"/>
      <c r="E40" s="2"/>
      <c r="F40" s="2"/>
      <c r="G40" s="2"/>
      <c r="H40" s="2"/>
      <c r="I40" s="2"/>
      <c r="J40" s="2"/>
      <c r="K40" s="2"/>
    </row>
    <row r="41" spans="2:11" x14ac:dyDescent="0.25">
      <c r="B41" s="1"/>
      <c r="C41" s="10" t="s">
        <v>211</v>
      </c>
      <c r="D41" s="2"/>
      <c r="E41" s="2"/>
      <c r="F41" s="2"/>
      <c r="G41" s="2"/>
      <c r="H41" s="2"/>
      <c r="I41" s="2"/>
      <c r="J41" s="2"/>
      <c r="K41" s="2"/>
    </row>
    <row r="42" spans="2:11" x14ac:dyDescent="0.25">
      <c r="B42" s="119"/>
      <c r="C42" s="94" t="s">
        <v>32</v>
      </c>
      <c r="D42" s="11"/>
      <c r="E42" s="140">
        <f>SUM(E38:E41)</f>
        <v>0</v>
      </c>
      <c r="F42" s="140">
        <f>SUM(F38:F41)</f>
        <v>0</v>
      </c>
      <c r="G42" s="140">
        <f>F42-E42</f>
        <v>0</v>
      </c>
      <c r="H42" s="11"/>
      <c r="I42" s="11"/>
      <c r="J42" s="11"/>
      <c r="K42" s="2"/>
    </row>
    <row r="43" spans="2:11" x14ac:dyDescent="0.25">
      <c r="B43" s="6" t="s">
        <v>40</v>
      </c>
      <c r="C43" s="94" t="s">
        <v>587</v>
      </c>
      <c r="D43" s="2"/>
      <c r="E43" s="2"/>
      <c r="F43" s="2"/>
      <c r="G43" s="2"/>
      <c r="H43" s="2"/>
      <c r="I43" s="2"/>
      <c r="J43" s="2"/>
      <c r="K43" s="2"/>
    </row>
    <row r="44" spans="2:11" x14ac:dyDescent="0.25">
      <c r="B44" s="120"/>
      <c r="C44" s="90" t="s">
        <v>567</v>
      </c>
      <c r="D44" s="2"/>
      <c r="E44" s="2"/>
      <c r="F44" s="2"/>
      <c r="G44" s="2"/>
      <c r="H44" s="2"/>
      <c r="I44" s="2"/>
      <c r="J44" s="2"/>
      <c r="K44" s="2"/>
    </row>
    <row r="45" spans="2:11" x14ac:dyDescent="0.25">
      <c r="B45" s="120"/>
      <c r="C45" s="90" t="s">
        <v>590</v>
      </c>
      <c r="D45" s="2"/>
      <c r="E45" s="2"/>
      <c r="F45" s="2"/>
      <c r="G45" s="2"/>
      <c r="H45" s="2"/>
      <c r="I45" s="2"/>
      <c r="J45" s="2"/>
      <c r="K45" s="2"/>
    </row>
    <row r="46" spans="2:11" x14ac:dyDescent="0.25">
      <c r="B46" s="119"/>
      <c r="C46" s="94" t="s">
        <v>588</v>
      </c>
      <c r="D46" s="11"/>
      <c r="E46" s="140">
        <f>SUM(E44:E45)</f>
        <v>0</v>
      </c>
      <c r="F46" s="140">
        <f t="shared" ref="F46:G46" si="8">SUM(F44:F45)</f>
        <v>0</v>
      </c>
      <c r="G46" s="140">
        <f t="shared" si="8"/>
        <v>0</v>
      </c>
      <c r="H46" s="11"/>
      <c r="I46" s="11"/>
      <c r="J46" s="11"/>
      <c r="K46" s="2"/>
    </row>
    <row r="47" spans="2:11" x14ac:dyDescent="0.25">
      <c r="B47" s="119" t="s">
        <v>41</v>
      </c>
      <c r="C47" s="94" t="s">
        <v>589</v>
      </c>
      <c r="D47" s="2"/>
      <c r="E47" s="140">
        <f>E46-E42</f>
        <v>0</v>
      </c>
      <c r="F47" s="140">
        <f>F46-F42</f>
        <v>0</v>
      </c>
      <c r="G47" s="140">
        <f>F47-E47</f>
        <v>0</v>
      </c>
      <c r="H47" s="2"/>
      <c r="I47" s="2"/>
      <c r="J47" s="2"/>
      <c r="K47" s="2"/>
    </row>
  </sheetData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B2:D12"/>
  <sheetViews>
    <sheetView showGridLines="0" workbookViewId="0">
      <selection activeCell="D9" sqref="D9"/>
    </sheetView>
  </sheetViews>
  <sheetFormatPr defaultColWidth="9.1796875" defaultRowHeight="14" x14ac:dyDescent="0.25"/>
  <cols>
    <col min="1" max="1" width="9.1796875" style="76"/>
    <col min="2" max="2" width="7.1796875" style="76" customWidth="1"/>
    <col min="3" max="3" width="60.81640625" style="76" customWidth="1"/>
    <col min="4" max="4" width="13.81640625" style="76" customWidth="1"/>
    <col min="5" max="16384" width="9.1796875" style="76"/>
  </cols>
  <sheetData>
    <row r="2" spans="2:4" x14ac:dyDescent="0.25">
      <c r="C2" s="25" t="s">
        <v>240</v>
      </c>
    </row>
    <row r="3" spans="2:4" x14ac:dyDescent="0.25">
      <c r="C3" s="27" t="s">
        <v>593</v>
      </c>
    </row>
    <row r="4" spans="2:4" x14ac:dyDescent="0.25">
      <c r="D4" s="109" t="s">
        <v>4</v>
      </c>
    </row>
    <row r="5" spans="2:4" x14ac:dyDescent="0.25">
      <c r="B5" s="7" t="s">
        <v>140</v>
      </c>
      <c r="C5" s="6" t="s">
        <v>18</v>
      </c>
      <c r="D5" s="7" t="s">
        <v>182</v>
      </c>
    </row>
    <row r="6" spans="2:4" x14ac:dyDescent="0.25">
      <c r="B6" s="78">
        <v>1</v>
      </c>
      <c r="C6" s="19" t="s">
        <v>594</v>
      </c>
      <c r="D6" s="149">
        <f>'F27'!I57</f>
        <v>0</v>
      </c>
    </row>
    <row r="7" spans="2:4" x14ac:dyDescent="0.25">
      <c r="B7" s="78">
        <f>B6+1</f>
        <v>2</v>
      </c>
      <c r="C7" s="19" t="s">
        <v>595</v>
      </c>
      <c r="D7" s="149">
        <f>'F27'!N57</f>
        <v>0</v>
      </c>
    </row>
    <row r="8" spans="2:4" x14ac:dyDescent="0.25">
      <c r="B8" s="78">
        <f>B7+1</f>
        <v>3</v>
      </c>
      <c r="C8" s="19" t="s">
        <v>590</v>
      </c>
      <c r="D8" s="150"/>
    </row>
    <row r="9" spans="2:4" x14ac:dyDescent="0.25">
      <c r="B9" s="78">
        <f>B8+1</f>
        <v>4</v>
      </c>
      <c r="C9" s="19" t="s">
        <v>597</v>
      </c>
      <c r="D9" s="149">
        <f>D7-D8</f>
        <v>0</v>
      </c>
    </row>
    <row r="11" spans="2:4" x14ac:dyDescent="0.25">
      <c r="B11" s="24" t="s">
        <v>175</v>
      </c>
      <c r="C11" s="4"/>
    </row>
    <row r="12" spans="2:4" x14ac:dyDescent="0.25">
      <c r="B12" s="26">
        <v>1</v>
      </c>
      <c r="C12" s="4" t="s">
        <v>596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16"/>
  <sheetViews>
    <sheetView showGridLines="0" topLeftCell="B1" zoomScale="80" zoomScaleNormal="80" zoomScaleSheetLayoutView="70" workbookViewId="0">
      <selection activeCell="C47" sqref="C47:D54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1.81640625" style="4" bestFit="1" customWidth="1"/>
    <col min="4" max="4" width="28.81640625" style="4" bestFit="1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170" customWidth="1"/>
    <col min="19" max="19" width="12.81640625" style="170" customWidth="1"/>
    <col min="20" max="16384" width="9.1796875" style="4"/>
  </cols>
  <sheetData>
    <row r="1" spans="2:19" x14ac:dyDescent="0.25">
      <c r="R1" s="4"/>
      <c r="S1" s="4"/>
    </row>
    <row r="2" spans="2:19" x14ac:dyDescent="0.25">
      <c r="J2" s="25" t="s">
        <v>240</v>
      </c>
      <c r="R2" s="4"/>
      <c r="S2" s="4"/>
    </row>
    <row r="3" spans="2:19" x14ac:dyDescent="0.25">
      <c r="J3" s="27" t="s">
        <v>328</v>
      </c>
      <c r="R3" s="4"/>
      <c r="S3" s="4"/>
    </row>
    <row r="4" spans="2:19" x14ac:dyDescent="0.25">
      <c r="B4" s="15"/>
      <c r="C4" s="15" t="s">
        <v>245</v>
      </c>
      <c r="D4" s="72"/>
      <c r="E4" s="72"/>
      <c r="F4" s="72"/>
      <c r="G4" s="72"/>
      <c r="R4" s="4"/>
      <c r="S4" s="27" t="s">
        <v>109</v>
      </c>
    </row>
    <row r="5" spans="2:19" x14ac:dyDescent="0.25">
      <c r="B5" s="75"/>
      <c r="C5" s="323" t="s">
        <v>244</v>
      </c>
      <c r="D5" s="324"/>
      <c r="E5" s="329" t="s">
        <v>174</v>
      </c>
      <c r="F5" s="329" t="s">
        <v>173</v>
      </c>
      <c r="G5" s="329" t="s">
        <v>172</v>
      </c>
      <c r="H5" s="314" t="s">
        <v>160</v>
      </c>
      <c r="I5" s="315"/>
      <c r="J5" s="316"/>
      <c r="K5" s="314" t="s">
        <v>642</v>
      </c>
      <c r="L5" s="315"/>
      <c r="M5" s="315"/>
      <c r="N5" s="315"/>
      <c r="O5" s="306" t="s">
        <v>153</v>
      </c>
      <c r="P5" s="306"/>
      <c r="Q5" s="306"/>
      <c r="R5" s="306"/>
      <c r="S5" s="306"/>
    </row>
    <row r="6" spans="2:19" ht="28" x14ac:dyDescent="0.25">
      <c r="B6" s="75"/>
      <c r="C6" s="325"/>
      <c r="D6" s="326"/>
      <c r="E6" s="330"/>
      <c r="F6" s="330"/>
      <c r="G6" s="330"/>
      <c r="H6" s="7" t="s">
        <v>224</v>
      </c>
      <c r="I6" s="7" t="s">
        <v>169</v>
      </c>
      <c r="J6" s="7" t="s">
        <v>141</v>
      </c>
      <c r="K6" s="7" t="s">
        <v>224</v>
      </c>
      <c r="L6" s="7" t="s">
        <v>163</v>
      </c>
      <c r="M6" s="7" t="s">
        <v>164</v>
      </c>
      <c r="N6" s="7" t="s">
        <v>168</v>
      </c>
      <c r="O6" s="7" t="s">
        <v>154</v>
      </c>
      <c r="P6" s="7" t="s">
        <v>155</v>
      </c>
      <c r="Q6" s="7" t="s">
        <v>156</v>
      </c>
      <c r="R6" s="7" t="s">
        <v>157</v>
      </c>
      <c r="S6" s="7" t="s">
        <v>158</v>
      </c>
    </row>
    <row r="7" spans="2:19" x14ac:dyDescent="0.25">
      <c r="B7" s="75"/>
      <c r="C7" s="327"/>
      <c r="D7" s="328"/>
      <c r="E7" s="7" t="s">
        <v>12</v>
      </c>
      <c r="F7" s="7" t="s">
        <v>12</v>
      </c>
      <c r="G7" s="7" t="s">
        <v>12</v>
      </c>
      <c r="H7" s="7" t="s">
        <v>10</v>
      </c>
      <c r="I7" s="7" t="s">
        <v>12</v>
      </c>
      <c r="J7" s="7" t="s">
        <v>162</v>
      </c>
      <c r="K7" s="7" t="s">
        <v>10</v>
      </c>
      <c r="L7" s="7" t="s">
        <v>3</v>
      </c>
      <c r="M7" s="7" t="s">
        <v>5</v>
      </c>
      <c r="N7" s="7" t="s">
        <v>5</v>
      </c>
      <c r="O7" s="7" t="s">
        <v>8</v>
      </c>
      <c r="P7" s="7" t="s">
        <v>8</v>
      </c>
      <c r="Q7" s="7" t="s">
        <v>8</v>
      </c>
      <c r="R7" s="7" t="s">
        <v>8</v>
      </c>
      <c r="S7" s="7" t="s">
        <v>8</v>
      </c>
    </row>
    <row r="8" spans="2:19" x14ac:dyDescent="0.25">
      <c r="B8" s="75"/>
      <c r="C8" s="319" t="s">
        <v>246</v>
      </c>
      <c r="D8" s="320"/>
      <c r="E8" s="82"/>
      <c r="F8" s="82"/>
      <c r="G8" s="82"/>
      <c r="H8" s="74"/>
      <c r="I8" s="74"/>
      <c r="J8" s="73"/>
      <c r="K8" s="74"/>
      <c r="L8" s="18"/>
      <c r="M8" s="18"/>
      <c r="N8" s="18"/>
      <c r="O8" s="18"/>
      <c r="P8" s="18"/>
      <c r="Q8" s="18"/>
      <c r="R8" s="18"/>
      <c r="S8" s="18"/>
    </row>
    <row r="9" spans="2:19" x14ac:dyDescent="0.25">
      <c r="B9" s="75"/>
      <c r="C9" s="74" t="s">
        <v>247</v>
      </c>
      <c r="D9" s="74" t="s">
        <v>248</v>
      </c>
      <c r="E9" s="168">
        <f>Q66</f>
        <v>0</v>
      </c>
      <c r="F9" s="168">
        <f>Q121</f>
        <v>0</v>
      </c>
      <c r="G9" s="168">
        <f>Q176</f>
        <v>0</v>
      </c>
      <c r="H9" s="168"/>
      <c r="I9" s="168">
        <f>Q231</f>
        <v>0</v>
      </c>
      <c r="J9" s="168">
        <f>I9-H9</f>
        <v>0</v>
      </c>
      <c r="K9" s="103"/>
      <c r="L9" s="169">
        <f>SUM(E287:J287)</f>
        <v>0</v>
      </c>
      <c r="M9" s="169">
        <f>SUM(K287:P287)</f>
        <v>0</v>
      </c>
      <c r="N9" s="169">
        <f>L9+M9</f>
        <v>0</v>
      </c>
      <c r="O9" s="169">
        <f>Q342</f>
        <v>0</v>
      </c>
      <c r="P9" s="169">
        <f>Q397</f>
        <v>0</v>
      </c>
      <c r="Q9" s="169">
        <f>Q452</f>
        <v>0</v>
      </c>
      <c r="R9" s="169">
        <f>Q507</f>
        <v>0</v>
      </c>
      <c r="S9" s="169">
        <f>Q562</f>
        <v>0</v>
      </c>
    </row>
    <row r="10" spans="2:19" x14ac:dyDescent="0.25">
      <c r="C10" s="18" t="s">
        <v>249</v>
      </c>
      <c r="D10" s="18" t="s">
        <v>250</v>
      </c>
      <c r="E10" s="168">
        <f t="shared" ref="E10:E18" si="0">Q67</f>
        <v>0</v>
      </c>
      <c r="F10" s="168">
        <f t="shared" ref="F10:F18" si="1">Q122</f>
        <v>0</v>
      </c>
      <c r="G10" s="168">
        <f t="shared" ref="G10:G18" si="2">Q177</f>
        <v>0</v>
      </c>
      <c r="H10" s="168"/>
      <c r="I10" s="168">
        <f t="shared" ref="I10:I18" si="3">Q232</f>
        <v>0</v>
      </c>
      <c r="J10" s="168">
        <f t="shared" ref="J10:J18" si="4">I10-H10</f>
        <v>0</v>
      </c>
      <c r="K10" s="103"/>
      <c r="L10" s="169">
        <f t="shared" ref="L10:L18" si="5">SUM(E288:J288)</f>
        <v>0</v>
      </c>
      <c r="M10" s="169">
        <f t="shared" ref="M10:M18" si="6">SUM(K288:P288)</f>
        <v>0</v>
      </c>
      <c r="N10" s="169">
        <f t="shared" ref="N10:N18" si="7">L10+M10</f>
        <v>0</v>
      </c>
      <c r="O10" s="169">
        <f t="shared" ref="O10:O18" si="8">Q343</f>
        <v>0</v>
      </c>
      <c r="P10" s="169">
        <f t="shared" ref="P10:P18" si="9">Q398</f>
        <v>0</v>
      </c>
      <c r="Q10" s="169">
        <f t="shared" ref="Q10:Q18" si="10">Q453</f>
        <v>0</v>
      </c>
      <c r="R10" s="169">
        <f t="shared" ref="R10:R18" si="11">Q508</f>
        <v>0</v>
      </c>
      <c r="S10" s="169">
        <f t="shared" ref="S10:S18" si="12">Q563</f>
        <v>0</v>
      </c>
    </row>
    <row r="11" spans="2:19" x14ac:dyDescent="0.25">
      <c r="C11" s="18" t="s">
        <v>616</v>
      </c>
      <c r="D11" s="18" t="s">
        <v>617</v>
      </c>
      <c r="E11" s="168">
        <f t="shared" si="0"/>
        <v>0</v>
      </c>
      <c r="F11" s="168">
        <f t="shared" si="1"/>
        <v>0</v>
      </c>
      <c r="G11" s="168">
        <f t="shared" si="2"/>
        <v>0</v>
      </c>
      <c r="H11" s="168"/>
      <c r="I11" s="168">
        <f t="shared" si="3"/>
        <v>0</v>
      </c>
      <c r="J11" s="168">
        <f t="shared" si="4"/>
        <v>0</v>
      </c>
      <c r="K11" s="103"/>
      <c r="L11" s="169">
        <f t="shared" si="5"/>
        <v>0</v>
      </c>
      <c r="M11" s="169">
        <f t="shared" si="6"/>
        <v>0</v>
      </c>
      <c r="N11" s="169">
        <f t="shared" si="7"/>
        <v>0</v>
      </c>
      <c r="O11" s="169">
        <f t="shared" si="8"/>
        <v>0</v>
      </c>
      <c r="P11" s="169">
        <f t="shared" si="9"/>
        <v>0</v>
      </c>
      <c r="Q11" s="169">
        <f t="shared" si="10"/>
        <v>0</v>
      </c>
      <c r="R11" s="169">
        <f t="shared" si="11"/>
        <v>0</v>
      </c>
      <c r="S11" s="169">
        <f t="shared" si="12"/>
        <v>0</v>
      </c>
    </row>
    <row r="12" spans="2:19" x14ac:dyDescent="0.25">
      <c r="C12" s="18" t="s">
        <v>618</v>
      </c>
      <c r="D12" s="18" t="s">
        <v>619</v>
      </c>
      <c r="E12" s="168">
        <f t="shared" si="0"/>
        <v>0</v>
      </c>
      <c r="F12" s="168">
        <f t="shared" si="1"/>
        <v>0</v>
      </c>
      <c r="G12" s="168">
        <f t="shared" si="2"/>
        <v>0</v>
      </c>
      <c r="H12" s="168"/>
      <c r="I12" s="168">
        <f t="shared" si="3"/>
        <v>0</v>
      </c>
      <c r="J12" s="168">
        <f t="shared" si="4"/>
        <v>0</v>
      </c>
      <c r="K12" s="103"/>
      <c r="L12" s="169">
        <f t="shared" si="5"/>
        <v>0</v>
      </c>
      <c r="M12" s="169">
        <f t="shared" si="6"/>
        <v>0</v>
      </c>
      <c r="N12" s="169">
        <f t="shared" si="7"/>
        <v>0</v>
      </c>
      <c r="O12" s="169">
        <f t="shared" si="8"/>
        <v>0</v>
      </c>
      <c r="P12" s="169">
        <f t="shared" si="9"/>
        <v>0</v>
      </c>
      <c r="Q12" s="169">
        <f t="shared" si="10"/>
        <v>0</v>
      </c>
      <c r="R12" s="169">
        <f t="shared" si="11"/>
        <v>0</v>
      </c>
      <c r="S12" s="169">
        <f t="shared" si="12"/>
        <v>0</v>
      </c>
    </row>
    <row r="13" spans="2:19" x14ac:dyDescent="0.25">
      <c r="C13" s="18" t="s">
        <v>620</v>
      </c>
      <c r="D13" s="18" t="s">
        <v>621</v>
      </c>
      <c r="E13" s="168">
        <f t="shared" si="0"/>
        <v>0</v>
      </c>
      <c r="F13" s="168">
        <f t="shared" si="1"/>
        <v>0</v>
      </c>
      <c r="G13" s="168">
        <f t="shared" si="2"/>
        <v>0</v>
      </c>
      <c r="H13" s="168"/>
      <c r="I13" s="168">
        <f t="shared" si="3"/>
        <v>0</v>
      </c>
      <c r="J13" s="168">
        <f t="shared" si="4"/>
        <v>0</v>
      </c>
      <c r="K13" s="103"/>
      <c r="L13" s="169">
        <f t="shared" si="5"/>
        <v>0</v>
      </c>
      <c r="M13" s="169">
        <f t="shared" si="6"/>
        <v>0</v>
      </c>
      <c r="N13" s="169">
        <f t="shared" si="7"/>
        <v>0</v>
      </c>
      <c r="O13" s="169">
        <f t="shared" si="8"/>
        <v>0</v>
      </c>
      <c r="P13" s="169">
        <f t="shared" si="9"/>
        <v>0</v>
      </c>
      <c r="Q13" s="169">
        <f t="shared" si="10"/>
        <v>0</v>
      </c>
      <c r="R13" s="169">
        <f t="shared" si="11"/>
        <v>0</v>
      </c>
      <c r="S13" s="169">
        <f t="shared" si="12"/>
        <v>0</v>
      </c>
    </row>
    <row r="14" spans="2:19" x14ac:dyDescent="0.25">
      <c r="C14" s="18" t="s">
        <v>622</v>
      </c>
      <c r="D14" s="18" t="s">
        <v>623</v>
      </c>
      <c r="E14" s="168">
        <f t="shared" si="0"/>
        <v>0</v>
      </c>
      <c r="F14" s="168">
        <f t="shared" si="1"/>
        <v>0</v>
      </c>
      <c r="G14" s="168">
        <f t="shared" si="2"/>
        <v>0</v>
      </c>
      <c r="H14" s="168"/>
      <c r="I14" s="168">
        <f t="shared" si="3"/>
        <v>0</v>
      </c>
      <c r="J14" s="168">
        <f t="shared" si="4"/>
        <v>0</v>
      </c>
      <c r="K14" s="103"/>
      <c r="L14" s="169">
        <f t="shared" si="5"/>
        <v>0</v>
      </c>
      <c r="M14" s="169">
        <f t="shared" si="6"/>
        <v>0</v>
      </c>
      <c r="N14" s="169">
        <f t="shared" si="7"/>
        <v>0</v>
      </c>
      <c r="O14" s="169">
        <f t="shared" si="8"/>
        <v>0</v>
      </c>
      <c r="P14" s="169">
        <f t="shared" si="9"/>
        <v>0</v>
      </c>
      <c r="Q14" s="169">
        <f t="shared" si="10"/>
        <v>0</v>
      </c>
      <c r="R14" s="169">
        <f t="shared" si="11"/>
        <v>0</v>
      </c>
      <c r="S14" s="169">
        <f t="shared" si="12"/>
        <v>0</v>
      </c>
    </row>
    <row r="15" spans="2:19" x14ac:dyDescent="0.25">
      <c r="C15" s="18" t="s">
        <v>624</v>
      </c>
      <c r="D15" s="18" t="s">
        <v>625</v>
      </c>
      <c r="E15" s="168">
        <f t="shared" si="0"/>
        <v>0</v>
      </c>
      <c r="F15" s="168">
        <f t="shared" si="1"/>
        <v>0</v>
      </c>
      <c r="G15" s="168">
        <f t="shared" si="2"/>
        <v>0</v>
      </c>
      <c r="H15" s="168"/>
      <c r="I15" s="168">
        <f t="shared" si="3"/>
        <v>0</v>
      </c>
      <c r="J15" s="168">
        <f t="shared" si="4"/>
        <v>0</v>
      </c>
      <c r="K15" s="103"/>
      <c r="L15" s="169">
        <f t="shared" si="5"/>
        <v>0</v>
      </c>
      <c r="M15" s="169">
        <f t="shared" si="6"/>
        <v>0</v>
      </c>
      <c r="N15" s="169">
        <f t="shared" si="7"/>
        <v>0</v>
      </c>
      <c r="O15" s="169">
        <f t="shared" si="8"/>
        <v>0</v>
      </c>
      <c r="P15" s="169">
        <f t="shared" si="9"/>
        <v>0</v>
      </c>
      <c r="Q15" s="169">
        <f t="shared" si="10"/>
        <v>0</v>
      </c>
      <c r="R15" s="169">
        <f t="shared" si="11"/>
        <v>0</v>
      </c>
      <c r="S15" s="169">
        <f t="shared" si="12"/>
        <v>0</v>
      </c>
    </row>
    <row r="16" spans="2:19" x14ac:dyDescent="0.25">
      <c r="C16" s="18" t="s">
        <v>626</v>
      </c>
      <c r="D16" s="18" t="s">
        <v>627</v>
      </c>
      <c r="E16" s="168">
        <f t="shared" si="0"/>
        <v>0</v>
      </c>
      <c r="F16" s="168">
        <f t="shared" si="1"/>
        <v>0</v>
      </c>
      <c r="G16" s="168">
        <f t="shared" si="2"/>
        <v>0</v>
      </c>
      <c r="H16" s="168"/>
      <c r="I16" s="168">
        <f t="shared" si="3"/>
        <v>0</v>
      </c>
      <c r="J16" s="168">
        <f t="shared" si="4"/>
        <v>0</v>
      </c>
      <c r="K16" s="103"/>
      <c r="L16" s="169">
        <f t="shared" si="5"/>
        <v>0</v>
      </c>
      <c r="M16" s="169">
        <f t="shared" si="6"/>
        <v>0</v>
      </c>
      <c r="N16" s="169">
        <f t="shared" si="7"/>
        <v>0</v>
      </c>
      <c r="O16" s="169">
        <f t="shared" si="8"/>
        <v>0</v>
      </c>
      <c r="P16" s="169">
        <f t="shared" si="9"/>
        <v>0</v>
      </c>
      <c r="Q16" s="169">
        <f t="shared" si="10"/>
        <v>0</v>
      </c>
      <c r="R16" s="169">
        <f t="shared" si="11"/>
        <v>0</v>
      </c>
      <c r="S16" s="169">
        <f t="shared" si="12"/>
        <v>0</v>
      </c>
    </row>
    <row r="17" spans="3:19" x14ac:dyDescent="0.25">
      <c r="C17" s="18" t="s">
        <v>628</v>
      </c>
      <c r="D17" s="18" t="s">
        <v>629</v>
      </c>
      <c r="E17" s="168">
        <f t="shared" si="0"/>
        <v>0</v>
      </c>
      <c r="F17" s="168">
        <f t="shared" si="1"/>
        <v>0</v>
      </c>
      <c r="G17" s="168">
        <f t="shared" si="2"/>
        <v>0</v>
      </c>
      <c r="H17" s="168"/>
      <c r="I17" s="168">
        <f t="shared" si="3"/>
        <v>0</v>
      </c>
      <c r="J17" s="168">
        <f t="shared" si="4"/>
        <v>0</v>
      </c>
      <c r="K17" s="103"/>
      <c r="L17" s="169">
        <f t="shared" si="5"/>
        <v>0</v>
      </c>
      <c r="M17" s="169">
        <f t="shared" si="6"/>
        <v>0</v>
      </c>
      <c r="N17" s="169">
        <f t="shared" si="7"/>
        <v>0</v>
      </c>
      <c r="O17" s="169">
        <f t="shared" si="8"/>
        <v>0</v>
      </c>
      <c r="P17" s="169">
        <f t="shared" si="9"/>
        <v>0</v>
      </c>
      <c r="Q17" s="169">
        <f t="shared" si="10"/>
        <v>0</v>
      </c>
      <c r="R17" s="169">
        <f t="shared" si="11"/>
        <v>0</v>
      </c>
      <c r="S17" s="169">
        <f t="shared" si="12"/>
        <v>0</v>
      </c>
    </row>
    <row r="18" spans="3:19" x14ac:dyDescent="0.25">
      <c r="C18" s="18" t="s">
        <v>259</v>
      </c>
      <c r="D18" s="18" t="s">
        <v>259</v>
      </c>
      <c r="E18" s="168">
        <f t="shared" si="0"/>
        <v>0</v>
      </c>
      <c r="F18" s="168">
        <f t="shared" si="1"/>
        <v>0</v>
      </c>
      <c r="G18" s="168">
        <f t="shared" si="2"/>
        <v>0</v>
      </c>
      <c r="H18" s="168"/>
      <c r="I18" s="168">
        <f t="shared" si="3"/>
        <v>0</v>
      </c>
      <c r="J18" s="168">
        <f t="shared" si="4"/>
        <v>0</v>
      </c>
      <c r="K18" s="103"/>
      <c r="L18" s="169">
        <f t="shared" si="5"/>
        <v>0</v>
      </c>
      <c r="M18" s="169">
        <f t="shared" si="6"/>
        <v>0</v>
      </c>
      <c r="N18" s="169">
        <f t="shared" si="7"/>
        <v>0</v>
      </c>
      <c r="O18" s="169">
        <f t="shared" si="8"/>
        <v>0</v>
      </c>
      <c r="P18" s="169">
        <f t="shared" si="9"/>
        <v>0</v>
      </c>
      <c r="Q18" s="169">
        <f t="shared" si="10"/>
        <v>0</v>
      </c>
      <c r="R18" s="169">
        <f t="shared" si="11"/>
        <v>0</v>
      </c>
      <c r="S18" s="169">
        <f t="shared" si="12"/>
        <v>0</v>
      </c>
    </row>
    <row r="19" spans="3:19" x14ac:dyDescent="0.25">
      <c r="C19" s="317" t="s">
        <v>251</v>
      </c>
      <c r="D19" s="318"/>
      <c r="E19" s="123">
        <f>Q76</f>
        <v>0</v>
      </c>
      <c r="F19" s="123">
        <f>Q131</f>
        <v>0</v>
      </c>
      <c r="G19" s="123">
        <f>Q186</f>
        <v>0</v>
      </c>
      <c r="H19" s="123">
        <f>SUM(H9:H18)</f>
        <v>0</v>
      </c>
      <c r="I19" s="123">
        <f>Q241</f>
        <v>0</v>
      </c>
      <c r="J19" s="123">
        <f>I19-H19</f>
        <v>0</v>
      </c>
      <c r="K19" s="123">
        <f>SUM(K9:K18)</f>
        <v>0</v>
      </c>
      <c r="L19" s="123">
        <f>SUM(E297:J297)</f>
        <v>0</v>
      </c>
      <c r="M19" s="123">
        <f>SUM(K297:P297)</f>
        <v>0</v>
      </c>
      <c r="N19" s="123">
        <f>L19+M19</f>
        <v>0</v>
      </c>
      <c r="O19" s="123">
        <f>Q352</f>
        <v>0</v>
      </c>
      <c r="P19" s="123">
        <f>Q407</f>
        <v>0</v>
      </c>
      <c r="Q19" s="123">
        <f>Q462</f>
        <v>0</v>
      </c>
      <c r="R19" s="123">
        <f>Q517</f>
        <v>0</v>
      </c>
      <c r="S19" s="123">
        <f>Q572</f>
        <v>0</v>
      </c>
    </row>
    <row r="20" spans="3:19" x14ac:dyDescent="0.25">
      <c r="C20" s="319" t="s">
        <v>257</v>
      </c>
      <c r="D20" s="320"/>
      <c r="E20" s="82"/>
      <c r="F20" s="82"/>
      <c r="G20" s="8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 spans="3:19" x14ac:dyDescent="0.25">
      <c r="C21" s="18" t="s">
        <v>252</v>
      </c>
      <c r="D21" s="18" t="s">
        <v>253</v>
      </c>
      <c r="E21" s="168">
        <f t="shared" ref="E21:E30" si="13">Q78</f>
        <v>0</v>
      </c>
      <c r="F21" s="168">
        <f t="shared" ref="F21:F30" si="14">Q133</f>
        <v>0</v>
      </c>
      <c r="G21" s="168">
        <f t="shared" ref="G21:G30" si="15">Q188</f>
        <v>0</v>
      </c>
      <c r="H21" s="168"/>
      <c r="I21" s="168">
        <f t="shared" ref="I21:I30" si="16">Q243</f>
        <v>0</v>
      </c>
      <c r="J21" s="168">
        <f t="shared" ref="J21:J30" si="17">I21-H21</f>
        <v>0</v>
      </c>
      <c r="K21" s="103"/>
      <c r="L21" s="169">
        <f t="shared" ref="L21:L30" si="18">SUM(E299:J299)</f>
        <v>0</v>
      </c>
      <c r="M21" s="169">
        <f t="shared" ref="M21:M30" si="19">SUM(K299:P299)</f>
        <v>0</v>
      </c>
      <c r="N21" s="169">
        <f t="shared" ref="N21:N30" si="20">L21+M21</f>
        <v>0</v>
      </c>
      <c r="O21" s="169">
        <f t="shared" ref="O21:O30" si="21">Q354</f>
        <v>0</v>
      </c>
      <c r="P21" s="169">
        <f t="shared" ref="P21:P30" si="22">Q409</f>
        <v>0</v>
      </c>
      <c r="Q21" s="169">
        <f t="shared" ref="Q21:Q30" si="23">Q464</f>
        <v>0</v>
      </c>
      <c r="R21" s="169">
        <f t="shared" ref="R21:R30" si="24">Q519</f>
        <v>0</v>
      </c>
      <c r="S21" s="169">
        <f t="shared" ref="S21:S30" si="25">Q574</f>
        <v>0</v>
      </c>
    </row>
    <row r="22" spans="3:19" x14ac:dyDescent="0.25">
      <c r="C22" s="18" t="s">
        <v>254</v>
      </c>
      <c r="D22" s="18" t="s">
        <v>255</v>
      </c>
      <c r="E22" s="168">
        <f t="shared" si="13"/>
        <v>0</v>
      </c>
      <c r="F22" s="168">
        <f t="shared" si="14"/>
        <v>0</v>
      </c>
      <c r="G22" s="168">
        <f t="shared" si="15"/>
        <v>0</v>
      </c>
      <c r="H22" s="168"/>
      <c r="I22" s="168">
        <f t="shared" si="16"/>
        <v>0</v>
      </c>
      <c r="J22" s="168">
        <f t="shared" si="17"/>
        <v>0</v>
      </c>
      <c r="K22" s="103"/>
      <c r="L22" s="169">
        <f t="shared" si="18"/>
        <v>0</v>
      </c>
      <c r="M22" s="169">
        <f t="shared" si="19"/>
        <v>0</v>
      </c>
      <c r="N22" s="169">
        <f t="shared" si="20"/>
        <v>0</v>
      </c>
      <c r="O22" s="169">
        <f t="shared" si="21"/>
        <v>0</v>
      </c>
      <c r="P22" s="169">
        <f t="shared" si="22"/>
        <v>0</v>
      </c>
      <c r="Q22" s="169">
        <f t="shared" si="23"/>
        <v>0</v>
      </c>
      <c r="R22" s="169">
        <f t="shared" si="24"/>
        <v>0</v>
      </c>
      <c r="S22" s="169">
        <f t="shared" si="25"/>
        <v>0</v>
      </c>
    </row>
    <row r="23" spans="3:19" x14ac:dyDescent="0.25">
      <c r="C23" s="18" t="s">
        <v>630</v>
      </c>
      <c r="D23" s="18" t="s">
        <v>64</v>
      </c>
      <c r="E23" s="168">
        <f t="shared" si="13"/>
        <v>0</v>
      </c>
      <c r="F23" s="168">
        <f t="shared" si="14"/>
        <v>0</v>
      </c>
      <c r="G23" s="168">
        <f t="shared" si="15"/>
        <v>0</v>
      </c>
      <c r="H23" s="168"/>
      <c r="I23" s="168">
        <f t="shared" si="16"/>
        <v>0</v>
      </c>
      <c r="J23" s="168">
        <f t="shared" si="17"/>
        <v>0</v>
      </c>
      <c r="K23" s="103"/>
      <c r="L23" s="169">
        <f t="shared" si="18"/>
        <v>0</v>
      </c>
      <c r="M23" s="169">
        <f t="shared" si="19"/>
        <v>0</v>
      </c>
      <c r="N23" s="169">
        <f t="shared" si="20"/>
        <v>0</v>
      </c>
      <c r="O23" s="169">
        <f t="shared" si="21"/>
        <v>0</v>
      </c>
      <c r="P23" s="169">
        <f t="shared" si="22"/>
        <v>0</v>
      </c>
      <c r="Q23" s="169">
        <f t="shared" si="23"/>
        <v>0</v>
      </c>
      <c r="R23" s="169">
        <f t="shared" si="24"/>
        <v>0</v>
      </c>
      <c r="S23" s="169">
        <f t="shared" si="25"/>
        <v>0</v>
      </c>
    </row>
    <row r="24" spans="3:19" x14ac:dyDescent="0.25">
      <c r="C24" s="18" t="s">
        <v>631</v>
      </c>
      <c r="D24" s="18" t="s">
        <v>632</v>
      </c>
      <c r="E24" s="168">
        <f t="shared" si="13"/>
        <v>0</v>
      </c>
      <c r="F24" s="168">
        <f t="shared" si="14"/>
        <v>0</v>
      </c>
      <c r="G24" s="168">
        <f t="shared" si="15"/>
        <v>0</v>
      </c>
      <c r="H24" s="168"/>
      <c r="I24" s="168">
        <f t="shared" si="16"/>
        <v>0</v>
      </c>
      <c r="J24" s="168">
        <f t="shared" si="17"/>
        <v>0</v>
      </c>
      <c r="K24" s="103"/>
      <c r="L24" s="169">
        <f t="shared" si="18"/>
        <v>0</v>
      </c>
      <c r="M24" s="169">
        <f t="shared" si="19"/>
        <v>0</v>
      </c>
      <c r="N24" s="169">
        <f t="shared" si="20"/>
        <v>0</v>
      </c>
      <c r="O24" s="169">
        <f t="shared" si="21"/>
        <v>0</v>
      </c>
      <c r="P24" s="169">
        <f t="shared" si="22"/>
        <v>0</v>
      </c>
      <c r="Q24" s="169">
        <f t="shared" si="23"/>
        <v>0</v>
      </c>
      <c r="R24" s="169">
        <f t="shared" si="24"/>
        <v>0</v>
      </c>
      <c r="S24" s="169">
        <f t="shared" si="25"/>
        <v>0</v>
      </c>
    </row>
    <row r="25" spans="3:19" x14ac:dyDescent="0.25">
      <c r="C25" s="18" t="s">
        <v>633</v>
      </c>
      <c r="D25" s="18" t="s">
        <v>634</v>
      </c>
      <c r="E25" s="168">
        <f t="shared" si="13"/>
        <v>0</v>
      </c>
      <c r="F25" s="168">
        <f t="shared" si="14"/>
        <v>0</v>
      </c>
      <c r="G25" s="168">
        <f t="shared" si="15"/>
        <v>0</v>
      </c>
      <c r="H25" s="168"/>
      <c r="I25" s="168">
        <f t="shared" si="16"/>
        <v>0</v>
      </c>
      <c r="J25" s="168">
        <f t="shared" si="17"/>
        <v>0</v>
      </c>
      <c r="K25" s="103"/>
      <c r="L25" s="169">
        <f t="shared" si="18"/>
        <v>0</v>
      </c>
      <c r="M25" s="169">
        <f t="shared" si="19"/>
        <v>0</v>
      </c>
      <c r="N25" s="169">
        <f t="shared" si="20"/>
        <v>0</v>
      </c>
      <c r="O25" s="169">
        <f t="shared" si="21"/>
        <v>0</v>
      </c>
      <c r="P25" s="169">
        <f t="shared" si="22"/>
        <v>0</v>
      </c>
      <c r="Q25" s="169">
        <f t="shared" si="23"/>
        <v>0</v>
      </c>
      <c r="R25" s="169">
        <f t="shared" si="24"/>
        <v>0</v>
      </c>
      <c r="S25" s="169">
        <f t="shared" si="25"/>
        <v>0</v>
      </c>
    </row>
    <row r="26" spans="3:19" x14ac:dyDescent="0.25">
      <c r="C26" s="18" t="s">
        <v>635</v>
      </c>
      <c r="D26" s="18" t="s">
        <v>636</v>
      </c>
      <c r="E26" s="168">
        <f t="shared" si="13"/>
        <v>0</v>
      </c>
      <c r="F26" s="168">
        <f t="shared" si="14"/>
        <v>0</v>
      </c>
      <c r="G26" s="168">
        <f t="shared" si="15"/>
        <v>0</v>
      </c>
      <c r="H26" s="168"/>
      <c r="I26" s="168">
        <f t="shared" si="16"/>
        <v>0</v>
      </c>
      <c r="J26" s="168">
        <f t="shared" si="17"/>
        <v>0</v>
      </c>
      <c r="K26" s="103"/>
      <c r="L26" s="169">
        <f t="shared" si="18"/>
        <v>0</v>
      </c>
      <c r="M26" s="169">
        <f t="shared" si="19"/>
        <v>0</v>
      </c>
      <c r="N26" s="169">
        <f t="shared" si="20"/>
        <v>0</v>
      </c>
      <c r="O26" s="169">
        <f t="shared" si="21"/>
        <v>0</v>
      </c>
      <c r="P26" s="169">
        <f t="shared" si="22"/>
        <v>0</v>
      </c>
      <c r="Q26" s="169">
        <f t="shared" si="23"/>
        <v>0</v>
      </c>
      <c r="R26" s="169">
        <f t="shared" si="24"/>
        <v>0</v>
      </c>
      <c r="S26" s="169">
        <f t="shared" si="25"/>
        <v>0</v>
      </c>
    </row>
    <row r="27" spans="3:19" x14ac:dyDescent="0.25">
      <c r="C27" s="18" t="s">
        <v>473</v>
      </c>
      <c r="D27" s="18" t="s">
        <v>627</v>
      </c>
      <c r="E27" s="168">
        <f t="shared" si="13"/>
        <v>0</v>
      </c>
      <c r="F27" s="168">
        <f t="shared" si="14"/>
        <v>0</v>
      </c>
      <c r="G27" s="168">
        <f t="shared" si="15"/>
        <v>0</v>
      </c>
      <c r="H27" s="168"/>
      <c r="I27" s="168">
        <f t="shared" si="16"/>
        <v>0</v>
      </c>
      <c r="J27" s="168">
        <f t="shared" si="17"/>
        <v>0</v>
      </c>
      <c r="K27" s="103"/>
      <c r="L27" s="169">
        <f t="shared" si="18"/>
        <v>0</v>
      </c>
      <c r="M27" s="169">
        <f t="shared" si="19"/>
        <v>0</v>
      </c>
      <c r="N27" s="169">
        <f t="shared" si="20"/>
        <v>0</v>
      </c>
      <c r="O27" s="169">
        <f t="shared" si="21"/>
        <v>0</v>
      </c>
      <c r="P27" s="169">
        <f t="shared" si="22"/>
        <v>0</v>
      </c>
      <c r="Q27" s="169">
        <f t="shared" si="23"/>
        <v>0</v>
      </c>
      <c r="R27" s="169">
        <f t="shared" si="24"/>
        <v>0</v>
      </c>
      <c r="S27" s="169">
        <f t="shared" si="25"/>
        <v>0</v>
      </c>
    </row>
    <row r="28" spans="3:19" x14ac:dyDescent="0.25">
      <c r="C28" s="18" t="s">
        <v>473</v>
      </c>
      <c r="D28" s="18" t="s">
        <v>637</v>
      </c>
      <c r="E28" s="168">
        <f t="shared" si="13"/>
        <v>0</v>
      </c>
      <c r="F28" s="168">
        <f t="shared" si="14"/>
        <v>0</v>
      </c>
      <c r="G28" s="168">
        <f t="shared" si="15"/>
        <v>0</v>
      </c>
      <c r="H28" s="168"/>
      <c r="I28" s="168">
        <f t="shared" si="16"/>
        <v>0</v>
      </c>
      <c r="J28" s="168">
        <f t="shared" si="17"/>
        <v>0</v>
      </c>
      <c r="K28" s="103"/>
      <c r="L28" s="169">
        <f t="shared" si="18"/>
        <v>0</v>
      </c>
      <c r="M28" s="169">
        <f t="shared" si="19"/>
        <v>0</v>
      </c>
      <c r="N28" s="169">
        <f t="shared" si="20"/>
        <v>0</v>
      </c>
      <c r="O28" s="169">
        <f t="shared" si="21"/>
        <v>0</v>
      </c>
      <c r="P28" s="169">
        <f t="shared" si="22"/>
        <v>0</v>
      </c>
      <c r="Q28" s="169">
        <f t="shared" si="23"/>
        <v>0</v>
      </c>
      <c r="R28" s="169">
        <f t="shared" si="24"/>
        <v>0</v>
      </c>
      <c r="S28" s="169">
        <f t="shared" si="25"/>
        <v>0</v>
      </c>
    </row>
    <row r="29" spans="3:19" x14ac:dyDescent="0.25">
      <c r="C29" s="18" t="s">
        <v>638</v>
      </c>
      <c r="D29" s="18" t="s">
        <v>629</v>
      </c>
      <c r="E29" s="168">
        <f t="shared" si="13"/>
        <v>0</v>
      </c>
      <c r="F29" s="168">
        <f t="shared" si="14"/>
        <v>0</v>
      </c>
      <c r="G29" s="168">
        <f t="shared" si="15"/>
        <v>0</v>
      </c>
      <c r="H29" s="168"/>
      <c r="I29" s="168">
        <f t="shared" si="16"/>
        <v>0</v>
      </c>
      <c r="J29" s="168">
        <f t="shared" si="17"/>
        <v>0</v>
      </c>
      <c r="K29" s="103"/>
      <c r="L29" s="169">
        <f t="shared" si="18"/>
        <v>0</v>
      </c>
      <c r="M29" s="169">
        <f t="shared" si="19"/>
        <v>0</v>
      </c>
      <c r="N29" s="169">
        <f t="shared" si="20"/>
        <v>0</v>
      </c>
      <c r="O29" s="169">
        <f t="shared" si="21"/>
        <v>0</v>
      </c>
      <c r="P29" s="169">
        <f t="shared" si="22"/>
        <v>0</v>
      </c>
      <c r="Q29" s="169">
        <f t="shared" si="23"/>
        <v>0</v>
      </c>
      <c r="R29" s="169">
        <f t="shared" si="24"/>
        <v>0</v>
      </c>
      <c r="S29" s="169">
        <f t="shared" si="25"/>
        <v>0</v>
      </c>
    </row>
    <row r="30" spans="3:19" x14ac:dyDescent="0.25">
      <c r="C30" s="18" t="s">
        <v>259</v>
      </c>
      <c r="D30" s="18" t="s">
        <v>259</v>
      </c>
      <c r="E30" s="168">
        <f t="shared" si="13"/>
        <v>0</v>
      </c>
      <c r="F30" s="168">
        <f t="shared" si="14"/>
        <v>0</v>
      </c>
      <c r="G30" s="168">
        <f t="shared" si="15"/>
        <v>0</v>
      </c>
      <c r="H30" s="168"/>
      <c r="I30" s="168">
        <f t="shared" si="16"/>
        <v>0</v>
      </c>
      <c r="J30" s="168">
        <f t="shared" si="17"/>
        <v>0</v>
      </c>
      <c r="K30" s="103"/>
      <c r="L30" s="169">
        <f t="shared" si="18"/>
        <v>0</v>
      </c>
      <c r="M30" s="169">
        <f t="shared" si="19"/>
        <v>0</v>
      </c>
      <c r="N30" s="169">
        <f t="shared" si="20"/>
        <v>0</v>
      </c>
      <c r="O30" s="169">
        <f t="shared" si="21"/>
        <v>0</v>
      </c>
      <c r="P30" s="169">
        <f t="shared" si="22"/>
        <v>0</v>
      </c>
      <c r="Q30" s="169">
        <f t="shared" si="23"/>
        <v>0</v>
      </c>
      <c r="R30" s="169">
        <f t="shared" si="24"/>
        <v>0</v>
      </c>
      <c r="S30" s="169">
        <f t="shared" si="25"/>
        <v>0</v>
      </c>
    </row>
    <row r="31" spans="3:19" x14ac:dyDescent="0.25">
      <c r="C31" s="317" t="s">
        <v>225</v>
      </c>
      <c r="D31" s="318"/>
      <c r="E31" s="123">
        <f>Q88</f>
        <v>0</v>
      </c>
      <c r="F31" s="123">
        <f>Q143</f>
        <v>0</v>
      </c>
      <c r="G31" s="123">
        <f>Q198</f>
        <v>0</v>
      </c>
      <c r="H31" s="123">
        <f>SUM(H21:H30)</f>
        <v>0</v>
      </c>
      <c r="I31" s="123">
        <f>Q253</f>
        <v>0</v>
      </c>
      <c r="J31" s="123">
        <f>I31-H31</f>
        <v>0</v>
      </c>
      <c r="K31" s="123">
        <f>SUM(K21:K30)</f>
        <v>0</v>
      </c>
      <c r="L31" s="123">
        <f>SUM(E309:J309)</f>
        <v>0</v>
      </c>
      <c r="M31" s="123">
        <f>SUM(K309:P309)</f>
        <v>0</v>
      </c>
      <c r="N31" s="123">
        <f>L31+M31</f>
        <v>0</v>
      </c>
      <c r="O31" s="123">
        <f>Q364</f>
        <v>0</v>
      </c>
      <c r="P31" s="123">
        <f>Q419</f>
        <v>0</v>
      </c>
      <c r="Q31" s="123">
        <f>Q474</f>
        <v>0</v>
      </c>
      <c r="R31" s="123">
        <f>Q529</f>
        <v>0</v>
      </c>
      <c r="S31" s="123">
        <f>Q584</f>
        <v>0</v>
      </c>
    </row>
    <row r="32" spans="3:19" x14ac:dyDescent="0.25">
      <c r="C32" s="319" t="s">
        <v>258</v>
      </c>
      <c r="D32" s="320"/>
      <c r="E32" s="82"/>
      <c r="F32" s="82"/>
      <c r="G32" s="8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 spans="3:19" x14ac:dyDescent="0.25">
      <c r="C33" s="18" t="s">
        <v>252</v>
      </c>
      <c r="D33" s="18" t="s">
        <v>253</v>
      </c>
      <c r="E33" s="168">
        <f t="shared" ref="E33:E42" si="26">Q90</f>
        <v>0</v>
      </c>
      <c r="F33" s="168">
        <f t="shared" ref="F33:F42" si="27">Q145</f>
        <v>0</v>
      </c>
      <c r="G33" s="168">
        <f t="shared" ref="G33:G42" si="28">Q200</f>
        <v>0</v>
      </c>
      <c r="H33" s="168"/>
      <c r="I33" s="168">
        <f t="shared" ref="I33:I42" si="29">Q255</f>
        <v>0</v>
      </c>
      <c r="J33" s="168">
        <f t="shared" ref="J33:J42" si="30">I33-H33</f>
        <v>0</v>
      </c>
      <c r="K33" s="103"/>
      <c r="L33" s="169">
        <f t="shared" ref="L33:L42" si="31">SUM(E311:J311)</f>
        <v>0</v>
      </c>
      <c r="M33" s="169">
        <f t="shared" ref="M33:M42" si="32">SUM(K311:P311)</f>
        <v>0</v>
      </c>
      <c r="N33" s="169">
        <f t="shared" ref="N33:N42" si="33">L33+M33</f>
        <v>0</v>
      </c>
      <c r="O33" s="169">
        <f t="shared" ref="O33:O42" si="34">Q366</f>
        <v>0</v>
      </c>
      <c r="P33" s="169">
        <f t="shared" ref="P33:P42" si="35">Q421</f>
        <v>0</v>
      </c>
      <c r="Q33" s="169">
        <f t="shared" ref="Q33:Q42" si="36">Q476</f>
        <v>0</v>
      </c>
      <c r="R33" s="169">
        <f t="shared" ref="R33:R42" si="37">Q531</f>
        <v>0</v>
      </c>
      <c r="S33" s="169">
        <f t="shared" ref="S33:S42" si="38">Q586</f>
        <v>0</v>
      </c>
    </row>
    <row r="34" spans="3:19" x14ac:dyDescent="0.25">
      <c r="C34" s="18" t="s">
        <v>254</v>
      </c>
      <c r="D34" s="18" t="s">
        <v>255</v>
      </c>
      <c r="E34" s="168">
        <f t="shared" si="26"/>
        <v>0</v>
      </c>
      <c r="F34" s="168">
        <f t="shared" si="27"/>
        <v>0</v>
      </c>
      <c r="G34" s="168">
        <f t="shared" si="28"/>
        <v>0</v>
      </c>
      <c r="H34" s="168"/>
      <c r="I34" s="168">
        <f t="shared" si="29"/>
        <v>0</v>
      </c>
      <c r="J34" s="168">
        <f t="shared" si="30"/>
        <v>0</v>
      </c>
      <c r="K34" s="103"/>
      <c r="L34" s="169">
        <f t="shared" si="31"/>
        <v>0</v>
      </c>
      <c r="M34" s="169">
        <f t="shared" si="32"/>
        <v>0</v>
      </c>
      <c r="N34" s="169">
        <f t="shared" si="33"/>
        <v>0</v>
      </c>
      <c r="O34" s="169">
        <f t="shared" si="34"/>
        <v>0</v>
      </c>
      <c r="P34" s="169">
        <f t="shared" si="35"/>
        <v>0</v>
      </c>
      <c r="Q34" s="169">
        <f t="shared" si="36"/>
        <v>0</v>
      </c>
      <c r="R34" s="169">
        <f t="shared" si="37"/>
        <v>0</v>
      </c>
      <c r="S34" s="169">
        <f t="shared" si="38"/>
        <v>0</v>
      </c>
    </row>
    <row r="35" spans="3:19" x14ac:dyDescent="0.25">
      <c r="C35" s="18" t="s">
        <v>630</v>
      </c>
      <c r="D35" s="18" t="s">
        <v>64</v>
      </c>
      <c r="E35" s="168">
        <f t="shared" si="26"/>
        <v>0</v>
      </c>
      <c r="F35" s="168">
        <f t="shared" si="27"/>
        <v>0</v>
      </c>
      <c r="G35" s="168">
        <f t="shared" si="28"/>
        <v>0</v>
      </c>
      <c r="H35" s="168"/>
      <c r="I35" s="168">
        <f t="shared" si="29"/>
        <v>0</v>
      </c>
      <c r="J35" s="168">
        <f t="shared" si="30"/>
        <v>0</v>
      </c>
      <c r="K35" s="103"/>
      <c r="L35" s="169">
        <f t="shared" si="31"/>
        <v>0</v>
      </c>
      <c r="M35" s="169">
        <f t="shared" si="32"/>
        <v>0</v>
      </c>
      <c r="N35" s="169">
        <f t="shared" si="33"/>
        <v>0</v>
      </c>
      <c r="O35" s="169">
        <f t="shared" si="34"/>
        <v>0</v>
      </c>
      <c r="P35" s="169">
        <f t="shared" si="35"/>
        <v>0</v>
      </c>
      <c r="Q35" s="169">
        <f t="shared" si="36"/>
        <v>0</v>
      </c>
      <c r="R35" s="169">
        <f t="shared" si="37"/>
        <v>0</v>
      </c>
      <c r="S35" s="169">
        <f t="shared" si="38"/>
        <v>0</v>
      </c>
    </row>
    <row r="36" spans="3:19" x14ac:dyDescent="0.25">
      <c r="C36" s="18" t="s">
        <v>631</v>
      </c>
      <c r="D36" s="18" t="s">
        <v>632</v>
      </c>
      <c r="E36" s="168">
        <f t="shared" si="26"/>
        <v>0</v>
      </c>
      <c r="F36" s="168">
        <f t="shared" si="27"/>
        <v>0</v>
      </c>
      <c r="G36" s="168">
        <f t="shared" si="28"/>
        <v>0</v>
      </c>
      <c r="H36" s="168"/>
      <c r="I36" s="168">
        <f t="shared" si="29"/>
        <v>0</v>
      </c>
      <c r="J36" s="168">
        <f t="shared" si="30"/>
        <v>0</v>
      </c>
      <c r="K36" s="103"/>
      <c r="L36" s="169">
        <f t="shared" si="31"/>
        <v>0</v>
      </c>
      <c r="M36" s="169">
        <f t="shared" si="32"/>
        <v>0</v>
      </c>
      <c r="N36" s="169">
        <f t="shared" si="33"/>
        <v>0</v>
      </c>
      <c r="O36" s="169">
        <f t="shared" si="34"/>
        <v>0</v>
      </c>
      <c r="P36" s="169">
        <f t="shared" si="35"/>
        <v>0</v>
      </c>
      <c r="Q36" s="169">
        <f t="shared" si="36"/>
        <v>0</v>
      </c>
      <c r="R36" s="169">
        <f t="shared" si="37"/>
        <v>0</v>
      </c>
      <c r="S36" s="169">
        <f t="shared" si="38"/>
        <v>0</v>
      </c>
    </row>
    <row r="37" spans="3:19" x14ac:dyDescent="0.25">
      <c r="C37" s="18" t="s">
        <v>633</v>
      </c>
      <c r="D37" s="18" t="s">
        <v>634</v>
      </c>
      <c r="E37" s="168">
        <f t="shared" si="26"/>
        <v>0</v>
      </c>
      <c r="F37" s="168">
        <f t="shared" si="27"/>
        <v>0</v>
      </c>
      <c r="G37" s="168">
        <f t="shared" si="28"/>
        <v>0</v>
      </c>
      <c r="H37" s="168"/>
      <c r="I37" s="168">
        <f t="shared" si="29"/>
        <v>0</v>
      </c>
      <c r="J37" s="168">
        <f t="shared" si="30"/>
        <v>0</v>
      </c>
      <c r="K37" s="103"/>
      <c r="L37" s="169">
        <f t="shared" si="31"/>
        <v>0</v>
      </c>
      <c r="M37" s="169">
        <f t="shared" si="32"/>
        <v>0</v>
      </c>
      <c r="N37" s="169">
        <f t="shared" si="33"/>
        <v>0</v>
      </c>
      <c r="O37" s="169">
        <f t="shared" si="34"/>
        <v>0</v>
      </c>
      <c r="P37" s="169">
        <f t="shared" si="35"/>
        <v>0</v>
      </c>
      <c r="Q37" s="169">
        <f t="shared" si="36"/>
        <v>0</v>
      </c>
      <c r="R37" s="169">
        <f t="shared" si="37"/>
        <v>0</v>
      </c>
      <c r="S37" s="169">
        <f t="shared" si="38"/>
        <v>0</v>
      </c>
    </row>
    <row r="38" spans="3:19" x14ac:dyDescent="0.25">
      <c r="C38" s="18" t="s">
        <v>635</v>
      </c>
      <c r="D38" s="18" t="s">
        <v>636</v>
      </c>
      <c r="E38" s="168">
        <f t="shared" si="26"/>
        <v>0</v>
      </c>
      <c r="F38" s="168">
        <f t="shared" si="27"/>
        <v>0</v>
      </c>
      <c r="G38" s="168">
        <f t="shared" si="28"/>
        <v>0</v>
      </c>
      <c r="H38" s="168"/>
      <c r="I38" s="168">
        <f t="shared" si="29"/>
        <v>0</v>
      </c>
      <c r="J38" s="168">
        <f t="shared" si="30"/>
        <v>0</v>
      </c>
      <c r="K38" s="103"/>
      <c r="L38" s="169">
        <f t="shared" si="31"/>
        <v>0</v>
      </c>
      <c r="M38" s="169">
        <f t="shared" si="32"/>
        <v>0</v>
      </c>
      <c r="N38" s="169">
        <f t="shared" si="33"/>
        <v>0</v>
      </c>
      <c r="O38" s="169">
        <f t="shared" si="34"/>
        <v>0</v>
      </c>
      <c r="P38" s="169">
        <f t="shared" si="35"/>
        <v>0</v>
      </c>
      <c r="Q38" s="169">
        <f t="shared" si="36"/>
        <v>0</v>
      </c>
      <c r="R38" s="169">
        <f t="shared" si="37"/>
        <v>0</v>
      </c>
      <c r="S38" s="169">
        <f t="shared" si="38"/>
        <v>0</v>
      </c>
    </row>
    <row r="39" spans="3:19" x14ac:dyDescent="0.25">
      <c r="C39" s="18" t="s">
        <v>473</v>
      </c>
      <c r="D39" s="18" t="s">
        <v>627</v>
      </c>
      <c r="E39" s="168">
        <f t="shared" si="26"/>
        <v>0</v>
      </c>
      <c r="F39" s="168">
        <f t="shared" si="27"/>
        <v>0</v>
      </c>
      <c r="G39" s="168">
        <f t="shared" si="28"/>
        <v>0</v>
      </c>
      <c r="H39" s="168"/>
      <c r="I39" s="168">
        <f t="shared" si="29"/>
        <v>0</v>
      </c>
      <c r="J39" s="168">
        <f t="shared" si="30"/>
        <v>0</v>
      </c>
      <c r="K39" s="103"/>
      <c r="L39" s="169">
        <f t="shared" si="31"/>
        <v>0</v>
      </c>
      <c r="M39" s="169">
        <f t="shared" si="32"/>
        <v>0</v>
      </c>
      <c r="N39" s="169">
        <f t="shared" si="33"/>
        <v>0</v>
      </c>
      <c r="O39" s="169">
        <f t="shared" si="34"/>
        <v>0</v>
      </c>
      <c r="P39" s="169">
        <f t="shared" si="35"/>
        <v>0</v>
      </c>
      <c r="Q39" s="169">
        <f t="shared" si="36"/>
        <v>0</v>
      </c>
      <c r="R39" s="169">
        <f t="shared" si="37"/>
        <v>0</v>
      </c>
      <c r="S39" s="169">
        <f t="shared" si="38"/>
        <v>0</v>
      </c>
    </row>
    <row r="40" spans="3:19" x14ac:dyDescent="0.25">
      <c r="C40" s="18" t="s">
        <v>473</v>
      </c>
      <c r="D40" s="18" t="s">
        <v>637</v>
      </c>
      <c r="E40" s="168">
        <f t="shared" si="26"/>
        <v>0</v>
      </c>
      <c r="F40" s="168">
        <f t="shared" si="27"/>
        <v>0</v>
      </c>
      <c r="G40" s="168">
        <f t="shared" si="28"/>
        <v>0</v>
      </c>
      <c r="H40" s="168"/>
      <c r="I40" s="168">
        <f t="shared" si="29"/>
        <v>0</v>
      </c>
      <c r="J40" s="168">
        <f t="shared" si="30"/>
        <v>0</v>
      </c>
      <c r="K40" s="103"/>
      <c r="L40" s="169">
        <f t="shared" si="31"/>
        <v>0</v>
      </c>
      <c r="M40" s="169">
        <f t="shared" si="32"/>
        <v>0</v>
      </c>
      <c r="N40" s="169">
        <f t="shared" si="33"/>
        <v>0</v>
      </c>
      <c r="O40" s="169">
        <f t="shared" si="34"/>
        <v>0</v>
      </c>
      <c r="P40" s="169">
        <f t="shared" si="35"/>
        <v>0</v>
      </c>
      <c r="Q40" s="169">
        <f t="shared" si="36"/>
        <v>0</v>
      </c>
      <c r="R40" s="169">
        <f t="shared" si="37"/>
        <v>0</v>
      </c>
      <c r="S40" s="169">
        <f t="shared" si="38"/>
        <v>0</v>
      </c>
    </row>
    <row r="41" spans="3:19" x14ac:dyDescent="0.25">
      <c r="C41" s="18" t="s">
        <v>638</v>
      </c>
      <c r="D41" s="18" t="s">
        <v>629</v>
      </c>
      <c r="E41" s="168">
        <f t="shared" si="26"/>
        <v>0</v>
      </c>
      <c r="F41" s="168">
        <f t="shared" si="27"/>
        <v>0</v>
      </c>
      <c r="G41" s="168">
        <f t="shared" si="28"/>
        <v>0</v>
      </c>
      <c r="H41" s="168"/>
      <c r="I41" s="168">
        <f t="shared" si="29"/>
        <v>0</v>
      </c>
      <c r="J41" s="168">
        <f t="shared" si="30"/>
        <v>0</v>
      </c>
      <c r="K41" s="103"/>
      <c r="L41" s="169">
        <f t="shared" si="31"/>
        <v>0</v>
      </c>
      <c r="M41" s="169">
        <f t="shared" si="32"/>
        <v>0</v>
      </c>
      <c r="N41" s="169">
        <f t="shared" si="33"/>
        <v>0</v>
      </c>
      <c r="O41" s="169">
        <f t="shared" si="34"/>
        <v>0</v>
      </c>
      <c r="P41" s="169">
        <f t="shared" si="35"/>
        <v>0</v>
      </c>
      <c r="Q41" s="169">
        <f t="shared" si="36"/>
        <v>0</v>
      </c>
      <c r="R41" s="169">
        <f t="shared" si="37"/>
        <v>0</v>
      </c>
      <c r="S41" s="169">
        <f t="shared" si="38"/>
        <v>0</v>
      </c>
    </row>
    <row r="42" spans="3:19" x14ac:dyDescent="0.25">
      <c r="C42" s="18" t="s">
        <v>259</v>
      </c>
      <c r="D42" s="18" t="s">
        <v>259</v>
      </c>
      <c r="E42" s="168">
        <f t="shared" si="26"/>
        <v>0</v>
      </c>
      <c r="F42" s="168">
        <f t="shared" si="27"/>
        <v>0</v>
      </c>
      <c r="G42" s="168">
        <f t="shared" si="28"/>
        <v>0</v>
      </c>
      <c r="H42" s="168"/>
      <c r="I42" s="168">
        <f t="shared" si="29"/>
        <v>0</v>
      </c>
      <c r="J42" s="168">
        <f t="shared" si="30"/>
        <v>0</v>
      </c>
      <c r="K42" s="103"/>
      <c r="L42" s="169">
        <f t="shared" si="31"/>
        <v>0</v>
      </c>
      <c r="M42" s="169">
        <f t="shared" si="32"/>
        <v>0</v>
      </c>
      <c r="N42" s="169">
        <f t="shared" si="33"/>
        <v>0</v>
      </c>
      <c r="O42" s="169">
        <f t="shared" si="34"/>
        <v>0</v>
      </c>
      <c r="P42" s="169">
        <f t="shared" si="35"/>
        <v>0</v>
      </c>
      <c r="Q42" s="169">
        <f t="shared" si="36"/>
        <v>0</v>
      </c>
      <c r="R42" s="169">
        <f t="shared" si="37"/>
        <v>0</v>
      </c>
      <c r="S42" s="169">
        <f t="shared" si="38"/>
        <v>0</v>
      </c>
    </row>
    <row r="43" spans="3:19" x14ac:dyDescent="0.25">
      <c r="C43" s="317" t="s">
        <v>225</v>
      </c>
      <c r="D43" s="318"/>
      <c r="E43" s="123">
        <f>Q100</f>
        <v>0</v>
      </c>
      <c r="F43" s="123">
        <f>Q155</f>
        <v>0</v>
      </c>
      <c r="G43" s="123">
        <f>Q210</f>
        <v>0</v>
      </c>
      <c r="H43" s="123">
        <f>SUM(H33:H42)</f>
        <v>0</v>
      </c>
      <c r="I43" s="123">
        <f>Q265</f>
        <v>0</v>
      </c>
      <c r="J43" s="123">
        <f>I43-H43</f>
        <v>0</v>
      </c>
      <c r="K43" s="123">
        <f>SUM(K33:K42)</f>
        <v>0</v>
      </c>
      <c r="L43" s="123">
        <f>SUM(E321:J321)</f>
        <v>0</v>
      </c>
      <c r="M43" s="123">
        <f>SUM(K321:P321)</f>
        <v>0</v>
      </c>
      <c r="N43" s="123">
        <f>L43+M43</f>
        <v>0</v>
      </c>
      <c r="O43" s="123">
        <f>Q376</f>
        <v>0</v>
      </c>
      <c r="P43" s="123">
        <f>Q431</f>
        <v>0</v>
      </c>
      <c r="Q43" s="123">
        <f>Q486</f>
        <v>0</v>
      </c>
      <c r="R43" s="123">
        <f>Q541</f>
        <v>0</v>
      </c>
      <c r="S43" s="123">
        <f>Q596</f>
        <v>0</v>
      </c>
    </row>
    <row r="44" spans="3:19" x14ac:dyDescent="0.25">
      <c r="C44" s="319" t="s">
        <v>260</v>
      </c>
      <c r="D44" s="320"/>
      <c r="E44" s="82"/>
      <c r="F44" s="82"/>
      <c r="G44" s="8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</row>
    <row r="45" spans="3:19" x14ac:dyDescent="0.25">
      <c r="C45" s="18" t="s">
        <v>252</v>
      </c>
      <c r="D45" s="18" t="s">
        <v>253</v>
      </c>
      <c r="E45" s="168">
        <f t="shared" ref="E45:E55" si="39">Q102</f>
        <v>0</v>
      </c>
      <c r="F45" s="168">
        <f t="shared" ref="F45:F55" si="40">Q157</f>
        <v>0</v>
      </c>
      <c r="G45" s="168">
        <f t="shared" ref="G45:G55" si="41">Q212</f>
        <v>0</v>
      </c>
      <c r="H45" s="168"/>
      <c r="I45" s="168">
        <f t="shared" ref="I45:I55" si="42">Q267</f>
        <v>0</v>
      </c>
      <c r="J45" s="168">
        <f t="shared" ref="J45:J55" si="43">I45-H45</f>
        <v>0</v>
      </c>
      <c r="K45" s="103"/>
      <c r="L45" s="169">
        <f t="shared" ref="L45:L55" si="44">SUM(E323:J323)</f>
        <v>0</v>
      </c>
      <c r="M45" s="169">
        <f t="shared" ref="M45:M55" si="45">SUM(K323:P323)</f>
        <v>0</v>
      </c>
      <c r="N45" s="169">
        <f t="shared" ref="N45:N55" si="46">L45+M45</f>
        <v>0</v>
      </c>
      <c r="O45" s="169">
        <f t="shared" ref="O45:O55" si="47">Q378</f>
        <v>0</v>
      </c>
      <c r="P45" s="169">
        <f t="shared" ref="P45:P55" si="48">Q433</f>
        <v>0</v>
      </c>
      <c r="Q45" s="169">
        <f t="shared" ref="Q45:Q55" si="49">Q488</f>
        <v>0</v>
      </c>
      <c r="R45" s="169">
        <f t="shared" ref="R45:R55" si="50">Q543</f>
        <v>0</v>
      </c>
      <c r="S45" s="169">
        <f t="shared" ref="S45:S55" si="51">Q598</f>
        <v>0</v>
      </c>
    </row>
    <row r="46" spans="3:19" x14ac:dyDescent="0.25">
      <c r="C46" s="18" t="s">
        <v>254</v>
      </c>
      <c r="D46" s="18" t="s">
        <v>255</v>
      </c>
      <c r="E46" s="168">
        <f t="shared" si="39"/>
        <v>0</v>
      </c>
      <c r="F46" s="168">
        <f t="shared" si="40"/>
        <v>0</v>
      </c>
      <c r="G46" s="168">
        <f t="shared" si="41"/>
        <v>0</v>
      </c>
      <c r="H46" s="168"/>
      <c r="I46" s="168">
        <f t="shared" si="42"/>
        <v>0</v>
      </c>
      <c r="J46" s="168">
        <f t="shared" si="43"/>
        <v>0</v>
      </c>
      <c r="K46" s="103"/>
      <c r="L46" s="169">
        <f t="shared" si="44"/>
        <v>0</v>
      </c>
      <c r="M46" s="169">
        <f t="shared" si="45"/>
        <v>0</v>
      </c>
      <c r="N46" s="169">
        <f t="shared" si="46"/>
        <v>0</v>
      </c>
      <c r="O46" s="169">
        <f t="shared" si="47"/>
        <v>0</v>
      </c>
      <c r="P46" s="169">
        <f t="shared" si="48"/>
        <v>0</v>
      </c>
      <c r="Q46" s="169">
        <f t="shared" si="49"/>
        <v>0</v>
      </c>
      <c r="R46" s="169">
        <f t="shared" si="50"/>
        <v>0</v>
      </c>
      <c r="S46" s="169">
        <f t="shared" si="51"/>
        <v>0</v>
      </c>
    </row>
    <row r="47" spans="3:19" x14ac:dyDescent="0.25">
      <c r="C47" s="18" t="s">
        <v>641</v>
      </c>
      <c r="D47" s="18" t="s">
        <v>64</v>
      </c>
      <c r="E47" s="168">
        <f t="shared" si="39"/>
        <v>0</v>
      </c>
      <c r="F47" s="168">
        <f t="shared" si="40"/>
        <v>0</v>
      </c>
      <c r="G47" s="168">
        <f t="shared" si="41"/>
        <v>0</v>
      </c>
      <c r="H47" s="168"/>
      <c r="I47" s="168">
        <f t="shared" si="42"/>
        <v>0</v>
      </c>
      <c r="J47" s="168">
        <f t="shared" si="43"/>
        <v>0</v>
      </c>
      <c r="K47" s="103"/>
      <c r="L47" s="169">
        <f t="shared" si="44"/>
        <v>0</v>
      </c>
      <c r="M47" s="169">
        <f t="shared" si="45"/>
        <v>0</v>
      </c>
      <c r="N47" s="169">
        <f t="shared" si="46"/>
        <v>0</v>
      </c>
      <c r="O47" s="169">
        <f t="shared" si="47"/>
        <v>0</v>
      </c>
      <c r="P47" s="169">
        <f t="shared" si="48"/>
        <v>0</v>
      </c>
      <c r="Q47" s="169">
        <f t="shared" si="49"/>
        <v>0</v>
      </c>
      <c r="R47" s="169">
        <f t="shared" si="50"/>
        <v>0</v>
      </c>
      <c r="S47" s="169">
        <f t="shared" si="51"/>
        <v>0</v>
      </c>
    </row>
    <row r="48" spans="3:19" x14ac:dyDescent="0.25">
      <c r="C48" s="18" t="s">
        <v>631</v>
      </c>
      <c r="D48" s="18" t="s">
        <v>632</v>
      </c>
      <c r="E48" s="168">
        <f t="shared" si="39"/>
        <v>0</v>
      </c>
      <c r="F48" s="168">
        <f t="shared" si="40"/>
        <v>0</v>
      </c>
      <c r="G48" s="168">
        <f t="shared" si="41"/>
        <v>0</v>
      </c>
      <c r="H48" s="168"/>
      <c r="I48" s="168">
        <f t="shared" si="42"/>
        <v>0</v>
      </c>
      <c r="J48" s="168">
        <f t="shared" si="43"/>
        <v>0</v>
      </c>
      <c r="K48" s="103"/>
      <c r="L48" s="169">
        <f t="shared" si="44"/>
        <v>0</v>
      </c>
      <c r="M48" s="169">
        <f t="shared" si="45"/>
        <v>0</v>
      </c>
      <c r="N48" s="169">
        <f t="shared" si="46"/>
        <v>0</v>
      </c>
      <c r="O48" s="169">
        <f t="shared" si="47"/>
        <v>0</v>
      </c>
      <c r="P48" s="169">
        <f t="shared" si="48"/>
        <v>0</v>
      </c>
      <c r="Q48" s="169">
        <f t="shared" si="49"/>
        <v>0</v>
      </c>
      <c r="R48" s="169">
        <f t="shared" si="50"/>
        <v>0</v>
      </c>
      <c r="S48" s="169">
        <f t="shared" si="51"/>
        <v>0</v>
      </c>
    </row>
    <row r="49" spans="3:19" x14ac:dyDescent="0.25">
      <c r="C49" s="18" t="s">
        <v>633</v>
      </c>
      <c r="D49" s="18" t="s">
        <v>634</v>
      </c>
      <c r="E49" s="168">
        <f t="shared" si="39"/>
        <v>0</v>
      </c>
      <c r="F49" s="168">
        <f t="shared" si="40"/>
        <v>0</v>
      </c>
      <c r="G49" s="168">
        <f t="shared" si="41"/>
        <v>0</v>
      </c>
      <c r="H49" s="168"/>
      <c r="I49" s="168">
        <f t="shared" si="42"/>
        <v>0</v>
      </c>
      <c r="J49" s="168">
        <f t="shared" si="43"/>
        <v>0</v>
      </c>
      <c r="K49" s="103"/>
      <c r="L49" s="169">
        <f t="shared" si="44"/>
        <v>0</v>
      </c>
      <c r="M49" s="169">
        <f t="shared" si="45"/>
        <v>0</v>
      </c>
      <c r="N49" s="169">
        <f t="shared" si="46"/>
        <v>0</v>
      </c>
      <c r="O49" s="169">
        <f t="shared" si="47"/>
        <v>0</v>
      </c>
      <c r="P49" s="169">
        <f t="shared" si="48"/>
        <v>0</v>
      </c>
      <c r="Q49" s="169">
        <f t="shared" si="49"/>
        <v>0</v>
      </c>
      <c r="R49" s="169">
        <f t="shared" si="50"/>
        <v>0</v>
      </c>
      <c r="S49" s="169">
        <f t="shared" si="51"/>
        <v>0</v>
      </c>
    </row>
    <row r="50" spans="3:19" x14ac:dyDescent="0.25">
      <c r="C50" s="18" t="s">
        <v>639</v>
      </c>
      <c r="D50" s="18" t="s">
        <v>640</v>
      </c>
      <c r="E50" s="168">
        <f t="shared" si="39"/>
        <v>0</v>
      </c>
      <c r="F50" s="168">
        <f t="shared" si="40"/>
        <v>0</v>
      </c>
      <c r="G50" s="168">
        <f t="shared" si="41"/>
        <v>0</v>
      </c>
      <c r="H50" s="168"/>
      <c r="I50" s="168">
        <f t="shared" si="42"/>
        <v>0</v>
      </c>
      <c r="J50" s="168">
        <f t="shared" si="43"/>
        <v>0</v>
      </c>
      <c r="K50" s="103"/>
      <c r="L50" s="169">
        <f t="shared" si="44"/>
        <v>0</v>
      </c>
      <c r="M50" s="169">
        <f t="shared" si="45"/>
        <v>0</v>
      </c>
      <c r="N50" s="169">
        <f t="shared" si="46"/>
        <v>0</v>
      </c>
      <c r="O50" s="169">
        <f t="shared" si="47"/>
        <v>0</v>
      </c>
      <c r="P50" s="169">
        <f t="shared" si="48"/>
        <v>0</v>
      </c>
      <c r="Q50" s="169">
        <f t="shared" si="49"/>
        <v>0</v>
      </c>
      <c r="R50" s="169">
        <f t="shared" si="50"/>
        <v>0</v>
      </c>
      <c r="S50" s="169">
        <f t="shared" si="51"/>
        <v>0</v>
      </c>
    </row>
    <row r="51" spans="3:19" x14ac:dyDescent="0.25">
      <c r="C51" s="18" t="s">
        <v>635</v>
      </c>
      <c r="D51" s="18" t="s">
        <v>636</v>
      </c>
      <c r="E51" s="168">
        <f t="shared" si="39"/>
        <v>0</v>
      </c>
      <c r="F51" s="168">
        <f t="shared" si="40"/>
        <v>0</v>
      </c>
      <c r="G51" s="168">
        <f t="shared" si="41"/>
        <v>0</v>
      </c>
      <c r="H51" s="168"/>
      <c r="I51" s="168">
        <f t="shared" si="42"/>
        <v>0</v>
      </c>
      <c r="J51" s="168">
        <f t="shared" si="43"/>
        <v>0</v>
      </c>
      <c r="K51" s="103"/>
      <c r="L51" s="169">
        <f t="shared" si="44"/>
        <v>0</v>
      </c>
      <c r="M51" s="169">
        <f t="shared" si="45"/>
        <v>0</v>
      </c>
      <c r="N51" s="169">
        <f t="shared" si="46"/>
        <v>0</v>
      </c>
      <c r="O51" s="169">
        <f t="shared" si="47"/>
        <v>0</v>
      </c>
      <c r="P51" s="169">
        <f t="shared" si="48"/>
        <v>0</v>
      </c>
      <c r="Q51" s="169">
        <f t="shared" si="49"/>
        <v>0</v>
      </c>
      <c r="R51" s="169">
        <f t="shared" si="50"/>
        <v>0</v>
      </c>
      <c r="S51" s="169">
        <f t="shared" si="51"/>
        <v>0</v>
      </c>
    </row>
    <row r="52" spans="3:19" x14ac:dyDescent="0.25">
      <c r="C52" s="18" t="s">
        <v>473</v>
      </c>
      <c r="D52" s="18" t="s">
        <v>627</v>
      </c>
      <c r="E52" s="168">
        <f t="shared" si="39"/>
        <v>0</v>
      </c>
      <c r="F52" s="168">
        <f t="shared" si="40"/>
        <v>0</v>
      </c>
      <c r="G52" s="168">
        <f t="shared" si="41"/>
        <v>0</v>
      </c>
      <c r="H52" s="168"/>
      <c r="I52" s="168">
        <f t="shared" si="42"/>
        <v>0</v>
      </c>
      <c r="J52" s="168">
        <f t="shared" si="43"/>
        <v>0</v>
      </c>
      <c r="K52" s="103"/>
      <c r="L52" s="169">
        <f t="shared" si="44"/>
        <v>0</v>
      </c>
      <c r="M52" s="169">
        <f t="shared" si="45"/>
        <v>0</v>
      </c>
      <c r="N52" s="169">
        <f t="shared" si="46"/>
        <v>0</v>
      </c>
      <c r="O52" s="169">
        <f t="shared" si="47"/>
        <v>0</v>
      </c>
      <c r="P52" s="169">
        <f t="shared" si="48"/>
        <v>0</v>
      </c>
      <c r="Q52" s="169">
        <f t="shared" si="49"/>
        <v>0</v>
      </c>
      <c r="R52" s="169">
        <f t="shared" si="50"/>
        <v>0</v>
      </c>
      <c r="S52" s="169">
        <f t="shared" si="51"/>
        <v>0</v>
      </c>
    </row>
    <row r="53" spans="3:19" x14ac:dyDescent="0.25">
      <c r="C53" s="18" t="s">
        <v>473</v>
      </c>
      <c r="D53" s="18" t="s">
        <v>637</v>
      </c>
      <c r="E53" s="168">
        <f t="shared" si="39"/>
        <v>0</v>
      </c>
      <c r="F53" s="168">
        <f t="shared" si="40"/>
        <v>0</v>
      </c>
      <c r="G53" s="168">
        <f t="shared" si="41"/>
        <v>0</v>
      </c>
      <c r="H53" s="168"/>
      <c r="I53" s="168">
        <f t="shared" si="42"/>
        <v>0</v>
      </c>
      <c r="J53" s="168">
        <f t="shared" si="43"/>
        <v>0</v>
      </c>
      <c r="K53" s="103"/>
      <c r="L53" s="169">
        <f t="shared" si="44"/>
        <v>0</v>
      </c>
      <c r="M53" s="169">
        <f t="shared" si="45"/>
        <v>0</v>
      </c>
      <c r="N53" s="169">
        <f t="shared" si="46"/>
        <v>0</v>
      </c>
      <c r="O53" s="169">
        <f t="shared" si="47"/>
        <v>0</v>
      </c>
      <c r="P53" s="169">
        <f t="shared" si="48"/>
        <v>0</v>
      </c>
      <c r="Q53" s="169">
        <f t="shared" si="49"/>
        <v>0</v>
      </c>
      <c r="R53" s="169">
        <f t="shared" si="50"/>
        <v>0</v>
      </c>
      <c r="S53" s="169">
        <f t="shared" si="51"/>
        <v>0</v>
      </c>
    </row>
    <row r="54" spans="3:19" x14ac:dyDescent="0.25">
      <c r="C54" s="18" t="s">
        <v>638</v>
      </c>
      <c r="D54" s="18" t="s">
        <v>629</v>
      </c>
      <c r="E54" s="168">
        <f t="shared" si="39"/>
        <v>0</v>
      </c>
      <c r="F54" s="168">
        <f t="shared" si="40"/>
        <v>0</v>
      </c>
      <c r="G54" s="168">
        <f t="shared" si="41"/>
        <v>0</v>
      </c>
      <c r="H54" s="168"/>
      <c r="I54" s="168">
        <f t="shared" si="42"/>
        <v>0</v>
      </c>
      <c r="J54" s="168">
        <f t="shared" si="43"/>
        <v>0</v>
      </c>
      <c r="K54" s="103"/>
      <c r="L54" s="169">
        <f t="shared" si="44"/>
        <v>0</v>
      </c>
      <c r="M54" s="169">
        <f t="shared" si="45"/>
        <v>0</v>
      </c>
      <c r="N54" s="169">
        <f t="shared" si="46"/>
        <v>0</v>
      </c>
      <c r="O54" s="169">
        <f t="shared" si="47"/>
        <v>0</v>
      </c>
      <c r="P54" s="169">
        <f t="shared" si="48"/>
        <v>0</v>
      </c>
      <c r="Q54" s="169">
        <f t="shared" si="49"/>
        <v>0</v>
      </c>
      <c r="R54" s="169">
        <f t="shared" si="50"/>
        <v>0</v>
      </c>
      <c r="S54" s="169">
        <f t="shared" si="51"/>
        <v>0</v>
      </c>
    </row>
    <row r="55" spans="3:19" x14ac:dyDescent="0.25">
      <c r="C55" s="18" t="s">
        <v>259</v>
      </c>
      <c r="D55" s="18" t="s">
        <v>259</v>
      </c>
      <c r="E55" s="168">
        <f t="shared" si="39"/>
        <v>0</v>
      </c>
      <c r="F55" s="168">
        <f t="shared" si="40"/>
        <v>0</v>
      </c>
      <c r="G55" s="168">
        <f t="shared" si="41"/>
        <v>0</v>
      </c>
      <c r="H55" s="168"/>
      <c r="I55" s="168">
        <f t="shared" si="42"/>
        <v>0</v>
      </c>
      <c r="J55" s="168">
        <f t="shared" si="43"/>
        <v>0</v>
      </c>
      <c r="K55" s="103"/>
      <c r="L55" s="169">
        <f t="shared" si="44"/>
        <v>0</v>
      </c>
      <c r="M55" s="169">
        <f t="shared" si="45"/>
        <v>0</v>
      </c>
      <c r="N55" s="169">
        <f t="shared" si="46"/>
        <v>0</v>
      </c>
      <c r="O55" s="169">
        <f t="shared" si="47"/>
        <v>0</v>
      </c>
      <c r="P55" s="169">
        <f t="shared" si="48"/>
        <v>0</v>
      </c>
      <c r="Q55" s="169">
        <f t="shared" si="49"/>
        <v>0</v>
      </c>
      <c r="R55" s="169">
        <f t="shared" si="50"/>
        <v>0</v>
      </c>
      <c r="S55" s="169">
        <f t="shared" si="51"/>
        <v>0</v>
      </c>
    </row>
    <row r="56" spans="3:19" x14ac:dyDescent="0.25">
      <c r="C56" s="317" t="s">
        <v>225</v>
      </c>
      <c r="D56" s="318"/>
      <c r="E56" s="123">
        <f>Q113</f>
        <v>0</v>
      </c>
      <c r="F56" s="123">
        <f>Q168</f>
        <v>0</v>
      </c>
      <c r="G56" s="123">
        <f>Q223</f>
        <v>0</v>
      </c>
      <c r="H56" s="123">
        <f>SUM(H45:H55)</f>
        <v>0</v>
      </c>
      <c r="I56" s="123">
        <f>Q278</f>
        <v>0</v>
      </c>
      <c r="J56" s="123">
        <f>I56-H56</f>
        <v>0</v>
      </c>
      <c r="K56" s="123">
        <f>SUM(K45:K55)</f>
        <v>0</v>
      </c>
      <c r="L56" s="123">
        <f>SUM(E334:J334)</f>
        <v>0</v>
      </c>
      <c r="M56" s="123">
        <f>SUM(K334:P334)</f>
        <v>0</v>
      </c>
      <c r="N56" s="123">
        <f>L56+M56</f>
        <v>0</v>
      </c>
      <c r="O56" s="123">
        <f>Q389</f>
        <v>0</v>
      </c>
      <c r="P56" s="123">
        <f>Q444</f>
        <v>0</v>
      </c>
      <c r="Q56" s="123">
        <f>Q499</f>
        <v>0</v>
      </c>
      <c r="R56" s="123">
        <f>Q554</f>
        <v>0</v>
      </c>
      <c r="S56" s="123">
        <f>Q609</f>
        <v>0</v>
      </c>
    </row>
    <row r="57" spans="3:19" x14ac:dyDescent="0.25">
      <c r="C57" s="317" t="s">
        <v>256</v>
      </c>
      <c r="D57" s="318"/>
      <c r="E57" s="123">
        <f>Q114</f>
        <v>0</v>
      </c>
      <c r="F57" s="123">
        <f>Q169</f>
        <v>0</v>
      </c>
      <c r="G57" s="123">
        <f>Q224</f>
        <v>0</v>
      </c>
      <c r="H57" s="123">
        <f>SUM(H46:H56)</f>
        <v>0</v>
      </c>
      <c r="I57" s="123">
        <f>Q279</f>
        <v>0</v>
      </c>
      <c r="J57" s="123">
        <f>I57-H57</f>
        <v>0</v>
      </c>
      <c r="K57" s="123">
        <f>SUM(K46:K56)</f>
        <v>0</v>
      </c>
      <c r="L57" s="123">
        <f>SUM(E335:J335)</f>
        <v>0</v>
      </c>
      <c r="M57" s="123">
        <f>SUM(K335:P335)</f>
        <v>0</v>
      </c>
      <c r="N57" s="123">
        <f>L57+M57</f>
        <v>0</v>
      </c>
      <c r="O57" s="123">
        <f>Q390</f>
        <v>0</v>
      </c>
      <c r="P57" s="123">
        <f>Q445</f>
        <v>0</v>
      </c>
      <c r="Q57" s="123">
        <f>Q500</f>
        <v>0</v>
      </c>
      <c r="R57" s="123">
        <f>Q555</f>
        <v>0</v>
      </c>
      <c r="S57" s="123">
        <f>Q610</f>
        <v>0</v>
      </c>
    </row>
    <row r="58" spans="3:19" x14ac:dyDescent="0.25">
      <c r="C58" s="317" t="s">
        <v>261</v>
      </c>
      <c r="D58" s="318"/>
      <c r="E58" s="123">
        <f>Q115</f>
        <v>0</v>
      </c>
      <c r="F58" s="123">
        <f>Q170</f>
        <v>0</v>
      </c>
      <c r="G58" s="123">
        <f>Q225</f>
        <v>0</v>
      </c>
      <c r="H58" s="123">
        <f>SUM(H55:H57)</f>
        <v>0</v>
      </c>
      <c r="I58" s="123">
        <f>Q280</f>
        <v>0</v>
      </c>
      <c r="J58" s="123">
        <f>I58-H58</f>
        <v>0</v>
      </c>
      <c r="K58" s="123">
        <f>SUM(K55:K57)</f>
        <v>0</v>
      </c>
      <c r="L58" s="123">
        <f>SUM(E336:J336)</f>
        <v>0</v>
      </c>
      <c r="M58" s="123">
        <f>SUM(K336:P336)</f>
        <v>0</v>
      </c>
      <c r="N58" s="123">
        <f>L58+M58</f>
        <v>0</v>
      </c>
      <c r="O58" s="123">
        <f>Q391</f>
        <v>0</v>
      </c>
      <c r="P58" s="123">
        <f>Q446</f>
        <v>0</v>
      </c>
      <c r="Q58" s="123">
        <f>Q501</f>
        <v>0</v>
      </c>
      <c r="R58" s="123">
        <f>Q556</f>
        <v>0</v>
      </c>
      <c r="S58" s="123">
        <f>Q611</f>
        <v>0</v>
      </c>
    </row>
    <row r="59" spans="3:19" x14ac:dyDescent="0.25">
      <c r="R59" s="4"/>
      <c r="S59" s="4"/>
    </row>
    <row r="60" spans="3:19" x14ac:dyDescent="0.25">
      <c r="R60" s="4"/>
      <c r="S60" s="4"/>
    </row>
    <row r="61" spans="3:19" x14ac:dyDescent="0.25">
      <c r="C61" s="15" t="s">
        <v>262</v>
      </c>
      <c r="R61" s="4"/>
      <c r="S61" s="4"/>
    </row>
    <row r="62" spans="3:19" x14ac:dyDescent="0.25">
      <c r="C62" s="15"/>
      <c r="Q62" s="27" t="s">
        <v>109</v>
      </c>
      <c r="R62" s="4"/>
      <c r="S62" s="4"/>
    </row>
    <row r="63" spans="3:19" x14ac:dyDescent="0.25">
      <c r="C63" s="312" t="s">
        <v>244</v>
      </c>
      <c r="D63" s="312"/>
      <c r="E63" s="306" t="s">
        <v>263</v>
      </c>
      <c r="F63" s="306"/>
      <c r="G63" s="306"/>
      <c r="H63" s="306"/>
      <c r="I63" s="306"/>
      <c r="J63" s="306"/>
      <c r="K63" s="306"/>
      <c r="L63" s="306"/>
      <c r="M63" s="306"/>
      <c r="N63" s="306"/>
      <c r="O63" s="306"/>
      <c r="P63" s="306"/>
      <c r="Q63" s="306"/>
      <c r="R63" s="4"/>
      <c r="S63" s="4"/>
    </row>
    <row r="64" spans="3:19" x14ac:dyDescent="0.25">
      <c r="C64" s="312"/>
      <c r="D64" s="312"/>
      <c r="E64" s="14" t="s">
        <v>110</v>
      </c>
      <c r="F64" s="14" t="s">
        <v>111</v>
      </c>
      <c r="G64" s="14" t="s">
        <v>112</v>
      </c>
      <c r="H64" s="14" t="s">
        <v>113</v>
      </c>
      <c r="I64" s="14" t="s">
        <v>114</v>
      </c>
      <c r="J64" s="14" t="s">
        <v>115</v>
      </c>
      <c r="K64" s="14" t="s">
        <v>116</v>
      </c>
      <c r="L64" s="14" t="s">
        <v>117</v>
      </c>
      <c r="M64" s="14" t="s">
        <v>118</v>
      </c>
      <c r="N64" s="14" t="s">
        <v>119</v>
      </c>
      <c r="O64" s="14" t="s">
        <v>120</v>
      </c>
      <c r="P64" s="14" t="s">
        <v>121</v>
      </c>
      <c r="Q64" s="14" t="s">
        <v>108</v>
      </c>
      <c r="R64" s="4"/>
      <c r="S64" s="4"/>
    </row>
    <row r="65" spans="3:19" x14ac:dyDescent="0.25">
      <c r="C65" s="319" t="s">
        <v>246</v>
      </c>
      <c r="D65" s="320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4"/>
      <c r="S65" s="4"/>
    </row>
    <row r="66" spans="3:19" x14ac:dyDescent="0.25">
      <c r="C66" s="74" t="s">
        <v>247</v>
      </c>
      <c r="D66" s="74" t="s">
        <v>248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>
        <f t="shared" ref="Q66:Q75" si="52">SUM(E66:P66)</f>
        <v>0</v>
      </c>
      <c r="R66" s="4"/>
      <c r="S66" s="4"/>
    </row>
    <row r="67" spans="3:19" x14ac:dyDescent="0.25">
      <c r="C67" s="18" t="s">
        <v>249</v>
      </c>
      <c r="D67" s="18" t="s">
        <v>250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>
        <f t="shared" si="52"/>
        <v>0</v>
      </c>
    </row>
    <row r="68" spans="3:19" x14ac:dyDescent="0.25">
      <c r="C68" s="18" t="s">
        <v>616</v>
      </c>
      <c r="D68" s="18" t="s">
        <v>617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83">
        <f t="shared" si="52"/>
        <v>0</v>
      </c>
    </row>
    <row r="69" spans="3:19" x14ac:dyDescent="0.25">
      <c r="C69" s="18" t="s">
        <v>618</v>
      </c>
      <c r="D69" s="18" t="s">
        <v>619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83">
        <f t="shared" si="52"/>
        <v>0</v>
      </c>
    </row>
    <row r="70" spans="3:19" x14ac:dyDescent="0.25">
      <c r="C70" s="18" t="s">
        <v>620</v>
      </c>
      <c r="D70" s="18" t="s">
        <v>621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83">
        <f t="shared" si="52"/>
        <v>0</v>
      </c>
    </row>
    <row r="71" spans="3:19" x14ac:dyDescent="0.25">
      <c r="C71" s="18" t="s">
        <v>622</v>
      </c>
      <c r="D71" s="18" t="s">
        <v>623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83">
        <f t="shared" si="52"/>
        <v>0</v>
      </c>
    </row>
    <row r="72" spans="3:19" x14ac:dyDescent="0.25">
      <c r="C72" s="18" t="s">
        <v>624</v>
      </c>
      <c r="D72" s="18" t="s">
        <v>625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83">
        <f t="shared" si="52"/>
        <v>0</v>
      </c>
    </row>
    <row r="73" spans="3:19" x14ac:dyDescent="0.25">
      <c r="C73" s="18" t="s">
        <v>626</v>
      </c>
      <c r="D73" s="18" t="s">
        <v>627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83">
        <f t="shared" si="52"/>
        <v>0</v>
      </c>
    </row>
    <row r="74" spans="3:19" x14ac:dyDescent="0.25">
      <c r="C74" s="18" t="s">
        <v>628</v>
      </c>
      <c r="D74" s="18" t="s">
        <v>629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83">
        <f t="shared" si="52"/>
        <v>0</v>
      </c>
    </row>
    <row r="75" spans="3:19" x14ac:dyDescent="0.25">
      <c r="C75" s="18" t="s">
        <v>259</v>
      </c>
      <c r="D75" s="18" t="s">
        <v>259</v>
      </c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>
        <f t="shared" si="52"/>
        <v>0</v>
      </c>
    </row>
    <row r="76" spans="3:19" x14ac:dyDescent="0.25">
      <c r="C76" s="317" t="s">
        <v>251</v>
      </c>
      <c r="D76" s="318"/>
      <c r="E76" s="124">
        <f>SUM(E66:E75)</f>
        <v>0</v>
      </c>
      <c r="F76" s="124">
        <f t="shared" ref="F76:P76" si="53">SUM(F66:F75)</f>
        <v>0</v>
      </c>
      <c r="G76" s="124">
        <f t="shared" si="53"/>
        <v>0</v>
      </c>
      <c r="H76" s="124">
        <f t="shared" si="53"/>
        <v>0</v>
      </c>
      <c r="I76" s="124">
        <f t="shared" si="53"/>
        <v>0</v>
      </c>
      <c r="J76" s="124">
        <f t="shared" si="53"/>
        <v>0</v>
      </c>
      <c r="K76" s="124">
        <f t="shared" si="53"/>
        <v>0</v>
      </c>
      <c r="L76" s="124">
        <f t="shared" si="53"/>
        <v>0</v>
      </c>
      <c r="M76" s="124">
        <f t="shared" si="53"/>
        <v>0</v>
      </c>
      <c r="N76" s="124">
        <f t="shared" si="53"/>
        <v>0</v>
      </c>
      <c r="O76" s="124">
        <f t="shared" si="53"/>
        <v>0</v>
      </c>
      <c r="P76" s="124">
        <f t="shared" si="53"/>
        <v>0</v>
      </c>
      <c r="Q76" s="124">
        <f>SUM(E76:P76)</f>
        <v>0</v>
      </c>
    </row>
    <row r="77" spans="3:19" x14ac:dyDescent="0.25">
      <c r="C77" s="319" t="s">
        <v>257</v>
      </c>
      <c r="D77" s="320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</row>
    <row r="78" spans="3:19" x14ac:dyDescent="0.25">
      <c r="C78" s="18" t="s">
        <v>252</v>
      </c>
      <c r="D78" s="18" t="s">
        <v>253</v>
      </c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>
        <f>SUM(E78:P78)</f>
        <v>0</v>
      </c>
    </row>
    <row r="79" spans="3:19" x14ac:dyDescent="0.25">
      <c r="C79" s="18" t="s">
        <v>254</v>
      </c>
      <c r="D79" s="18" t="s">
        <v>255</v>
      </c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>
        <f t="shared" ref="Q79:Q87" si="54">SUM(E79:P79)</f>
        <v>0</v>
      </c>
    </row>
    <row r="80" spans="3:19" x14ac:dyDescent="0.25">
      <c r="C80" s="18" t="s">
        <v>630</v>
      </c>
      <c r="D80" s="18" t="s">
        <v>64</v>
      </c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83">
        <f t="shared" si="54"/>
        <v>0</v>
      </c>
    </row>
    <row r="81" spans="3:17" x14ac:dyDescent="0.25">
      <c r="C81" s="18" t="s">
        <v>631</v>
      </c>
      <c r="D81" s="18" t="s">
        <v>632</v>
      </c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83">
        <f t="shared" si="54"/>
        <v>0</v>
      </c>
    </row>
    <row r="82" spans="3:17" x14ac:dyDescent="0.25">
      <c r="C82" s="18" t="s">
        <v>633</v>
      </c>
      <c r="D82" s="18" t="s">
        <v>634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83">
        <f t="shared" si="54"/>
        <v>0</v>
      </c>
    </row>
    <row r="83" spans="3:17" x14ac:dyDescent="0.25">
      <c r="C83" s="18" t="s">
        <v>635</v>
      </c>
      <c r="D83" s="18" t="s">
        <v>636</v>
      </c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83">
        <f t="shared" si="54"/>
        <v>0</v>
      </c>
    </row>
    <row r="84" spans="3:17" x14ac:dyDescent="0.25">
      <c r="C84" s="18" t="s">
        <v>473</v>
      </c>
      <c r="D84" s="18" t="s">
        <v>627</v>
      </c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83">
        <f t="shared" si="54"/>
        <v>0</v>
      </c>
    </row>
    <row r="85" spans="3:17" x14ac:dyDescent="0.25">
      <c r="C85" s="18" t="s">
        <v>473</v>
      </c>
      <c r="D85" s="18" t="s">
        <v>637</v>
      </c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83">
        <f t="shared" si="54"/>
        <v>0</v>
      </c>
    </row>
    <row r="86" spans="3:17" x14ac:dyDescent="0.25">
      <c r="C86" s="18" t="s">
        <v>638</v>
      </c>
      <c r="D86" s="18" t="s">
        <v>629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83">
        <f t="shared" si="54"/>
        <v>0</v>
      </c>
    </row>
    <row r="87" spans="3:17" x14ac:dyDescent="0.25">
      <c r="C87" s="18" t="s">
        <v>259</v>
      </c>
      <c r="D87" s="18" t="s">
        <v>259</v>
      </c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>
        <f t="shared" si="54"/>
        <v>0</v>
      </c>
    </row>
    <row r="88" spans="3:17" x14ac:dyDescent="0.25">
      <c r="C88" s="317" t="s">
        <v>225</v>
      </c>
      <c r="D88" s="318"/>
      <c r="E88" s="124">
        <f>SUM(E78:E87)</f>
        <v>0</v>
      </c>
      <c r="F88" s="124">
        <f t="shared" ref="F88:P88" si="55">SUM(F78:F87)</f>
        <v>0</v>
      </c>
      <c r="G88" s="124">
        <f t="shared" si="55"/>
        <v>0</v>
      </c>
      <c r="H88" s="124">
        <f t="shared" si="55"/>
        <v>0</v>
      </c>
      <c r="I88" s="124">
        <f t="shared" si="55"/>
        <v>0</v>
      </c>
      <c r="J88" s="124">
        <f t="shared" si="55"/>
        <v>0</v>
      </c>
      <c r="K88" s="124">
        <f t="shared" si="55"/>
        <v>0</v>
      </c>
      <c r="L88" s="124">
        <f t="shared" si="55"/>
        <v>0</v>
      </c>
      <c r="M88" s="124">
        <f t="shared" si="55"/>
        <v>0</v>
      </c>
      <c r="N88" s="124">
        <f t="shared" si="55"/>
        <v>0</v>
      </c>
      <c r="O88" s="124">
        <f t="shared" si="55"/>
        <v>0</v>
      </c>
      <c r="P88" s="124">
        <f t="shared" si="55"/>
        <v>0</v>
      </c>
      <c r="Q88" s="124">
        <f>SUM(E88:P88)</f>
        <v>0</v>
      </c>
    </row>
    <row r="89" spans="3:17" x14ac:dyDescent="0.25">
      <c r="C89" s="319" t="s">
        <v>258</v>
      </c>
      <c r="D89" s="320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</row>
    <row r="90" spans="3:17" x14ac:dyDescent="0.25">
      <c r="C90" s="18" t="s">
        <v>252</v>
      </c>
      <c r="D90" s="18" t="s">
        <v>253</v>
      </c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>
        <f t="shared" ref="Q90:Q99" si="56">SUM(E90:P90)</f>
        <v>0</v>
      </c>
    </row>
    <row r="91" spans="3:17" x14ac:dyDescent="0.25">
      <c r="C91" s="18" t="s">
        <v>254</v>
      </c>
      <c r="D91" s="18" t="s">
        <v>255</v>
      </c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>
        <f t="shared" si="56"/>
        <v>0</v>
      </c>
    </row>
    <row r="92" spans="3:17" x14ac:dyDescent="0.25">
      <c r="C92" s="18" t="s">
        <v>630</v>
      </c>
      <c r="D92" s="18" t="s">
        <v>64</v>
      </c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83">
        <f t="shared" si="56"/>
        <v>0</v>
      </c>
    </row>
    <row r="93" spans="3:17" x14ac:dyDescent="0.25">
      <c r="C93" s="18" t="s">
        <v>631</v>
      </c>
      <c r="D93" s="18" t="s">
        <v>632</v>
      </c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83">
        <f t="shared" si="56"/>
        <v>0</v>
      </c>
    </row>
    <row r="94" spans="3:17" x14ac:dyDescent="0.25">
      <c r="C94" s="18" t="s">
        <v>633</v>
      </c>
      <c r="D94" s="18" t="s">
        <v>634</v>
      </c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83">
        <f t="shared" si="56"/>
        <v>0</v>
      </c>
    </row>
    <row r="95" spans="3:17" x14ac:dyDescent="0.25">
      <c r="C95" s="18" t="s">
        <v>635</v>
      </c>
      <c r="D95" s="18" t="s">
        <v>636</v>
      </c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83">
        <f t="shared" si="56"/>
        <v>0</v>
      </c>
    </row>
    <row r="96" spans="3:17" x14ac:dyDescent="0.25">
      <c r="C96" s="18" t="s">
        <v>473</v>
      </c>
      <c r="D96" s="18" t="s">
        <v>627</v>
      </c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83">
        <f t="shared" si="56"/>
        <v>0</v>
      </c>
    </row>
    <row r="97" spans="3:17" x14ac:dyDescent="0.25">
      <c r="C97" s="18" t="s">
        <v>473</v>
      </c>
      <c r="D97" s="18" t="s">
        <v>637</v>
      </c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83">
        <f t="shared" si="56"/>
        <v>0</v>
      </c>
    </row>
    <row r="98" spans="3:17" x14ac:dyDescent="0.25">
      <c r="C98" s="18" t="s">
        <v>638</v>
      </c>
      <c r="D98" s="18" t="s">
        <v>629</v>
      </c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83">
        <f t="shared" si="56"/>
        <v>0</v>
      </c>
    </row>
    <row r="99" spans="3:17" x14ac:dyDescent="0.25">
      <c r="C99" s="18" t="s">
        <v>259</v>
      </c>
      <c r="D99" s="18" t="s">
        <v>259</v>
      </c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>
        <f t="shared" si="56"/>
        <v>0</v>
      </c>
    </row>
    <row r="100" spans="3:17" x14ac:dyDescent="0.25">
      <c r="C100" s="317" t="s">
        <v>225</v>
      </c>
      <c r="D100" s="318"/>
      <c r="E100" s="124">
        <f>SUM(E90:E99)</f>
        <v>0</v>
      </c>
      <c r="F100" s="124">
        <f t="shared" ref="F100:P100" si="57">SUM(F90:F99)</f>
        <v>0</v>
      </c>
      <c r="G100" s="124">
        <f t="shared" si="57"/>
        <v>0</v>
      </c>
      <c r="H100" s="124">
        <f t="shared" si="57"/>
        <v>0</v>
      </c>
      <c r="I100" s="124">
        <f t="shared" si="57"/>
        <v>0</v>
      </c>
      <c r="J100" s="124">
        <f t="shared" si="57"/>
        <v>0</v>
      </c>
      <c r="K100" s="124">
        <f t="shared" si="57"/>
        <v>0</v>
      </c>
      <c r="L100" s="124">
        <f t="shared" si="57"/>
        <v>0</v>
      </c>
      <c r="M100" s="124">
        <f t="shared" si="57"/>
        <v>0</v>
      </c>
      <c r="N100" s="124">
        <f t="shared" si="57"/>
        <v>0</v>
      </c>
      <c r="O100" s="124">
        <f t="shared" si="57"/>
        <v>0</v>
      </c>
      <c r="P100" s="124">
        <f t="shared" si="57"/>
        <v>0</v>
      </c>
      <c r="Q100" s="124">
        <f>SUM(E100:P100)</f>
        <v>0</v>
      </c>
    </row>
    <row r="101" spans="3:17" x14ac:dyDescent="0.25">
      <c r="C101" s="319" t="s">
        <v>260</v>
      </c>
      <c r="D101" s="320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</row>
    <row r="102" spans="3:17" x14ac:dyDescent="0.25">
      <c r="C102" s="18" t="s">
        <v>252</v>
      </c>
      <c r="D102" s="18" t="s">
        <v>253</v>
      </c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>
        <f t="shared" ref="Q102:Q112" si="58">SUM(E102:P102)</f>
        <v>0</v>
      </c>
    </row>
    <row r="103" spans="3:17" x14ac:dyDescent="0.25">
      <c r="C103" s="18" t="s">
        <v>254</v>
      </c>
      <c r="D103" s="18" t="s">
        <v>255</v>
      </c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>
        <f t="shared" si="58"/>
        <v>0</v>
      </c>
    </row>
    <row r="104" spans="3:17" x14ac:dyDescent="0.25">
      <c r="C104" s="18" t="s">
        <v>641</v>
      </c>
      <c r="D104" s="18" t="s">
        <v>64</v>
      </c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83">
        <f t="shared" si="58"/>
        <v>0</v>
      </c>
    </row>
    <row r="105" spans="3:17" x14ac:dyDescent="0.25">
      <c r="C105" s="18" t="s">
        <v>631</v>
      </c>
      <c r="D105" s="18" t="s">
        <v>632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83">
        <f t="shared" si="58"/>
        <v>0</v>
      </c>
    </row>
    <row r="106" spans="3:17" x14ac:dyDescent="0.25">
      <c r="C106" s="18" t="s">
        <v>633</v>
      </c>
      <c r="D106" s="18" t="s">
        <v>634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83">
        <f t="shared" si="58"/>
        <v>0</v>
      </c>
    </row>
    <row r="107" spans="3:17" x14ac:dyDescent="0.25">
      <c r="C107" s="18" t="s">
        <v>639</v>
      </c>
      <c r="D107" s="18" t="s">
        <v>640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83">
        <f t="shared" si="58"/>
        <v>0</v>
      </c>
    </row>
    <row r="108" spans="3:17" x14ac:dyDescent="0.25">
      <c r="C108" s="18" t="s">
        <v>635</v>
      </c>
      <c r="D108" s="18" t="s">
        <v>636</v>
      </c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83">
        <f t="shared" si="58"/>
        <v>0</v>
      </c>
    </row>
    <row r="109" spans="3:17" x14ac:dyDescent="0.25">
      <c r="C109" s="18" t="s">
        <v>473</v>
      </c>
      <c r="D109" s="18" t="s">
        <v>627</v>
      </c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83">
        <f t="shared" si="58"/>
        <v>0</v>
      </c>
    </row>
    <row r="110" spans="3:17" x14ac:dyDescent="0.25">
      <c r="C110" s="18" t="s">
        <v>473</v>
      </c>
      <c r="D110" s="18" t="s">
        <v>637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83">
        <f t="shared" si="58"/>
        <v>0</v>
      </c>
    </row>
    <row r="111" spans="3:17" x14ac:dyDescent="0.25">
      <c r="C111" s="18" t="s">
        <v>638</v>
      </c>
      <c r="D111" s="18" t="s">
        <v>629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83">
        <f t="shared" si="58"/>
        <v>0</v>
      </c>
    </row>
    <row r="112" spans="3:17" x14ac:dyDescent="0.25">
      <c r="C112" s="18" t="s">
        <v>259</v>
      </c>
      <c r="D112" s="18" t="s">
        <v>259</v>
      </c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>
        <f t="shared" si="58"/>
        <v>0</v>
      </c>
    </row>
    <row r="113" spans="3:17" x14ac:dyDescent="0.25">
      <c r="C113" s="317" t="s">
        <v>225</v>
      </c>
      <c r="D113" s="318"/>
      <c r="E113" s="124">
        <f>SUM(E102:E112)</f>
        <v>0</v>
      </c>
      <c r="F113" s="124">
        <f t="shared" ref="F113:P113" si="59">SUM(F102:F112)</f>
        <v>0</v>
      </c>
      <c r="G113" s="124">
        <f t="shared" si="59"/>
        <v>0</v>
      </c>
      <c r="H113" s="124">
        <f t="shared" si="59"/>
        <v>0</v>
      </c>
      <c r="I113" s="124">
        <f t="shared" si="59"/>
        <v>0</v>
      </c>
      <c r="J113" s="124">
        <f t="shared" si="59"/>
        <v>0</v>
      </c>
      <c r="K113" s="124">
        <f t="shared" si="59"/>
        <v>0</v>
      </c>
      <c r="L113" s="124">
        <f t="shared" si="59"/>
        <v>0</v>
      </c>
      <c r="M113" s="124">
        <f t="shared" si="59"/>
        <v>0</v>
      </c>
      <c r="N113" s="124">
        <f t="shared" si="59"/>
        <v>0</v>
      </c>
      <c r="O113" s="124">
        <f t="shared" si="59"/>
        <v>0</v>
      </c>
      <c r="P113" s="124">
        <f t="shared" si="59"/>
        <v>0</v>
      </c>
      <c r="Q113" s="124">
        <f>SUM(E113:P113)</f>
        <v>0</v>
      </c>
    </row>
    <row r="114" spans="3:17" x14ac:dyDescent="0.25">
      <c r="C114" s="317" t="s">
        <v>256</v>
      </c>
      <c r="D114" s="318"/>
      <c r="E114" s="124">
        <f>E88+E100+E113</f>
        <v>0</v>
      </c>
      <c r="F114" s="124">
        <f t="shared" ref="F114:P114" si="60">F88+F100+F113</f>
        <v>0</v>
      </c>
      <c r="G114" s="124">
        <f t="shared" si="60"/>
        <v>0</v>
      </c>
      <c r="H114" s="124">
        <f t="shared" si="60"/>
        <v>0</v>
      </c>
      <c r="I114" s="124">
        <f t="shared" si="60"/>
        <v>0</v>
      </c>
      <c r="J114" s="124">
        <f t="shared" si="60"/>
        <v>0</v>
      </c>
      <c r="K114" s="124">
        <f t="shared" si="60"/>
        <v>0</v>
      </c>
      <c r="L114" s="124">
        <f t="shared" si="60"/>
        <v>0</v>
      </c>
      <c r="M114" s="124">
        <f t="shared" si="60"/>
        <v>0</v>
      </c>
      <c r="N114" s="124">
        <f t="shared" si="60"/>
        <v>0</v>
      </c>
      <c r="O114" s="124">
        <f t="shared" si="60"/>
        <v>0</v>
      </c>
      <c r="P114" s="124">
        <f t="shared" si="60"/>
        <v>0</v>
      </c>
      <c r="Q114" s="124">
        <f>SUM(E114:P114)</f>
        <v>0</v>
      </c>
    </row>
    <row r="115" spans="3:17" x14ac:dyDescent="0.25">
      <c r="C115" s="317" t="s">
        <v>261</v>
      </c>
      <c r="D115" s="318"/>
      <c r="E115" s="124">
        <f>E114+E76</f>
        <v>0</v>
      </c>
      <c r="F115" s="124">
        <f t="shared" ref="F115:P115" si="61">F114+F76</f>
        <v>0</v>
      </c>
      <c r="G115" s="124">
        <f t="shared" si="61"/>
        <v>0</v>
      </c>
      <c r="H115" s="124">
        <f t="shared" si="61"/>
        <v>0</v>
      </c>
      <c r="I115" s="124">
        <f t="shared" si="61"/>
        <v>0</v>
      </c>
      <c r="J115" s="124">
        <f t="shared" si="61"/>
        <v>0</v>
      </c>
      <c r="K115" s="124">
        <f t="shared" si="61"/>
        <v>0</v>
      </c>
      <c r="L115" s="124">
        <f t="shared" si="61"/>
        <v>0</v>
      </c>
      <c r="M115" s="124">
        <f t="shared" si="61"/>
        <v>0</v>
      </c>
      <c r="N115" s="124">
        <f t="shared" si="61"/>
        <v>0</v>
      </c>
      <c r="O115" s="124">
        <f t="shared" si="61"/>
        <v>0</v>
      </c>
      <c r="P115" s="124">
        <f t="shared" si="61"/>
        <v>0</v>
      </c>
      <c r="Q115" s="124">
        <f>SUM(E115:P115)</f>
        <v>0</v>
      </c>
    </row>
    <row r="116" spans="3:17" x14ac:dyDescent="0.25">
      <c r="C116" s="27"/>
      <c r="D116" s="27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</row>
    <row r="117" spans="3:17" x14ac:dyDescent="0.25">
      <c r="C117" s="15"/>
      <c r="Q117" s="27" t="s">
        <v>109</v>
      </c>
    </row>
    <row r="118" spans="3:17" x14ac:dyDescent="0.25">
      <c r="C118" s="312" t="s">
        <v>244</v>
      </c>
      <c r="D118" s="312"/>
      <c r="E118" s="306" t="s">
        <v>264</v>
      </c>
      <c r="F118" s="306"/>
      <c r="G118" s="306"/>
      <c r="H118" s="306"/>
      <c r="I118" s="306"/>
      <c r="J118" s="306"/>
      <c r="K118" s="306"/>
      <c r="L118" s="306"/>
      <c r="M118" s="306"/>
      <c r="N118" s="306"/>
      <c r="O118" s="306"/>
      <c r="P118" s="306"/>
      <c r="Q118" s="306"/>
    </row>
    <row r="119" spans="3:17" x14ac:dyDescent="0.25">
      <c r="C119" s="312"/>
      <c r="D119" s="312"/>
      <c r="E119" s="14" t="s">
        <v>110</v>
      </c>
      <c r="F119" s="14" t="s">
        <v>111</v>
      </c>
      <c r="G119" s="14" t="s">
        <v>112</v>
      </c>
      <c r="H119" s="14" t="s">
        <v>113</v>
      </c>
      <c r="I119" s="14" t="s">
        <v>114</v>
      </c>
      <c r="J119" s="14" t="s">
        <v>115</v>
      </c>
      <c r="K119" s="14" t="s">
        <v>116</v>
      </c>
      <c r="L119" s="14" t="s">
        <v>117</v>
      </c>
      <c r="M119" s="14" t="s">
        <v>118</v>
      </c>
      <c r="N119" s="14" t="s">
        <v>119</v>
      </c>
      <c r="O119" s="14" t="s">
        <v>120</v>
      </c>
      <c r="P119" s="14" t="s">
        <v>121</v>
      </c>
      <c r="Q119" s="14" t="s">
        <v>108</v>
      </c>
    </row>
    <row r="120" spans="3:17" x14ac:dyDescent="0.25">
      <c r="C120" s="319" t="s">
        <v>246</v>
      </c>
      <c r="D120" s="320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</row>
    <row r="121" spans="3:17" x14ac:dyDescent="0.25">
      <c r="C121" s="74" t="s">
        <v>247</v>
      </c>
      <c r="D121" s="74" t="s">
        <v>248</v>
      </c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>
        <f t="shared" ref="Q121:Q130" si="62">SUM(E121:P121)</f>
        <v>0</v>
      </c>
    </row>
    <row r="122" spans="3:17" x14ac:dyDescent="0.25">
      <c r="C122" s="18" t="s">
        <v>249</v>
      </c>
      <c r="D122" s="18" t="s">
        <v>250</v>
      </c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>
        <f t="shared" si="62"/>
        <v>0</v>
      </c>
    </row>
    <row r="123" spans="3:17" x14ac:dyDescent="0.25">
      <c r="C123" s="18" t="s">
        <v>616</v>
      </c>
      <c r="D123" s="18" t="s">
        <v>617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83">
        <f t="shared" si="62"/>
        <v>0</v>
      </c>
    </row>
    <row r="124" spans="3:17" x14ac:dyDescent="0.25">
      <c r="C124" s="18" t="s">
        <v>618</v>
      </c>
      <c r="D124" s="18" t="s">
        <v>619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83">
        <f t="shared" si="62"/>
        <v>0</v>
      </c>
    </row>
    <row r="125" spans="3:17" x14ac:dyDescent="0.25">
      <c r="C125" s="18" t="s">
        <v>620</v>
      </c>
      <c r="D125" s="18" t="s">
        <v>621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83">
        <f t="shared" si="62"/>
        <v>0</v>
      </c>
    </row>
    <row r="126" spans="3:17" x14ac:dyDescent="0.25">
      <c r="C126" s="18" t="s">
        <v>622</v>
      </c>
      <c r="D126" s="18" t="s">
        <v>623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83">
        <f t="shared" si="62"/>
        <v>0</v>
      </c>
    </row>
    <row r="127" spans="3:17" x14ac:dyDescent="0.25">
      <c r="C127" s="18" t="s">
        <v>624</v>
      </c>
      <c r="D127" s="18" t="s">
        <v>625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83">
        <f t="shared" si="62"/>
        <v>0</v>
      </c>
    </row>
    <row r="128" spans="3:17" x14ac:dyDescent="0.25">
      <c r="C128" s="18" t="s">
        <v>626</v>
      </c>
      <c r="D128" s="18" t="s">
        <v>627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83">
        <f t="shared" si="62"/>
        <v>0</v>
      </c>
    </row>
    <row r="129" spans="3:17" x14ac:dyDescent="0.25">
      <c r="C129" s="18" t="s">
        <v>628</v>
      </c>
      <c r="D129" s="18" t="s">
        <v>629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83">
        <f t="shared" si="62"/>
        <v>0</v>
      </c>
    </row>
    <row r="130" spans="3:17" x14ac:dyDescent="0.25">
      <c r="C130" s="18" t="s">
        <v>259</v>
      </c>
      <c r="D130" s="18" t="s">
        <v>259</v>
      </c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>
        <f t="shared" si="62"/>
        <v>0</v>
      </c>
    </row>
    <row r="131" spans="3:17" x14ac:dyDescent="0.25">
      <c r="C131" s="317" t="s">
        <v>251</v>
      </c>
      <c r="D131" s="318"/>
      <c r="E131" s="124">
        <f>SUM(E121:E130)</f>
        <v>0</v>
      </c>
      <c r="F131" s="124">
        <f t="shared" ref="F131:P131" si="63">SUM(F121:F130)</f>
        <v>0</v>
      </c>
      <c r="G131" s="124">
        <f t="shared" si="63"/>
        <v>0</v>
      </c>
      <c r="H131" s="124">
        <f t="shared" si="63"/>
        <v>0</v>
      </c>
      <c r="I131" s="124">
        <f t="shared" si="63"/>
        <v>0</v>
      </c>
      <c r="J131" s="124">
        <f t="shared" si="63"/>
        <v>0</v>
      </c>
      <c r="K131" s="124">
        <f t="shared" si="63"/>
        <v>0</v>
      </c>
      <c r="L131" s="124">
        <f t="shared" si="63"/>
        <v>0</v>
      </c>
      <c r="M131" s="124">
        <f t="shared" si="63"/>
        <v>0</v>
      </c>
      <c r="N131" s="124">
        <f t="shared" si="63"/>
        <v>0</v>
      </c>
      <c r="O131" s="124">
        <f t="shared" si="63"/>
        <v>0</v>
      </c>
      <c r="P131" s="124">
        <f t="shared" si="63"/>
        <v>0</v>
      </c>
      <c r="Q131" s="124">
        <f>SUM(E131:P131)</f>
        <v>0</v>
      </c>
    </row>
    <row r="132" spans="3:17" x14ac:dyDescent="0.25">
      <c r="C132" s="319" t="s">
        <v>257</v>
      </c>
      <c r="D132" s="320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</row>
    <row r="133" spans="3:17" x14ac:dyDescent="0.25">
      <c r="C133" s="18" t="s">
        <v>252</v>
      </c>
      <c r="D133" s="18" t="s">
        <v>253</v>
      </c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>
        <f t="shared" ref="Q133:Q142" si="64">SUM(E133:P133)</f>
        <v>0</v>
      </c>
    </row>
    <row r="134" spans="3:17" x14ac:dyDescent="0.25">
      <c r="C134" s="18" t="s">
        <v>254</v>
      </c>
      <c r="D134" s="18" t="s">
        <v>255</v>
      </c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>
        <f t="shared" si="64"/>
        <v>0</v>
      </c>
    </row>
    <row r="135" spans="3:17" x14ac:dyDescent="0.25">
      <c r="C135" s="18" t="s">
        <v>630</v>
      </c>
      <c r="D135" s="18" t="s">
        <v>64</v>
      </c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83">
        <f t="shared" si="64"/>
        <v>0</v>
      </c>
    </row>
    <row r="136" spans="3:17" x14ac:dyDescent="0.25">
      <c r="C136" s="18" t="s">
        <v>631</v>
      </c>
      <c r="D136" s="18" t="s">
        <v>632</v>
      </c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83">
        <f t="shared" si="64"/>
        <v>0</v>
      </c>
    </row>
    <row r="137" spans="3:17" x14ac:dyDescent="0.25">
      <c r="C137" s="18" t="s">
        <v>633</v>
      </c>
      <c r="D137" s="18" t="s">
        <v>634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83">
        <f t="shared" si="64"/>
        <v>0</v>
      </c>
    </row>
    <row r="138" spans="3:17" x14ac:dyDescent="0.25">
      <c r="C138" s="18" t="s">
        <v>635</v>
      </c>
      <c r="D138" s="18" t="s">
        <v>636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83">
        <f t="shared" si="64"/>
        <v>0</v>
      </c>
    </row>
    <row r="139" spans="3:17" x14ac:dyDescent="0.25">
      <c r="C139" s="18" t="s">
        <v>473</v>
      </c>
      <c r="D139" s="18" t="s">
        <v>627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83">
        <f t="shared" si="64"/>
        <v>0</v>
      </c>
    </row>
    <row r="140" spans="3:17" x14ac:dyDescent="0.25">
      <c r="C140" s="18" t="s">
        <v>473</v>
      </c>
      <c r="D140" s="18" t="s">
        <v>637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83">
        <f t="shared" si="64"/>
        <v>0</v>
      </c>
    </row>
    <row r="141" spans="3:17" x14ac:dyDescent="0.25">
      <c r="C141" s="18" t="s">
        <v>638</v>
      </c>
      <c r="D141" s="18" t="s">
        <v>629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83">
        <f t="shared" si="64"/>
        <v>0</v>
      </c>
    </row>
    <row r="142" spans="3:17" x14ac:dyDescent="0.25">
      <c r="C142" s="18" t="s">
        <v>259</v>
      </c>
      <c r="D142" s="18" t="s">
        <v>259</v>
      </c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>
        <f t="shared" si="64"/>
        <v>0</v>
      </c>
    </row>
    <row r="143" spans="3:17" x14ac:dyDescent="0.25">
      <c r="C143" s="317" t="s">
        <v>225</v>
      </c>
      <c r="D143" s="318"/>
      <c r="E143" s="124">
        <f>SUM(E133:E142)</f>
        <v>0</v>
      </c>
      <c r="F143" s="124">
        <f t="shared" ref="F143:P143" si="65">SUM(F133:F142)</f>
        <v>0</v>
      </c>
      <c r="G143" s="124">
        <f t="shared" si="65"/>
        <v>0</v>
      </c>
      <c r="H143" s="124">
        <f t="shared" si="65"/>
        <v>0</v>
      </c>
      <c r="I143" s="124">
        <f t="shared" si="65"/>
        <v>0</v>
      </c>
      <c r="J143" s="124">
        <f t="shared" si="65"/>
        <v>0</v>
      </c>
      <c r="K143" s="124">
        <f t="shared" si="65"/>
        <v>0</v>
      </c>
      <c r="L143" s="124">
        <f t="shared" si="65"/>
        <v>0</v>
      </c>
      <c r="M143" s="124">
        <f t="shared" si="65"/>
        <v>0</v>
      </c>
      <c r="N143" s="124">
        <f t="shared" si="65"/>
        <v>0</v>
      </c>
      <c r="O143" s="124">
        <f t="shared" si="65"/>
        <v>0</v>
      </c>
      <c r="P143" s="124">
        <f t="shared" si="65"/>
        <v>0</v>
      </c>
      <c r="Q143" s="124">
        <f>SUM(E143:P143)</f>
        <v>0</v>
      </c>
    </row>
    <row r="144" spans="3:17" x14ac:dyDescent="0.25">
      <c r="C144" s="319" t="s">
        <v>258</v>
      </c>
      <c r="D144" s="320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</row>
    <row r="145" spans="3:17" x14ac:dyDescent="0.25">
      <c r="C145" s="18" t="s">
        <v>252</v>
      </c>
      <c r="D145" s="18" t="s">
        <v>253</v>
      </c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>
        <f t="shared" ref="Q145:Q154" si="66">SUM(E145:P145)</f>
        <v>0</v>
      </c>
    </row>
    <row r="146" spans="3:17" x14ac:dyDescent="0.25">
      <c r="C146" s="18" t="s">
        <v>254</v>
      </c>
      <c r="D146" s="18" t="s">
        <v>255</v>
      </c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>
        <f t="shared" si="66"/>
        <v>0</v>
      </c>
    </row>
    <row r="147" spans="3:17" x14ac:dyDescent="0.25">
      <c r="C147" s="18" t="s">
        <v>630</v>
      </c>
      <c r="D147" s="18" t="s">
        <v>64</v>
      </c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83">
        <f t="shared" si="66"/>
        <v>0</v>
      </c>
    </row>
    <row r="148" spans="3:17" x14ac:dyDescent="0.25">
      <c r="C148" s="18" t="s">
        <v>631</v>
      </c>
      <c r="D148" s="18" t="s">
        <v>632</v>
      </c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83">
        <f t="shared" si="66"/>
        <v>0</v>
      </c>
    </row>
    <row r="149" spans="3:17" x14ac:dyDescent="0.25">
      <c r="C149" s="18" t="s">
        <v>633</v>
      </c>
      <c r="D149" s="18" t="s">
        <v>634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83">
        <f t="shared" si="66"/>
        <v>0</v>
      </c>
    </row>
    <row r="150" spans="3:17" x14ac:dyDescent="0.25">
      <c r="C150" s="18" t="s">
        <v>635</v>
      </c>
      <c r="D150" s="18" t="s">
        <v>636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83">
        <f t="shared" si="66"/>
        <v>0</v>
      </c>
    </row>
    <row r="151" spans="3:17" x14ac:dyDescent="0.25">
      <c r="C151" s="18" t="s">
        <v>473</v>
      </c>
      <c r="D151" s="18" t="s">
        <v>627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83">
        <f t="shared" si="66"/>
        <v>0</v>
      </c>
    </row>
    <row r="152" spans="3:17" x14ac:dyDescent="0.25">
      <c r="C152" s="18" t="s">
        <v>473</v>
      </c>
      <c r="D152" s="18" t="s">
        <v>637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83">
        <f t="shared" si="66"/>
        <v>0</v>
      </c>
    </row>
    <row r="153" spans="3:17" x14ac:dyDescent="0.25">
      <c r="C153" s="18" t="s">
        <v>638</v>
      </c>
      <c r="D153" s="18" t="s">
        <v>629</v>
      </c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83">
        <f t="shared" si="66"/>
        <v>0</v>
      </c>
    </row>
    <row r="154" spans="3:17" x14ac:dyDescent="0.25">
      <c r="C154" s="18" t="s">
        <v>259</v>
      </c>
      <c r="D154" s="18" t="s">
        <v>259</v>
      </c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>
        <f t="shared" si="66"/>
        <v>0</v>
      </c>
    </row>
    <row r="155" spans="3:17" x14ac:dyDescent="0.25">
      <c r="C155" s="317" t="s">
        <v>225</v>
      </c>
      <c r="D155" s="318"/>
      <c r="E155" s="124">
        <f>SUM(E145:E154)</f>
        <v>0</v>
      </c>
      <c r="F155" s="124">
        <f t="shared" ref="F155:P155" si="67">SUM(F145:F154)</f>
        <v>0</v>
      </c>
      <c r="G155" s="124">
        <f t="shared" si="67"/>
        <v>0</v>
      </c>
      <c r="H155" s="124">
        <f t="shared" si="67"/>
        <v>0</v>
      </c>
      <c r="I155" s="124">
        <f t="shared" si="67"/>
        <v>0</v>
      </c>
      <c r="J155" s="124">
        <f t="shared" si="67"/>
        <v>0</v>
      </c>
      <c r="K155" s="124">
        <f t="shared" si="67"/>
        <v>0</v>
      </c>
      <c r="L155" s="124">
        <f t="shared" si="67"/>
        <v>0</v>
      </c>
      <c r="M155" s="124">
        <f t="shared" si="67"/>
        <v>0</v>
      </c>
      <c r="N155" s="124">
        <f t="shared" si="67"/>
        <v>0</v>
      </c>
      <c r="O155" s="124">
        <f t="shared" si="67"/>
        <v>0</v>
      </c>
      <c r="P155" s="124">
        <f t="shared" si="67"/>
        <v>0</v>
      </c>
      <c r="Q155" s="124">
        <f>SUM(E155:P155)</f>
        <v>0</v>
      </c>
    </row>
    <row r="156" spans="3:17" x14ac:dyDescent="0.25">
      <c r="C156" s="319" t="s">
        <v>260</v>
      </c>
      <c r="D156" s="320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</row>
    <row r="157" spans="3:17" x14ac:dyDescent="0.25">
      <c r="C157" s="18" t="s">
        <v>252</v>
      </c>
      <c r="D157" s="18" t="s">
        <v>253</v>
      </c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>
        <f t="shared" ref="Q157:Q167" si="68">SUM(E157:P157)</f>
        <v>0</v>
      </c>
    </row>
    <row r="158" spans="3:17" x14ac:dyDescent="0.25">
      <c r="C158" s="18" t="s">
        <v>254</v>
      </c>
      <c r="D158" s="18" t="s">
        <v>255</v>
      </c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>
        <f t="shared" si="68"/>
        <v>0</v>
      </c>
    </row>
    <row r="159" spans="3:17" x14ac:dyDescent="0.25">
      <c r="C159" s="18" t="s">
        <v>641</v>
      </c>
      <c r="D159" s="18" t="s">
        <v>64</v>
      </c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83">
        <f t="shared" si="68"/>
        <v>0</v>
      </c>
    </row>
    <row r="160" spans="3:17" x14ac:dyDescent="0.25">
      <c r="C160" s="18" t="s">
        <v>631</v>
      </c>
      <c r="D160" s="18" t="s">
        <v>632</v>
      </c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83">
        <f t="shared" si="68"/>
        <v>0</v>
      </c>
    </row>
    <row r="161" spans="3:17" x14ac:dyDescent="0.25">
      <c r="C161" s="18" t="s">
        <v>633</v>
      </c>
      <c r="D161" s="18" t="s">
        <v>634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83">
        <f t="shared" si="68"/>
        <v>0</v>
      </c>
    </row>
    <row r="162" spans="3:17" x14ac:dyDescent="0.25">
      <c r="C162" s="18" t="s">
        <v>639</v>
      </c>
      <c r="D162" s="18" t="s">
        <v>640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83">
        <f t="shared" si="68"/>
        <v>0</v>
      </c>
    </row>
    <row r="163" spans="3:17" x14ac:dyDescent="0.25">
      <c r="C163" s="18" t="s">
        <v>635</v>
      </c>
      <c r="D163" s="18" t="s">
        <v>636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83">
        <f t="shared" si="68"/>
        <v>0</v>
      </c>
    </row>
    <row r="164" spans="3:17" x14ac:dyDescent="0.25">
      <c r="C164" s="18" t="s">
        <v>473</v>
      </c>
      <c r="D164" s="18" t="s">
        <v>627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83">
        <f t="shared" si="68"/>
        <v>0</v>
      </c>
    </row>
    <row r="165" spans="3:17" x14ac:dyDescent="0.25">
      <c r="C165" s="18" t="s">
        <v>473</v>
      </c>
      <c r="D165" s="18" t="s">
        <v>637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83">
        <f t="shared" si="68"/>
        <v>0</v>
      </c>
    </row>
    <row r="166" spans="3:17" x14ac:dyDescent="0.25">
      <c r="C166" s="18" t="s">
        <v>638</v>
      </c>
      <c r="D166" s="18" t="s">
        <v>629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83">
        <f t="shared" si="68"/>
        <v>0</v>
      </c>
    </row>
    <row r="167" spans="3:17" x14ac:dyDescent="0.25">
      <c r="C167" s="18" t="s">
        <v>259</v>
      </c>
      <c r="D167" s="18" t="s">
        <v>259</v>
      </c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>
        <f t="shared" si="68"/>
        <v>0</v>
      </c>
    </row>
    <row r="168" spans="3:17" x14ac:dyDescent="0.25">
      <c r="C168" s="317" t="s">
        <v>225</v>
      </c>
      <c r="D168" s="318"/>
      <c r="E168" s="124">
        <f>SUM(E157:E167)</f>
        <v>0</v>
      </c>
      <c r="F168" s="124">
        <f t="shared" ref="F168:P168" si="69">SUM(F157:F167)</f>
        <v>0</v>
      </c>
      <c r="G168" s="124">
        <f t="shared" si="69"/>
        <v>0</v>
      </c>
      <c r="H168" s="124">
        <f t="shared" si="69"/>
        <v>0</v>
      </c>
      <c r="I168" s="124">
        <f t="shared" si="69"/>
        <v>0</v>
      </c>
      <c r="J168" s="124">
        <f t="shared" si="69"/>
        <v>0</v>
      </c>
      <c r="K168" s="124">
        <f t="shared" si="69"/>
        <v>0</v>
      </c>
      <c r="L168" s="124">
        <f t="shared" si="69"/>
        <v>0</v>
      </c>
      <c r="M168" s="124">
        <f t="shared" si="69"/>
        <v>0</v>
      </c>
      <c r="N168" s="124">
        <f t="shared" si="69"/>
        <v>0</v>
      </c>
      <c r="O168" s="124">
        <f t="shared" si="69"/>
        <v>0</v>
      </c>
      <c r="P168" s="124">
        <f t="shared" si="69"/>
        <v>0</v>
      </c>
      <c r="Q168" s="124">
        <f>SUM(E168:P168)</f>
        <v>0</v>
      </c>
    </row>
    <row r="169" spans="3:17" x14ac:dyDescent="0.25">
      <c r="C169" s="317" t="s">
        <v>256</v>
      </c>
      <c r="D169" s="318"/>
      <c r="E169" s="124">
        <f>E143+E155+E168</f>
        <v>0</v>
      </c>
      <c r="F169" s="124">
        <f t="shared" ref="F169:P169" si="70">F143+F155+F168</f>
        <v>0</v>
      </c>
      <c r="G169" s="124">
        <f t="shared" si="70"/>
        <v>0</v>
      </c>
      <c r="H169" s="124">
        <f t="shared" si="70"/>
        <v>0</v>
      </c>
      <c r="I169" s="124">
        <f t="shared" si="70"/>
        <v>0</v>
      </c>
      <c r="J169" s="124">
        <f t="shared" si="70"/>
        <v>0</v>
      </c>
      <c r="K169" s="124">
        <f t="shared" si="70"/>
        <v>0</v>
      </c>
      <c r="L169" s="124">
        <f t="shared" si="70"/>
        <v>0</v>
      </c>
      <c r="M169" s="124">
        <f t="shared" si="70"/>
        <v>0</v>
      </c>
      <c r="N169" s="124">
        <f t="shared" si="70"/>
        <v>0</v>
      </c>
      <c r="O169" s="124">
        <f t="shared" si="70"/>
        <v>0</v>
      </c>
      <c r="P169" s="124">
        <f t="shared" si="70"/>
        <v>0</v>
      </c>
      <c r="Q169" s="124">
        <f>SUM(E169:P169)</f>
        <v>0</v>
      </c>
    </row>
    <row r="170" spans="3:17" x14ac:dyDescent="0.25">
      <c r="C170" s="317" t="s">
        <v>261</v>
      </c>
      <c r="D170" s="318"/>
      <c r="E170" s="124">
        <f>E169+E131</f>
        <v>0</v>
      </c>
      <c r="F170" s="124">
        <f t="shared" ref="F170:P170" si="71">F169+F131</f>
        <v>0</v>
      </c>
      <c r="G170" s="124">
        <f t="shared" si="71"/>
        <v>0</v>
      </c>
      <c r="H170" s="124">
        <f t="shared" si="71"/>
        <v>0</v>
      </c>
      <c r="I170" s="124">
        <f t="shared" si="71"/>
        <v>0</v>
      </c>
      <c r="J170" s="124">
        <f t="shared" si="71"/>
        <v>0</v>
      </c>
      <c r="K170" s="124">
        <f t="shared" si="71"/>
        <v>0</v>
      </c>
      <c r="L170" s="124">
        <f t="shared" si="71"/>
        <v>0</v>
      </c>
      <c r="M170" s="124">
        <f t="shared" si="71"/>
        <v>0</v>
      </c>
      <c r="N170" s="124">
        <f t="shared" si="71"/>
        <v>0</v>
      </c>
      <c r="O170" s="124">
        <f t="shared" si="71"/>
        <v>0</v>
      </c>
      <c r="P170" s="124">
        <f t="shared" si="71"/>
        <v>0</v>
      </c>
      <c r="Q170" s="124">
        <f>SUM(E170:P170)</f>
        <v>0</v>
      </c>
    </row>
    <row r="171" spans="3:17" x14ac:dyDescent="0.25">
      <c r="C171" s="27"/>
      <c r="D171" s="27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</row>
    <row r="172" spans="3:17" x14ac:dyDescent="0.25">
      <c r="C172" s="15"/>
      <c r="Q172" s="27" t="s">
        <v>109</v>
      </c>
    </row>
    <row r="173" spans="3:17" x14ac:dyDescent="0.25">
      <c r="C173" s="312" t="s">
        <v>244</v>
      </c>
      <c r="D173" s="312"/>
      <c r="E173" s="306" t="s">
        <v>265</v>
      </c>
      <c r="F173" s="306"/>
      <c r="G173" s="306"/>
      <c r="H173" s="306"/>
      <c r="I173" s="306"/>
      <c r="J173" s="306"/>
      <c r="K173" s="306"/>
      <c r="L173" s="306"/>
      <c r="M173" s="306"/>
      <c r="N173" s="306"/>
      <c r="O173" s="306"/>
      <c r="P173" s="306"/>
      <c r="Q173" s="306"/>
    </row>
    <row r="174" spans="3:17" x14ac:dyDescent="0.25">
      <c r="C174" s="312"/>
      <c r="D174" s="312"/>
      <c r="E174" s="14" t="s">
        <v>110</v>
      </c>
      <c r="F174" s="14" t="s">
        <v>111</v>
      </c>
      <c r="G174" s="14" t="s">
        <v>112</v>
      </c>
      <c r="H174" s="14" t="s">
        <v>113</v>
      </c>
      <c r="I174" s="14" t="s">
        <v>114</v>
      </c>
      <c r="J174" s="14" t="s">
        <v>115</v>
      </c>
      <c r="K174" s="14" t="s">
        <v>116</v>
      </c>
      <c r="L174" s="14" t="s">
        <v>117</v>
      </c>
      <c r="M174" s="14" t="s">
        <v>118</v>
      </c>
      <c r="N174" s="14" t="s">
        <v>119</v>
      </c>
      <c r="O174" s="14" t="s">
        <v>120</v>
      </c>
      <c r="P174" s="14" t="s">
        <v>121</v>
      </c>
      <c r="Q174" s="14" t="s">
        <v>108</v>
      </c>
    </row>
    <row r="175" spans="3:17" x14ac:dyDescent="0.25">
      <c r="C175" s="319" t="s">
        <v>246</v>
      </c>
      <c r="D175" s="320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</row>
    <row r="176" spans="3:17" x14ac:dyDescent="0.25">
      <c r="C176" s="74" t="s">
        <v>247</v>
      </c>
      <c r="D176" s="74" t="s">
        <v>248</v>
      </c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>
        <f t="shared" ref="Q176:Q185" si="72">SUM(E176:P176)</f>
        <v>0</v>
      </c>
    </row>
    <row r="177" spans="3:17" x14ac:dyDescent="0.25">
      <c r="C177" s="18" t="s">
        <v>249</v>
      </c>
      <c r="D177" s="18" t="s">
        <v>250</v>
      </c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>
        <f t="shared" si="72"/>
        <v>0</v>
      </c>
    </row>
    <row r="178" spans="3:17" x14ac:dyDescent="0.25">
      <c r="C178" s="18" t="s">
        <v>616</v>
      </c>
      <c r="D178" s="18" t="s">
        <v>617</v>
      </c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83">
        <f t="shared" si="72"/>
        <v>0</v>
      </c>
    </row>
    <row r="179" spans="3:17" x14ac:dyDescent="0.25">
      <c r="C179" s="18" t="s">
        <v>618</v>
      </c>
      <c r="D179" s="18" t="s">
        <v>619</v>
      </c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83">
        <f t="shared" si="72"/>
        <v>0</v>
      </c>
    </row>
    <row r="180" spans="3:17" x14ac:dyDescent="0.25">
      <c r="C180" s="18" t="s">
        <v>620</v>
      </c>
      <c r="D180" s="18" t="s">
        <v>621</v>
      </c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83">
        <f t="shared" si="72"/>
        <v>0</v>
      </c>
    </row>
    <row r="181" spans="3:17" x14ac:dyDescent="0.25">
      <c r="C181" s="18" t="s">
        <v>622</v>
      </c>
      <c r="D181" s="18" t="s">
        <v>623</v>
      </c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83">
        <f t="shared" si="72"/>
        <v>0</v>
      </c>
    </row>
    <row r="182" spans="3:17" x14ac:dyDescent="0.25">
      <c r="C182" s="18" t="s">
        <v>624</v>
      </c>
      <c r="D182" s="18" t="s">
        <v>625</v>
      </c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83">
        <f t="shared" si="72"/>
        <v>0</v>
      </c>
    </row>
    <row r="183" spans="3:17" x14ac:dyDescent="0.25">
      <c r="C183" s="18" t="s">
        <v>626</v>
      </c>
      <c r="D183" s="18" t="s">
        <v>627</v>
      </c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83">
        <f t="shared" si="72"/>
        <v>0</v>
      </c>
    </row>
    <row r="184" spans="3:17" x14ac:dyDescent="0.25">
      <c r="C184" s="18" t="s">
        <v>628</v>
      </c>
      <c r="D184" s="18" t="s">
        <v>629</v>
      </c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83">
        <f t="shared" si="72"/>
        <v>0</v>
      </c>
    </row>
    <row r="185" spans="3:17" x14ac:dyDescent="0.25">
      <c r="C185" s="18" t="s">
        <v>259</v>
      </c>
      <c r="D185" s="18" t="s">
        <v>259</v>
      </c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>
        <f t="shared" si="72"/>
        <v>0</v>
      </c>
    </row>
    <row r="186" spans="3:17" x14ac:dyDescent="0.25">
      <c r="C186" s="317" t="s">
        <v>251</v>
      </c>
      <c r="D186" s="318"/>
      <c r="E186" s="124">
        <f>SUM(E176:E185)</f>
        <v>0</v>
      </c>
      <c r="F186" s="124">
        <f t="shared" ref="F186:P186" si="73">SUM(F176:F185)</f>
        <v>0</v>
      </c>
      <c r="G186" s="124">
        <f t="shared" si="73"/>
        <v>0</v>
      </c>
      <c r="H186" s="124">
        <f t="shared" si="73"/>
        <v>0</v>
      </c>
      <c r="I186" s="124">
        <f t="shared" si="73"/>
        <v>0</v>
      </c>
      <c r="J186" s="124">
        <f t="shared" si="73"/>
        <v>0</v>
      </c>
      <c r="K186" s="124">
        <f t="shared" si="73"/>
        <v>0</v>
      </c>
      <c r="L186" s="124">
        <f t="shared" si="73"/>
        <v>0</v>
      </c>
      <c r="M186" s="124">
        <f t="shared" si="73"/>
        <v>0</v>
      </c>
      <c r="N186" s="124">
        <f t="shared" si="73"/>
        <v>0</v>
      </c>
      <c r="O186" s="124">
        <f t="shared" si="73"/>
        <v>0</v>
      </c>
      <c r="P186" s="124">
        <f t="shared" si="73"/>
        <v>0</v>
      </c>
      <c r="Q186" s="124">
        <f>SUM(E186:P186)</f>
        <v>0</v>
      </c>
    </row>
    <row r="187" spans="3:17" x14ac:dyDescent="0.25">
      <c r="C187" s="319" t="s">
        <v>257</v>
      </c>
      <c r="D187" s="320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</row>
    <row r="188" spans="3:17" x14ac:dyDescent="0.25">
      <c r="C188" s="18" t="s">
        <v>252</v>
      </c>
      <c r="D188" s="18" t="s">
        <v>253</v>
      </c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>
        <f t="shared" ref="Q188:Q197" si="74">SUM(E188:P188)</f>
        <v>0</v>
      </c>
    </row>
    <row r="189" spans="3:17" x14ac:dyDescent="0.25">
      <c r="C189" s="18" t="s">
        <v>254</v>
      </c>
      <c r="D189" s="18" t="s">
        <v>255</v>
      </c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>
        <f t="shared" si="74"/>
        <v>0</v>
      </c>
    </row>
    <row r="190" spans="3:17" x14ac:dyDescent="0.25">
      <c r="C190" s="18" t="s">
        <v>630</v>
      </c>
      <c r="D190" s="18" t="s">
        <v>64</v>
      </c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83">
        <f t="shared" si="74"/>
        <v>0</v>
      </c>
    </row>
    <row r="191" spans="3:17" x14ac:dyDescent="0.25">
      <c r="C191" s="18" t="s">
        <v>631</v>
      </c>
      <c r="D191" s="18" t="s">
        <v>632</v>
      </c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83">
        <f t="shared" si="74"/>
        <v>0</v>
      </c>
    </row>
    <row r="192" spans="3:17" x14ac:dyDescent="0.25">
      <c r="C192" s="18" t="s">
        <v>633</v>
      </c>
      <c r="D192" s="18" t="s">
        <v>634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83">
        <f t="shared" si="74"/>
        <v>0</v>
      </c>
    </row>
    <row r="193" spans="3:17" x14ac:dyDescent="0.25">
      <c r="C193" s="18" t="s">
        <v>635</v>
      </c>
      <c r="D193" s="18" t="s">
        <v>636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83">
        <f t="shared" si="74"/>
        <v>0</v>
      </c>
    </row>
    <row r="194" spans="3:17" x14ac:dyDescent="0.25">
      <c r="C194" s="18" t="s">
        <v>473</v>
      </c>
      <c r="D194" s="18" t="s">
        <v>627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83">
        <f t="shared" si="74"/>
        <v>0</v>
      </c>
    </row>
    <row r="195" spans="3:17" x14ac:dyDescent="0.25">
      <c r="C195" s="18" t="s">
        <v>473</v>
      </c>
      <c r="D195" s="18" t="s">
        <v>637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83">
        <f t="shared" si="74"/>
        <v>0</v>
      </c>
    </row>
    <row r="196" spans="3:17" x14ac:dyDescent="0.25">
      <c r="C196" s="18" t="s">
        <v>638</v>
      </c>
      <c r="D196" s="18" t="s">
        <v>629</v>
      </c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83">
        <f t="shared" si="74"/>
        <v>0</v>
      </c>
    </row>
    <row r="197" spans="3:17" x14ac:dyDescent="0.25">
      <c r="C197" s="18" t="s">
        <v>259</v>
      </c>
      <c r="D197" s="18" t="s">
        <v>259</v>
      </c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>
        <f t="shared" si="74"/>
        <v>0</v>
      </c>
    </row>
    <row r="198" spans="3:17" x14ac:dyDescent="0.25">
      <c r="C198" s="317" t="s">
        <v>225</v>
      </c>
      <c r="D198" s="318"/>
      <c r="E198" s="124">
        <f>SUM(E188:E197)</f>
        <v>0</v>
      </c>
      <c r="F198" s="124">
        <f t="shared" ref="F198:P198" si="75">SUM(F188:F197)</f>
        <v>0</v>
      </c>
      <c r="G198" s="124">
        <f t="shared" si="75"/>
        <v>0</v>
      </c>
      <c r="H198" s="124">
        <f t="shared" si="75"/>
        <v>0</v>
      </c>
      <c r="I198" s="124">
        <f t="shared" si="75"/>
        <v>0</v>
      </c>
      <c r="J198" s="124">
        <f t="shared" si="75"/>
        <v>0</v>
      </c>
      <c r="K198" s="124">
        <f t="shared" si="75"/>
        <v>0</v>
      </c>
      <c r="L198" s="124">
        <f t="shared" si="75"/>
        <v>0</v>
      </c>
      <c r="M198" s="124">
        <f t="shared" si="75"/>
        <v>0</v>
      </c>
      <c r="N198" s="124">
        <f t="shared" si="75"/>
        <v>0</v>
      </c>
      <c r="O198" s="124">
        <f t="shared" si="75"/>
        <v>0</v>
      </c>
      <c r="P198" s="124">
        <f t="shared" si="75"/>
        <v>0</v>
      </c>
      <c r="Q198" s="124">
        <f>SUM(E198:P198)</f>
        <v>0</v>
      </c>
    </row>
    <row r="199" spans="3:17" x14ac:dyDescent="0.25">
      <c r="C199" s="319" t="s">
        <v>258</v>
      </c>
      <c r="D199" s="320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</row>
    <row r="200" spans="3:17" x14ac:dyDescent="0.25">
      <c r="C200" s="18" t="s">
        <v>252</v>
      </c>
      <c r="D200" s="18" t="s">
        <v>253</v>
      </c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>
        <f t="shared" ref="Q200:Q209" si="76">SUM(E200:P200)</f>
        <v>0</v>
      </c>
    </row>
    <row r="201" spans="3:17" x14ac:dyDescent="0.25">
      <c r="C201" s="18" t="s">
        <v>254</v>
      </c>
      <c r="D201" s="18" t="s">
        <v>255</v>
      </c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>
        <f t="shared" si="76"/>
        <v>0</v>
      </c>
    </row>
    <row r="202" spans="3:17" x14ac:dyDescent="0.25">
      <c r="C202" s="18" t="s">
        <v>630</v>
      </c>
      <c r="D202" s="18" t="s">
        <v>64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83">
        <f t="shared" si="76"/>
        <v>0</v>
      </c>
    </row>
    <row r="203" spans="3:17" x14ac:dyDescent="0.25">
      <c r="C203" s="18" t="s">
        <v>631</v>
      </c>
      <c r="D203" s="18" t="s">
        <v>632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83">
        <f t="shared" si="76"/>
        <v>0</v>
      </c>
    </row>
    <row r="204" spans="3:17" x14ac:dyDescent="0.25">
      <c r="C204" s="18" t="s">
        <v>633</v>
      </c>
      <c r="D204" s="18" t="s">
        <v>634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83">
        <f t="shared" si="76"/>
        <v>0</v>
      </c>
    </row>
    <row r="205" spans="3:17" x14ac:dyDescent="0.25">
      <c r="C205" s="18" t="s">
        <v>635</v>
      </c>
      <c r="D205" s="18" t="s">
        <v>636</v>
      </c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83">
        <f t="shared" si="76"/>
        <v>0</v>
      </c>
    </row>
    <row r="206" spans="3:17" x14ac:dyDescent="0.25">
      <c r="C206" s="18" t="s">
        <v>473</v>
      </c>
      <c r="D206" s="18" t="s">
        <v>627</v>
      </c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83">
        <f t="shared" si="76"/>
        <v>0</v>
      </c>
    </row>
    <row r="207" spans="3:17" x14ac:dyDescent="0.25">
      <c r="C207" s="18" t="s">
        <v>473</v>
      </c>
      <c r="D207" s="18" t="s">
        <v>637</v>
      </c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83">
        <f t="shared" si="76"/>
        <v>0</v>
      </c>
    </row>
    <row r="208" spans="3:17" x14ac:dyDescent="0.25">
      <c r="C208" s="18" t="s">
        <v>638</v>
      </c>
      <c r="D208" s="18" t="s">
        <v>629</v>
      </c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83">
        <f t="shared" si="76"/>
        <v>0</v>
      </c>
    </row>
    <row r="209" spans="3:17" x14ac:dyDescent="0.25">
      <c r="C209" s="18" t="s">
        <v>259</v>
      </c>
      <c r="D209" s="18" t="s">
        <v>259</v>
      </c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>
        <f t="shared" si="76"/>
        <v>0</v>
      </c>
    </row>
    <row r="210" spans="3:17" x14ac:dyDescent="0.25">
      <c r="C210" s="317" t="s">
        <v>225</v>
      </c>
      <c r="D210" s="318"/>
      <c r="E210" s="124">
        <f>SUM(E200:E209)</f>
        <v>0</v>
      </c>
      <c r="F210" s="124">
        <f t="shared" ref="F210:P210" si="77">SUM(F200:F209)</f>
        <v>0</v>
      </c>
      <c r="G210" s="124">
        <f t="shared" si="77"/>
        <v>0</v>
      </c>
      <c r="H210" s="124">
        <f t="shared" si="77"/>
        <v>0</v>
      </c>
      <c r="I210" s="124">
        <f t="shared" si="77"/>
        <v>0</v>
      </c>
      <c r="J210" s="124">
        <f t="shared" si="77"/>
        <v>0</v>
      </c>
      <c r="K210" s="124">
        <f t="shared" si="77"/>
        <v>0</v>
      </c>
      <c r="L210" s="124">
        <f t="shared" si="77"/>
        <v>0</v>
      </c>
      <c r="M210" s="124">
        <f t="shared" si="77"/>
        <v>0</v>
      </c>
      <c r="N210" s="124">
        <f t="shared" si="77"/>
        <v>0</v>
      </c>
      <c r="O210" s="124">
        <f t="shared" si="77"/>
        <v>0</v>
      </c>
      <c r="P210" s="124">
        <f t="shared" si="77"/>
        <v>0</v>
      </c>
      <c r="Q210" s="124">
        <f>SUM(E210:P210)</f>
        <v>0</v>
      </c>
    </row>
    <row r="211" spans="3:17" x14ac:dyDescent="0.25">
      <c r="C211" s="319" t="s">
        <v>260</v>
      </c>
      <c r="D211" s="320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</row>
    <row r="212" spans="3:17" x14ac:dyDescent="0.25">
      <c r="C212" s="18" t="s">
        <v>252</v>
      </c>
      <c r="D212" s="18" t="s">
        <v>253</v>
      </c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>
        <f t="shared" ref="Q212:Q222" si="78">SUM(E212:P212)</f>
        <v>0</v>
      </c>
    </row>
    <row r="213" spans="3:17" x14ac:dyDescent="0.25">
      <c r="C213" s="18" t="s">
        <v>254</v>
      </c>
      <c r="D213" s="18" t="s">
        <v>255</v>
      </c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>
        <f t="shared" si="78"/>
        <v>0</v>
      </c>
    </row>
    <row r="214" spans="3:17" x14ac:dyDescent="0.25">
      <c r="C214" s="18" t="s">
        <v>641</v>
      </c>
      <c r="D214" s="18" t="s">
        <v>64</v>
      </c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>
        <f t="shared" si="78"/>
        <v>0</v>
      </c>
    </row>
    <row r="215" spans="3:17" x14ac:dyDescent="0.25">
      <c r="C215" s="18" t="s">
        <v>631</v>
      </c>
      <c r="D215" s="18" t="s">
        <v>632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83">
        <f t="shared" si="78"/>
        <v>0</v>
      </c>
    </row>
    <row r="216" spans="3:17" x14ac:dyDescent="0.25">
      <c r="C216" s="18" t="s">
        <v>633</v>
      </c>
      <c r="D216" s="18" t="s">
        <v>634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83">
        <f t="shared" si="78"/>
        <v>0</v>
      </c>
    </row>
    <row r="217" spans="3:17" x14ac:dyDescent="0.25">
      <c r="C217" s="18" t="s">
        <v>639</v>
      </c>
      <c r="D217" s="18" t="s">
        <v>640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83">
        <f t="shared" si="78"/>
        <v>0</v>
      </c>
    </row>
    <row r="218" spans="3:17" x14ac:dyDescent="0.25">
      <c r="C218" s="18" t="s">
        <v>635</v>
      </c>
      <c r="D218" s="18" t="s">
        <v>636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83">
        <f t="shared" si="78"/>
        <v>0</v>
      </c>
    </row>
    <row r="219" spans="3:17" x14ac:dyDescent="0.25">
      <c r="C219" s="18" t="s">
        <v>473</v>
      </c>
      <c r="D219" s="18" t="s">
        <v>627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83">
        <f t="shared" si="78"/>
        <v>0</v>
      </c>
    </row>
    <row r="220" spans="3:17" x14ac:dyDescent="0.25">
      <c r="C220" s="18" t="s">
        <v>473</v>
      </c>
      <c r="D220" s="18" t="s">
        <v>637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83">
        <f t="shared" si="78"/>
        <v>0</v>
      </c>
    </row>
    <row r="221" spans="3:17" x14ac:dyDescent="0.25">
      <c r="C221" s="18" t="s">
        <v>638</v>
      </c>
      <c r="D221" s="18" t="s">
        <v>629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83">
        <f t="shared" si="78"/>
        <v>0</v>
      </c>
    </row>
    <row r="222" spans="3:17" x14ac:dyDescent="0.25">
      <c r="C222" s="18" t="s">
        <v>259</v>
      </c>
      <c r="D222" s="18" t="s">
        <v>259</v>
      </c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>
        <f t="shared" si="78"/>
        <v>0</v>
      </c>
    </row>
    <row r="223" spans="3:17" x14ac:dyDescent="0.25">
      <c r="C223" s="317" t="s">
        <v>225</v>
      </c>
      <c r="D223" s="318"/>
      <c r="E223" s="124">
        <f>SUM(E212:E222)</f>
        <v>0</v>
      </c>
      <c r="F223" s="124">
        <f t="shared" ref="F223:P223" si="79">SUM(F212:F222)</f>
        <v>0</v>
      </c>
      <c r="G223" s="124">
        <f t="shared" si="79"/>
        <v>0</v>
      </c>
      <c r="H223" s="124">
        <f t="shared" si="79"/>
        <v>0</v>
      </c>
      <c r="I223" s="124">
        <f t="shared" si="79"/>
        <v>0</v>
      </c>
      <c r="J223" s="124">
        <f t="shared" si="79"/>
        <v>0</v>
      </c>
      <c r="K223" s="124">
        <f t="shared" si="79"/>
        <v>0</v>
      </c>
      <c r="L223" s="124">
        <f t="shared" si="79"/>
        <v>0</v>
      </c>
      <c r="M223" s="124">
        <f t="shared" si="79"/>
        <v>0</v>
      </c>
      <c r="N223" s="124">
        <f t="shared" si="79"/>
        <v>0</v>
      </c>
      <c r="O223" s="124">
        <f t="shared" si="79"/>
        <v>0</v>
      </c>
      <c r="P223" s="124">
        <f t="shared" si="79"/>
        <v>0</v>
      </c>
      <c r="Q223" s="124">
        <f>SUM(E223:P223)</f>
        <v>0</v>
      </c>
    </row>
    <row r="224" spans="3:17" x14ac:dyDescent="0.25">
      <c r="C224" s="317" t="s">
        <v>256</v>
      </c>
      <c r="D224" s="318"/>
      <c r="E224" s="124">
        <f>E198+E210+E223</f>
        <v>0</v>
      </c>
      <c r="F224" s="124">
        <f t="shared" ref="F224:P224" si="80">F198+F210+F223</f>
        <v>0</v>
      </c>
      <c r="G224" s="124">
        <f t="shared" si="80"/>
        <v>0</v>
      </c>
      <c r="H224" s="124">
        <f t="shared" si="80"/>
        <v>0</v>
      </c>
      <c r="I224" s="124">
        <f t="shared" si="80"/>
        <v>0</v>
      </c>
      <c r="J224" s="124">
        <f t="shared" si="80"/>
        <v>0</v>
      </c>
      <c r="K224" s="124">
        <f t="shared" si="80"/>
        <v>0</v>
      </c>
      <c r="L224" s="124">
        <f t="shared" si="80"/>
        <v>0</v>
      </c>
      <c r="M224" s="124">
        <f t="shared" si="80"/>
        <v>0</v>
      </c>
      <c r="N224" s="124">
        <f t="shared" si="80"/>
        <v>0</v>
      </c>
      <c r="O224" s="124">
        <f t="shared" si="80"/>
        <v>0</v>
      </c>
      <c r="P224" s="124">
        <f t="shared" si="80"/>
        <v>0</v>
      </c>
      <c r="Q224" s="124">
        <f>SUM(E224:P224)</f>
        <v>0</v>
      </c>
    </row>
    <row r="225" spans="3:17" x14ac:dyDescent="0.25">
      <c r="C225" s="317" t="s">
        <v>261</v>
      </c>
      <c r="D225" s="318"/>
      <c r="E225" s="124">
        <f>E224+E186</f>
        <v>0</v>
      </c>
      <c r="F225" s="124">
        <f t="shared" ref="F225:P225" si="81">F224+F186</f>
        <v>0</v>
      </c>
      <c r="G225" s="124">
        <f t="shared" si="81"/>
        <v>0</v>
      </c>
      <c r="H225" s="124">
        <f t="shared" si="81"/>
        <v>0</v>
      </c>
      <c r="I225" s="124">
        <f t="shared" si="81"/>
        <v>0</v>
      </c>
      <c r="J225" s="124">
        <f t="shared" si="81"/>
        <v>0</v>
      </c>
      <c r="K225" s="124">
        <f t="shared" si="81"/>
        <v>0</v>
      </c>
      <c r="L225" s="124">
        <f t="shared" si="81"/>
        <v>0</v>
      </c>
      <c r="M225" s="124">
        <f t="shared" si="81"/>
        <v>0</v>
      </c>
      <c r="N225" s="124">
        <f t="shared" si="81"/>
        <v>0</v>
      </c>
      <c r="O225" s="124">
        <f t="shared" si="81"/>
        <v>0</v>
      </c>
      <c r="P225" s="124">
        <f t="shared" si="81"/>
        <v>0</v>
      </c>
      <c r="Q225" s="124">
        <f>SUM(E225:P225)</f>
        <v>0</v>
      </c>
    </row>
    <row r="226" spans="3:17" x14ac:dyDescent="0.25">
      <c r="C226" s="27"/>
      <c r="D226" s="27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3:17" x14ac:dyDescent="0.25">
      <c r="C227" s="27"/>
      <c r="D227" s="27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3:17" x14ac:dyDescent="0.25">
      <c r="C228" s="312" t="s">
        <v>244</v>
      </c>
      <c r="D228" s="312"/>
      <c r="E228" s="306" t="s">
        <v>369</v>
      </c>
      <c r="F228" s="306"/>
      <c r="G228" s="306"/>
      <c r="H228" s="306"/>
      <c r="I228" s="306"/>
      <c r="J228" s="306"/>
      <c r="K228" s="306"/>
      <c r="L228" s="306"/>
      <c r="M228" s="306"/>
      <c r="N228" s="306"/>
      <c r="O228" s="306"/>
      <c r="P228" s="306"/>
      <c r="Q228" s="306"/>
    </row>
    <row r="229" spans="3:17" x14ac:dyDescent="0.25">
      <c r="C229" s="312"/>
      <c r="D229" s="312"/>
      <c r="E229" s="14" t="s">
        <v>110</v>
      </c>
      <c r="F229" s="14" t="s">
        <v>111</v>
      </c>
      <c r="G229" s="14" t="s">
        <v>112</v>
      </c>
      <c r="H229" s="14" t="s">
        <v>113</v>
      </c>
      <c r="I229" s="14" t="s">
        <v>114</v>
      </c>
      <c r="J229" s="14" t="s">
        <v>115</v>
      </c>
      <c r="K229" s="14" t="s">
        <v>116</v>
      </c>
      <c r="L229" s="14" t="s">
        <v>117</v>
      </c>
      <c r="M229" s="14" t="s">
        <v>118</v>
      </c>
      <c r="N229" s="14" t="s">
        <v>119</v>
      </c>
      <c r="O229" s="14" t="s">
        <v>120</v>
      </c>
      <c r="P229" s="14" t="s">
        <v>121</v>
      </c>
      <c r="Q229" s="14" t="s">
        <v>108</v>
      </c>
    </row>
    <row r="230" spans="3:17" x14ac:dyDescent="0.25">
      <c r="C230" s="319" t="s">
        <v>246</v>
      </c>
      <c r="D230" s="320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</row>
    <row r="231" spans="3:17" x14ac:dyDescent="0.25">
      <c r="C231" s="74" t="s">
        <v>247</v>
      </c>
      <c r="D231" s="74" t="s">
        <v>248</v>
      </c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>
        <f t="shared" ref="Q231:Q240" si="82">SUM(E231:P231)</f>
        <v>0</v>
      </c>
    </row>
    <row r="232" spans="3:17" x14ac:dyDescent="0.25">
      <c r="C232" s="18" t="s">
        <v>249</v>
      </c>
      <c r="D232" s="18" t="s">
        <v>250</v>
      </c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>
        <f t="shared" si="82"/>
        <v>0</v>
      </c>
    </row>
    <row r="233" spans="3:17" x14ac:dyDescent="0.25">
      <c r="C233" s="18" t="s">
        <v>616</v>
      </c>
      <c r="D233" s="18" t="s">
        <v>617</v>
      </c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>
        <f t="shared" si="82"/>
        <v>0</v>
      </c>
    </row>
    <row r="234" spans="3:17" x14ac:dyDescent="0.25">
      <c r="C234" s="18" t="s">
        <v>618</v>
      </c>
      <c r="D234" s="18" t="s">
        <v>619</v>
      </c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83">
        <f t="shared" si="82"/>
        <v>0</v>
      </c>
    </row>
    <row r="235" spans="3:17" x14ac:dyDescent="0.25">
      <c r="C235" s="18" t="s">
        <v>620</v>
      </c>
      <c r="D235" s="18" t="s">
        <v>621</v>
      </c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83">
        <f t="shared" si="82"/>
        <v>0</v>
      </c>
    </row>
    <row r="236" spans="3:17" x14ac:dyDescent="0.25">
      <c r="C236" s="18" t="s">
        <v>622</v>
      </c>
      <c r="D236" s="18" t="s">
        <v>623</v>
      </c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83">
        <f t="shared" si="82"/>
        <v>0</v>
      </c>
    </row>
    <row r="237" spans="3:17" x14ac:dyDescent="0.25">
      <c r="C237" s="18" t="s">
        <v>624</v>
      </c>
      <c r="D237" s="18" t="s">
        <v>625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83">
        <f t="shared" si="82"/>
        <v>0</v>
      </c>
    </row>
    <row r="238" spans="3:17" x14ac:dyDescent="0.25">
      <c r="C238" s="18" t="s">
        <v>626</v>
      </c>
      <c r="D238" s="18" t="s">
        <v>627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83">
        <f t="shared" si="82"/>
        <v>0</v>
      </c>
    </row>
    <row r="239" spans="3:17" x14ac:dyDescent="0.25">
      <c r="C239" s="18" t="s">
        <v>628</v>
      </c>
      <c r="D239" s="18" t="s">
        <v>629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83">
        <f t="shared" si="82"/>
        <v>0</v>
      </c>
    </row>
    <row r="240" spans="3:17" x14ac:dyDescent="0.25">
      <c r="C240" s="18" t="s">
        <v>259</v>
      </c>
      <c r="D240" s="18" t="s">
        <v>259</v>
      </c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>
        <f t="shared" si="82"/>
        <v>0</v>
      </c>
    </row>
    <row r="241" spans="3:17" x14ac:dyDescent="0.25">
      <c r="C241" s="317" t="s">
        <v>251</v>
      </c>
      <c r="D241" s="318"/>
      <c r="E241" s="124">
        <f t="shared" ref="E241:P241" si="83">SUM(E231:E240)</f>
        <v>0</v>
      </c>
      <c r="F241" s="124">
        <f t="shared" si="83"/>
        <v>0</v>
      </c>
      <c r="G241" s="124">
        <f t="shared" si="83"/>
        <v>0</v>
      </c>
      <c r="H241" s="124">
        <f t="shared" si="83"/>
        <v>0</v>
      </c>
      <c r="I241" s="124">
        <f t="shared" si="83"/>
        <v>0</v>
      </c>
      <c r="J241" s="124">
        <f t="shared" si="83"/>
        <v>0</v>
      </c>
      <c r="K241" s="124">
        <f t="shared" si="83"/>
        <v>0</v>
      </c>
      <c r="L241" s="124">
        <f t="shared" si="83"/>
        <v>0</v>
      </c>
      <c r="M241" s="124">
        <f t="shared" si="83"/>
        <v>0</v>
      </c>
      <c r="N241" s="124">
        <f t="shared" si="83"/>
        <v>0</v>
      </c>
      <c r="O241" s="124">
        <f t="shared" si="83"/>
        <v>0</v>
      </c>
      <c r="P241" s="124">
        <f t="shared" si="83"/>
        <v>0</v>
      </c>
      <c r="Q241" s="124">
        <f>SUM(E241:P241)</f>
        <v>0</v>
      </c>
    </row>
    <row r="242" spans="3:17" x14ac:dyDescent="0.25">
      <c r="C242" s="319" t="s">
        <v>257</v>
      </c>
      <c r="D242" s="320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</row>
    <row r="243" spans="3:17" x14ac:dyDescent="0.25">
      <c r="C243" s="18" t="s">
        <v>252</v>
      </c>
      <c r="D243" s="18" t="s">
        <v>253</v>
      </c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>
        <f t="shared" ref="Q243:Q252" si="84">SUM(E243:P243)</f>
        <v>0</v>
      </c>
    </row>
    <row r="244" spans="3:17" x14ac:dyDescent="0.25">
      <c r="C244" s="18" t="s">
        <v>254</v>
      </c>
      <c r="D244" s="18" t="s">
        <v>255</v>
      </c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>
        <f t="shared" si="84"/>
        <v>0</v>
      </c>
    </row>
    <row r="245" spans="3:17" x14ac:dyDescent="0.25">
      <c r="C245" s="18" t="s">
        <v>630</v>
      </c>
      <c r="D245" s="18" t="s">
        <v>64</v>
      </c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>
        <f t="shared" si="84"/>
        <v>0</v>
      </c>
    </row>
    <row r="246" spans="3:17" x14ac:dyDescent="0.25">
      <c r="C246" s="18" t="s">
        <v>631</v>
      </c>
      <c r="D246" s="18" t="s">
        <v>632</v>
      </c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83">
        <f t="shared" si="84"/>
        <v>0</v>
      </c>
    </row>
    <row r="247" spans="3:17" x14ac:dyDescent="0.25">
      <c r="C247" s="18" t="s">
        <v>633</v>
      </c>
      <c r="D247" s="18" t="s">
        <v>634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83">
        <f t="shared" si="84"/>
        <v>0</v>
      </c>
    </row>
    <row r="248" spans="3:17" x14ac:dyDescent="0.25">
      <c r="C248" s="18" t="s">
        <v>635</v>
      </c>
      <c r="D248" s="18" t="s">
        <v>636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83">
        <f t="shared" si="84"/>
        <v>0</v>
      </c>
    </row>
    <row r="249" spans="3:17" x14ac:dyDescent="0.25">
      <c r="C249" s="18" t="s">
        <v>473</v>
      </c>
      <c r="D249" s="18" t="s">
        <v>627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83">
        <f t="shared" si="84"/>
        <v>0</v>
      </c>
    </row>
    <row r="250" spans="3:17" x14ac:dyDescent="0.25">
      <c r="C250" s="18" t="s">
        <v>473</v>
      </c>
      <c r="D250" s="18" t="s">
        <v>637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83">
        <f t="shared" si="84"/>
        <v>0</v>
      </c>
    </row>
    <row r="251" spans="3:17" x14ac:dyDescent="0.25">
      <c r="C251" s="18" t="s">
        <v>638</v>
      </c>
      <c r="D251" s="18" t="s">
        <v>629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83">
        <f t="shared" si="84"/>
        <v>0</v>
      </c>
    </row>
    <row r="252" spans="3:17" x14ac:dyDescent="0.25">
      <c r="C252" s="18" t="s">
        <v>259</v>
      </c>
      <c r="D252" s="18" t="s">
        <v>259</v>
      </c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>
        <f t="shared" si="84"/>
        <v>0</v>
      </c>
    </row>
    <row r="253" spans="3:17" x14ac:dyDescent="0.25">
      <c r="C253" s="317" t="s">
        <v>225</v>
      </c>
      <c r="D253" s="318"/>
      <c r="E253" s="124">
        <f t="shared" ref="E253:P253" si="85">SUM(E243:E252)</f>
        <v>0</v>
      </c>
      <c r="F253" s="124">
        <f t="shared" si="85"/>
        <v>0</v>
      </c>
      <c r="G253" s="124">
        <f t="shared" si="85"/>
        <v>0</v>
      </c>
      <c r="H253" s="124">
        <f t="shared" si="85"/>
        <v>0</v>
      </c>
      <c r="I253" s="124">
        <f t="shared" si="85"/>
        <v>0</v>
      </c>
      <c r="J253" s="124">
        <f t="shared" si="85"/>
        <v>0</v>
      </c>
      <c r="K253" s="124">
        <f t="shared" si="85"/>
        <v>0</v>
      </c>
      <c r="L253" s="124">
        <f t="shared" si="85"/>
        <v>0</v>
      </c>
      <c r="M253" s="124">
        <f t="shared" si="85"/>
        <v>0</v>
      </c>
      <c r="N253" s="124">
        <f t="shared" si="85"/>
        <v>0</v>
      </c>
      <c r="O253" s="124">
        <f t="shared" si="85"/>
        <v>0</v>
      </c>
      <c r="P253" s="124">
        <f t="shared" si="85"/>
        <v>0</v>
      </c>
      <c r="Q253" s="124">
        <f>SUM(E253:P253)</f>
        <v>0</v>
      </c>
    </row>
    <row r="254" spans="3:17" x14ac:dyDescent="0.25">
      <c r="C254" s="319" t="s">
        <v>258</v>
      </c>
      <c r="D254" s="320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</row>
    <row r="255" spans="3:17" x14ac:dyDescent="0.25">
      <c r="C255" s="18" t="s">
        <v>252</v>
      </c>
      <c r="D255" s="18" t="s">
        <v>253</v>
      </c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>
        <f t="shared" ref="Q255:Q264" si="86">SUM(E255:P255)</f>
        <v>0</v>
      </c>
    </row>
    <row r="256" spans="3:17" x14ac:dyDescent="0.25">
      <c r="C256" s="18" t="s">
        <v>254</v>
      </c>
      <c r="D256" s="18" t="s">
        <v>255</v>
      </c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>
        <f t="shared" si="86"/>
        <v>0</v>
      </c>
    </row>
    <row r="257" spans="3:17" x14ac:dyDescent="0.25">
      <c r="C257" s="18" t="s">
        <v>630</v>
      </c>
      <c r="D257" s="18" t="s">
        <v>64</v>
      </c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>
        <f t="shared" si="86"/>
        <v>0</v>
      </c>
    </row>
    <row r="258" spans="3:17" x14ac:dyDescent="0.25">
      <c r="C258" s="18" t="s">
        <v>631</v>
      </c>
      <c r="D258" s="18" t="s">
        <v>632</v>
      </c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83">
        <f t="shared" si="86"/>
        <v>0</v>
      </c>
    </row>
    <row r="259" spans="3:17" x14ac:dyDescent="0.25">
      <c r="C259" s="18" t="s">
        <v>633</v>
      </c>
      <c r="D259" s="18" t="s">
        <v>634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83">
        <f t="shared" si="86"/>
        <v>0</v>
      </c>
    </row>
    <row r="260" spans="3:17" x14ac:dyDescent="0.25">
      <c r="C260" s="18" t="s">
        <v>635</v>
      </c>
      <c r="D260" s="18" t="s">
        <v>636</v>
      </c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83">
        <f t="shared" si="86"/>
        <v>0</v>
      </c>
    </row>
    <row r="261" spans="3:17" x14ac:dyDescent="0.25">
      <c r="C261" s="18" t="s">
        <v>473</v>
      </c>
      <c r="D261" s="18" t="s">
        <v>627</v>
      </c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83">
        <f t="shared" si="86"/>
        <v>0</v>
      </c>
    </row>
    <row r="262" spans="3:17" x14ac:dyDescent="0.25">
      <c r="C262" s="18" t="s">
        <v>473</v>
      </c>
      <c r="D262" s="18" t="s">
        <v>637</v>
      </c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83">
        <f t="shared" si="86"/>
        <v>0</v>
      </c>
    </row>
    <row r="263" spans="3:17" x14ac:dyDescent="0.25">
      <c r="C263" s="18" t="s">
        <v>638</v>
      </c>
      <c r="D263" s="18" t="s">
        <v>629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83">
        <f t="shared" si="86"/>
        <v>0</v>
      </c>
    </row>
    <row r="264" spans="3:17" x14ac:dyDescent="0.25">
      <c r="C264" s="18" t="s">
        <v>259</v>
      </c>
      <c r="D264" s="18" t="s">
        <v>259</v>
      </c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>
        <f t="shared" si="86"/>
        <v>0</v>
      </c>
    </row>
    <row r="265" spans="3:17" x14ac:dyDescent="0.25">
      <c r="C265" s="317" t="s">
        <v>225</v>
      </c>
      <c r="D265" s="318"/>
      <c r="E265" s="124">
        <f t="shared" ref="E265:P265" si="87">SUM(E255:E264)</f>
        <v>0</v>
      </c>
      <c r="F265" s="124">
        <f t="shared" si="87"/>
        <v>0</v>
      </c>
      <c r="G265" s="124">
        <f t="shared" si="87"/>
        <v>0</v>
      </c>
      <c r="H265" s="124">
        <f t="shared" si="87"/>
        <v>0</v>
      </c>
      <c r="I265" s="124">
        <f t="shared" si="87"/>
        <v>0</v>
      </c>
      <c r="J265" s="124">
        <f t="shared" si="87"/>
        <v>0</v>
      </c>
      <c r="K265" s="124">
        <f t="shared" si="87"/>
        <v>0</v>
      </c>
      <c r="L265" s="124">
        <f t="shared" si="87"/>
        <v>0</v>
      </c>
      <c r="M265" s="124">
        <f t="shared" si="87"/>
        <v>0</v>
      </c>
      <c r="N265" s="124">
        <f t="shared" si="87"/>
        <v>0</v>
      </c>
      <c r="O265" s="124">
        <f t="shared" si="87"/>
        <v>0</v>
      </c>
      <c r="P265" s="124">
        <f t="shared" si="87"/>
        <v>0</v>
      </c>
      <c r="Q265" s="124">
        <f>SUM(E265:P265)</f>
        <v>0</v>
      </c>
    </row>
    <row r="266" spans="3:17" x14ac:dyDescent="0.25">
      <c r="C266" s="319" t="s">
        <v>260</v>
      </c>
      <c r="D266" s="320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</row>
    <row r="267" spans="3:17" x14ac:dyDescent="0.25">
      <c r="C267" s="18" t="s">
        <v>252</v>
      </c>
      <c r="D267" s="18" t="s">
        <v>253</v>
      </c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>
        <f t="shared" ref="Q267:Q277" si="88">SUM(E267:P267)</f>
        <v>0</v>
      </c>
    </row>
    <row r="268" spans="3:17" x14ac:dyDescent="0.25">
      <c r="C268" s="18" t="s">
        <v>254</v>
      </c>
      <c r="D268" s="18" t="s">
        <v>255</v>
      </c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>
        <f t="shared" si="88"/>
        <v>0</v>
      </c>
    </row>
    <row r="269" spans="3:17" x14ac:dyDescent="0.25">
      <c r="C269" s="18" t="s">
        <v>641</v>
      </c>
      <c r="D269" s="18" t="s">
        <v>64</v>
      </c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>
        <f t="shared" si="88"/>
        <v>0</v>
      </c>
    </row>
    <row r="270" spans="3:17" x14ac:dyDescent="0.25">
      <c r="C270" s="18" t="s">
        <v>631</v>
      </c>
      <c r="D270" s="18" t="s">
        <v>632</v>
      </c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>
        <f t="shared" si="88"/>
        <v>0</v>
      </c>
    </row>
    <row r="271" spans="3:17" x14ac:dyDescent="0.25">
      <c r="C271" s="18" t="s">
        <v>633</v>
      </c>
      <c r="D271" s="18" t="s">
        <v>634</v>
      </c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83">
        <f t="shared" si="88"/>
        <v>0</v>
      </c>
    </row>
    <row r="272" spans="3:17" x14ac:dyDescent="0.25">
      <c r="C272" s="18" t="s">
        <v>639</v>
      </c>
      <c r="D272" s="18" t="s">
        <v>640</v>
      </c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83">
        <f t="shared" si="88"/>
        <v>0</v>
      </c>
    </row>
    <row r="273" spans="3:17" x14ac:dyDescent="0.25">
      <c r="C273" s="18" t="s">
        <v>635</v>
      </c>
      <c r="D273" s="18" t="s">
        <v>636</v>
      </c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83">
        <f t="shared" si="88"/>
        <v>0</v>
      </c>
    </row>
    <row r="274" spans="3:17" x14ac:dyDescent="0.25">
      <c r="C274" s="18" t="s">
        <v>473</v>
      </c>
      <c r="D274" s="18" t="s">
        <v>627</v>
      </c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83">
        <f t="shared" si="88"/>
        <v>0</v>
      </c>
    </row>
    <row r="275" spans="3:17" x14ac:dyDescent="0.25">
      <c r="C275" s="18" t="s">
        <v>473</v>
      </c>
      <c r="D275" s="18" t="s">
        <v>637</v>
      </c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83">
        <f t="shared" si="88"/>
        <v>0</v>
      </c>
    </row>
    <row r="276" spans="3:17" x14ac:dyDescent="0.25">
      <c r="C276" s="18" t="s">
        <v>638</v>
      </c>
      <c r="D276" s="18" t="s">
        <v>629</v>
      </c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83">
        <f t="shared" si="88"/>
        <v>0</v>
      </c>
    </row>
    <row r="277" spans="3:17" x14ac:dyDescent="0.25">
      <c r="C277" s="18" t="s">
        <v>259</v>
      </c>
      <c r="D277" s="18" t="s">
        <v>259</v>
      </c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>
        <f t="shared" si="88"/>
        <v>0</v>
      </c>
    </row>
    <row r="278" spans="3:17" x14ac:dyDescent="0.25">
      <c r="C278" s="317" t="s">
        <v>225</v>
      </c>
      <c r="D278" s="318"/>
      <c r="E278" s="124">
        <f t="shared" ref="E278:P278" si="89">SUM(E267:E277)</f>
        <v>0</v>
      </c>
      <c r="F278" s="124">
        <f t="shared" si="89"/>
        <v>0</v>
      </c>
      <c r="G278" s="124">
        <f t="shared" si="89"/>
        <v>0</v>
      </c>
      <c r="H278" s="124">
        <f t="shared" si="89"/>
        <v>0</v>
      </c>
      <c r="I278" s="124">
        <f t="shared" si="89"/>
        <v>0</v>
      </c>
      <c r="J278" s="124">
        <f t="shared" si="89"/>
        <v>0</v>
      </c>
      <c r="K278" s="124">
        <f t="shared" si="89"/>
        <v>0</v>
      </c>
      <c r="L278" s="124">
        <f t="shared" si="89"/>
        <v>0</v>
      </c>
      <c r="M278" s="124">
        <f t="shared" si="89"/>
        <v>0</v>
      </c>
      <c r="N278" s="124">
        <f t="shared" si="89"/>
        <v>0</v>
      </c>
      <c r="O278" s="124">
        <f t="shared" si="89"/>
        <v>0</v>
      </c>
      <c r="P278" s="124">
        <f t="shared" si="89"/>
        <v>0</v>
      </c>
      <c r="Q278" s="124">
        <f>SUM(E278:P278)</f>
        <v>0</v>
      </c>
    </row>
    <row r="279" spans="3:17" x14ac:dyDescent="0.25">
      <c r="C279" s="317" t="s">
        <v>256</v>
      </c>
      <c r="D279" s="318"/>
      <c r="E279" s="124">
        <f t="shared" ref="E279:P279" si="90">E253+E265+E278</f>
        <v>0</v>
      </c>
      <c r="F279" s="124">
        <f t="shared" si="90"/>
        <v>0</v>
      </c>
      <c r="G279" s="124">
        <f t="shared" si="90"/>
        <v>0</v>
      </c>
      <c r="H279" s="124">
        <f t="shared" si="90"/>
        <v>0</v>
      </c>
      <c r="I279" s="124">
        <f t="shared" si="90"/>
        <v>0</v>
      </c>
      <c r="J279" s="124">
        <f t="shared" si="90"/>
        <v>0</v>
      </c>
      <c r="K279" s="124">
        <f t="shared" si="90"/>
        <v>0</v>
      </c>
      <c r="L279" s="124">
        <f t="shared" si="90"/>
        <v>0</v>
      </c>
      <c r="M279" s="124">
        <f t="shared" si="90"/>
        <v>0</v>
      </c>
      <c r="N279" s="124">
        <f t="shared" si="90"/>
        <v>0</v>
      </c>
      <c r="O279" s="124">
        <f t="shared" si="90"/>
        <v>0</v>
      </c>
      <c r="P279" s="124">
        <f t="shared" si="90"/>
        <v>0</v>
      </c>
      <c r="Q279" s="124">
        <f>SUM(E279:P279)</f>
        <v>0</v>
      </c>
    </row>
    <row r="280" spans="3:17" x14ac:dyDescent="0.25">
      <c r="C280" s="317" t="s">
        <v>261</v>
      </c>
      <c r="D280" s="318"/>
      <c r="E280" s="124">
        <f t="shared" ref="E280:P280" si="91">E279+E241</f>
        <v>0</v>
      </c>
      <c r="F280" s="124">
        <f t="shared" si="91"/>
        <v>0</v>
      </c>
      <c r="G280" s="124">
        <f t="shared" si="91"/>
        <v>0</v>
      </c>
      <c r="H280" s="124">
        <f t="shared" si="91"/>
        <v>0</v>
      </c>
      <c r="I280" s="124">
        <f t="shared" si="91"/>
        <v>0</v>
      </c>
      <c r="J280" s="124">
        <f t="shared" si="91"/>
        <v>0</v>
      </c>
      <c r="K280" s="124">
        <f t="shared" si="91"/>
        <v>0</v>
      </c>
      <c r="L280" s="124">
        <f t="shared" si="91"/>
        <v>0</v>
      </c>
      <c r="M280" s="124">
        <f t="shared" si="91"/>
        <v>0</v>
      </c>
      <c r="N280" s="124">
        <f t="shared" si="91"/>
        <v>0</v>
      </c>
      <c r="O280" s="124">
        <f t="shared" si="91"/>
        <v>0</v>
      </c>
      <c r="P280" s="124">
        <f t="shared" si="91"/>
        <v>0</v>
      </c>
      <c r="Q280" s="124">
        <f>SUM(E280:P280)</f>
        <v>0</v>
      </c>
    </row>
    <row r="281" spans="3:17" x14ac:dyDescent="0.25">
      <c r="C281" s="27"/>
      <c r="D281" s="27"/>
      <c r="E281" s="134"/>
      <c r="F281" s="134"/>
      <c r="G281" s="134"/>
      <c r="H281" s="134"/>
      <c r="I281" s="134"/>
      <c r="J281" s="134"/>
      <c r="K281" s="134"/>
      <c r="L281" s="134"/>
      <c r="M281" s="134"/>
      <c r="N281" s="134"/>
      <c r="O281" s="134"/>
      <c r="P281" s="134"/>
      <c r="Q281" s="134"/>
    </row>
    <row r="282" spans="3:17" x14ac:dyDescent="0.25">
      <c r="C282" s="15"/>
      <c r="Q282" s="27" t="s">
        <v>109</v>
      </c>
    </row>
    <row r="283" spans="3:17" x14ac:dyDescent="0.25">
      <c r="C283" s="323" t="s">
        <v>244</v>
      </c>
      <c r="D283" s="324"/>
      <c r="E283" s="306" t="s">
        <v>642</v>
      </c>
      <c r="F283" s="306"/>
      <c r="G283" s="306"/>
      <c r="H283" s="306"/>
      <c r="I283" s="306"/>
      <c r="J283" s="306"/>
      <c r="K283" s="306"/>
      <c r="L283" s="306"/>
      <c r="M283" s="306"/>
      <c r="N283" s="306"/>
      <c r="O283" s="306"/>
      <c r="P283" s="306"/>
      <c r="Q283" s="317"/>
    </row>
    <row r="284" spans="3:17" x14ac:dyDescent="0.25">
      <c r="C284" s="325"/>
      <c r="D284" s="326"/>
      <c r="E284" s="14" t="s">
        <v>110</v>
      </c>
      <c r="F284" s="14" t="s">
        <v>111</v>
      </c>
      <c r="G284" s="14" t="s">
        <v>112</v>
      </c>
      <c r="H284" s="14" t="s">
        <v>113</v>
      </c>
      <c r="I284" s="14" t="s">
        <v>114</v>
      </c>
      <c r="J284" s="14" t="s">
        <v>115</v>
      </c>
      <c r="K284" s="14" t="s">
        <v>116</v>
      </c>
      <c r="L284" s="14" t="s">
        <v>117</v>
      </c>
      <c r="M284" s="14" t="s">
        <v>118</v>
      </c>
      <c r="N284" s="14" t="s">
        <v>119</v>
      </c>
      <c r="O284" s="14" t="s">
        <v>120</v>
      </c>
      <c r="P284" s="14" t="s">
        <v>121</v>
      </c>
      <c r="Q284" s="14" t="s">
        <v>108</v>
      </c>
    </row>
    <row r="285" spans="3:17" x14ac:dyDescent="0.25">
      <c r="C285" s="327"/>
      <c r="D285" s="328"/>
      <c r="E285" s="14" t="s">
        <v>3</v>
      </c>
      <c r="F285" s="14" t="s">
        <v>3</v>
      </c>
      <c r="G285" s="14" t="s">
        <v>3</v>
      </c>
      <c r="H285" s="14" t="s">
        <v>3</v>
      </c>
      <c r="I285" s="14" t="s">
        <v>3</v>
      </c>
      <c r="J285" s="14" t="s">
        <v>3</v>
      </c>
      <c r="K285" s="14" t="s">
        <v>5</v>
      </c>
      <c r="L285" s="14" t="s">
        <v>5</v>
      </c>
      <c r="M285" s="14" t="s">
        <v>5</v>
      </c>
      <c r="N285" s="14" t="s">
        <v>5</v>
      </c>
      <c r="O285" s="14" t="s">
        <v>5</v>
      </c>
      <c r="P285" s="14" t="s">
        <v>5</v>
      </c>
      <c r="Q285" s="14" t="s">
        <v>5</v>
      </c>
    </row>
    <row r="286" spans="3:17" x14ac:dyDescent="0.25">
      <c r="C286" s="319" t="s">
        <v>246</v>
      </c>
      <c r="D286" s="320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</row>
    <row r="287" spans="3:17" x14ac:dyDescent="0.25">
      <c r="C287" s="74" t="s">
        <v>247</v>
      </c>
      <c r="D287" s="74" t="s">
        <v>248</v>
      </c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>
        <f t="shared" ref="Q287:Q296" si="92">SUM(E287:P287)</f>
        <v>0</v>
      </c>
    </row>
    <row r="288" spans="3:17" x14ac:dyDescent="0.25">
      <c r="C288" s="18" t="s">
        <v>249</v>
      </c>
      <c r="D288" s="18" t="s">
        <v>250</v>
      </c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>
        <f t="shared" si="92"/>
        <v>0</v>
      </c>
    </row>
    <row r="289" spans="3:17" x14ac:dyDescent="0.25">
      <c r="C289" s="18" t="s">
        <v>616</v>
      </c>
      <c r="D289" s="18" t="s">
        <v>617</v>
      </c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>
        <f t="shared" si="92"/>
        <v>0</v>
      </c>
    </row>
    <row r="290" spans="3:17" x14ac:dyDescent="0.25">
      <c r="C290" s="18" t="s">
        <v>618</v>
      </c>
      <c r="D290" s="18" t="s">
        <v>619</v>
      </c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>
        <f t="shared" si="92"/>
        <v>0</v>
      </c>
    </row>
    <row r="291" spans="3:17" x14ac:dyDescent="0.25">
      <c r="C291" s="18" t="s">
        <v>620</v>
      </c>
      <c r="D291" s="18" t="s">
        <v>621</v>
      </c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83">
        <f t="shared" si="92"/>
        <v>0</v>
      </c>
    </row>
    <row r="292" spans="3:17" x14ac:dyDescent="0.25">
      <c r="C292" s="18" t="s">
        <v>622</v>
      </c>
      <c r="D292" s="18" t="s">
        <v>623</v>
      </c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83">
        <f t="shared" si="92"/>
        <v>0</v>
      </c>
    </row>
    <row r="293" spans="3:17" x14ac:dyDescent="0.25">
      <c r="C293" s="18" t="s">
        <v>624</v>
      </c>
      <c r="D293" s="18" t="s">
        <v>625</v>
      </c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83">
        <f t="shared" si="92"/>
        <v>0</v>
      </c>
    </row>
    <row r="294" spans="3:17" x14ac:dyDescent="0.25">
      <c r="C294" s="18" t="s">
        <v>626</v>
      </c>
      <c r="D294" s="18" t="s">
        <v>627</v>
      </c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83">
        <f t="shared" si="92"/>
        <v>0</v>
      </c>
    </row>
    <row r="295" spans="3:17" x14ac:dyDescent="0.25">
      <c r="C295" s="18" t="s">
        <v>628</v>
      </c>
      <c r="D295" s="18" t="s">
        <v>629</v>
      </c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83">
        <f t="shared" si="92"/>
        <v>0</v>
      </c>
    </row>
    <row r="296" spans="3:17" x14ac:dyDescent="0.25">
      <c r="C296" s="18" t="s">
        <v>259</v>
      </c>
      <c r="D296" s="18" t="s">
        <v>259</v>
      </c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>
        <f t="shared" si="92"/>
        <v>0</v>
      </c>
    </row>
    <row r="297" spans="3:17" x14ac:dyDescent="0.25">
      <c r="C297" s="317" t="s">
        <v>251</v>
      </c>
      <c r="D297" s="318"/>
      <c r="E297" s="124">
        <f>SUM(E287:E296)</f>
        <v>0</v>
      </c>
      <c r="F297" s="124">
        <f t="shared" ref="F297:P297" si="93">SUM(F287:F296)</f>
        <v>0</v>
      </c>
      <c r="G297" s="124">
        <f t="shared" si="93"/>
        <v>0</v>
      </c>
      <c r="H297" s="124">
        <f t="shared" si="93"/>
        <v>0</v>
      </c>
      <c r="I297" s="124">
        <f t="shared" si="93"/>
        <v>0</v>
      </c>
      <c r="J297" s="124">
        <f t="shared" si="93"/>
        <v>0</v>
      </c>
      <c r="K297" s="124">
        <f t="shared" si="93"/>
        <v>0</v>
      </c>
      <c r="L297" s="124">
        <f t="shared" si="93"/>
        <v>0</v>
      </c>
      <c r="M297" s="124">
        <f t="shared" si="93"/>
        <v>0</v>
      </c>
      <c r="N297" s="124">
        <f t="shared" si="93"/>
        <v>0</v>
      </c>
      <c r="O297" s="124">
        <f t="shared" si="93"/>
        <v>0</v>
      </c>
      <c r="P297" s="124">
        <f t="shared" si="93"/>
        <v>0</v>
      </c>
      <c r="Q297" s="124">
        <f>SUM(E297:P297)</f>
        <v>0</v>
      </c>
    </row>
    <row r="298" spans="3:17" x14ac:dyDescent="0.25">
      <c r="C298" s="319" t="s">
        <v>257</v>
      </c>
      <c r="D298" s="320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</row>
    <row r="299" spans="3:17" x14ac:dyDescent="0.25">
      <c r="C299" s="18" t="s">
        <v>252</v>
      </c>
      <c r="D299" s="18" t="s">
        <v>253</v>
      </c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>
        <f t="shared" ref="Q299:Q308" si="94">SUM(E299:P299)</f>
        <v>0</v>
      </c>
    </row>
    <row r="300" spans="3:17" x14ac:dyDescent="0.25">
      <c r="C300" s="18" t="s">
        <v>254</v>
      </c>
      <c r="D300" s="18" t="s">
        <v>255</v>
      </c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>
        <f t="shared" si="94"/>
        <v>0</v>
      </c>
    </row>
    <row r="301" spans="3:17" x14ac:dyDescent="0.25">
      <c r="C301" s="18" t="s">
        <v>630</v>
      </c>
      <c r="D301" s="18" t="s">
        <v>64</v>
      </c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>
        <f t="shared" si="94"/>
        <v>0</v>
      </c>
    </row>
    <row r="302" spans="3:17" x14ac:dyDescent="0.25">
      <c r="C302" s="18" t="s">
        <v>631</v>
      </c>
      <c r="D302" s="18" t="s">
        <v>632</v>
      </c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>
        <f t="shared" si="94"/>
        <v>0</v>
      </c>
    </row>
    <row r="303" spans="3:17" x14ac:dyDescent="0.25">
      <c r="C303" s="18" t="s">
        <v>633</v>
      </c>
      <c r="D303" s="18" t="s">
        <v>634</v>
      </c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83">
        <f t="shared" si="94"/>
        <v>0</v>
      </c>
    </row>
    <row r="304" spans="3:17" x14ac:dyDescent="0.25">
      <c r="C304" s="18" t="s">
        <v>635</v>
      </c>
      <c r="D304" s="18" t="s">
        <v>636</v>
      </c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83">
        <f t="shared" si="94"/>
        <v>0</v>
      </c>
    </row>
    <row r="305" spans="3:17" x14ac:dyDescent="0.25">
      <c r="C305" s="18" t="s">
        <v>473</v>
      </c>
      <c r="D305" s="18" t="s">
        <v>627</v>
      </c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83">
        <f t="shared" si="94"/>
        <v>0</v>
      </c>
    </row>
    <row r="306" spans="3:17" x14ac:dyDescent="0.25">
      <c r="C306" s="18" t="s">
        <v>473</v>
      </c>
      <c r="D306" s="18" t="s">
        <v>637</v>
      </c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83">
        <f t="shared" si="94"/>
        <v>0</v>
      </c>
    </row>
    <row r="307" spans="3:17" x14ac:dyDescent="0.25">
      <c r="C307" s="18" t="s">
        <v>638</v>
      </c>
      <c r="D307" s="18" t="s">
        <v>629</v>
      </c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83">
        <f t="shared" si="94"/>
        <v>0</v>
      </c>
    </row>
    <row r="308" spans="3:17" x14ac:dyDescent="0.25">
      <c r="C308" s="18" t="s">
        <v>259</v>
      </c>
      <c r="D308" s="18" t="s">
        <v>259</v>
      </c>
      <c r="E308" s="83"/>
      <c r="F308" s="83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>
        <f t="shared" si="94"/>
        <v>0</v>
      </c>
    </row>
    <row r="309" spans="3:17" x14ac:dyDescent="0.25">
      <c r="C309" s="317" t="s">
        <v>225</v>
      </c>
      <c r="D309" s="318"/>
      <c r="E309" s="124">
        <f>SUM(E299:E308)</f>
        <v>0</v>
      </c>
      <c r="F309" s="124">
        <f t="shared" ref="F309:P309" si="95">SUM(F299:F308)</f>
        <v>0</v>
      </c>
      <c r="G309" s="124">
        <f t="shared" si="95"/>
        <v>0</v>
      </c>
      <c r="H309" s="124">
        <f t="shared" si="95"/>
        <v>0</v>
      </c>
      <c r="I309" s="124">
        <f t="shared" si="95"/>
        <v>0</v>
      </c>
      <c r="J309" s="124">
        <f t="shared" si="95"/>
        <v>0</v>
      </c>
      <c r="K309" s="124">
        <f t="shared" si="95"/>
        <v>0</v>
      </c>
      <c r="L309" s="124">
        <f t="shared" si="95"/>
        <v>0</v>
      </c>
      <c r="M309" s="124">
        <f t="shared" si="95"/>
        <v>0</v>
      </c>
      <c r="N309" s="124">
        <f t="shared" si="95"/>
        <v>0</v>
      </c>
      <c r="O309" s="124">
        <f t="shared" si="95"/>
        <v>0</v>
      </c>
      <c r="P309" s="124">
        <f t="shared" si="95"/>
        <v>0</v>
      </c>
      <c r="Q309" s="124">
        <f>SUM(E309:P309)</f>
        <v>0</v>
      </c>
    </row>
    <row r="310" spans="3:17" x14ac:dyDescent="0.25">
      <c r="C310" s="319" t="s">
        <v>258</v>
      </c>
      <c r="D310" s="320"/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</row>
    <row r="311" spans="3:17" x14ac:dyDescent="0.25">
      <c r="C311" s="18" t="s">
        <v>252</v>
      </c>
      <c r="D311" s="18" t="s">
        <v>253</v>
      </c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83"/>
      <c r="P311" s="83"/>
      <c r="Q311" s="83">
        <f t="shared" ref="Q311:Q320" si="96">SUM(E311:P311)</f>
        <v>0</v>
      </c>
    </row>
    <row r="312" spans="3:17" x14ac:dyDescent="0.25">
      <c r="C312" s="18" t="s">
        <v>254</v>
      </c>
      <c r="D312" s="18" t="s">
        <v>255</v>
      </c>
      <c r="E312" s="83"/>
      <c r="F312" s="83"/>
      <c r="G312" s="83"/>
      <c r="H312" s="83"/>
      <c r="I312" s="83"/>
      <c r="J312" s="83"/>
      <c r="K312" s="83"/>
      <c r="L312" s="83"/>
      <c r="M312" s="83"/>
      <c r="N312" s="83"/>
      <c r="O312" s="83"/>
      <c r="P312" s="83"/>
      <c r="Q312" s="83">
        <f t="shared" si="96"/>
        <v>0</v>
      </c>
    </row>
    <row r="313" spans="3:17" x14ac:dyDescent="0.25">
      <c r="C313" s="18" t="s">
        <v>630</v>
      </c>
      <c r="D313" s="18" t="s">
        <v>64</v>
      </c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83"/>
      <c r="P313" s="83"/>
      <c r="Q313" s="83">
        <f t="shared" si="96"/>
        <v>0</v>
      </c>
    </row>
    <row r="314" spans="3:17" x14ac:dyDescent="0.25">
      <c r="C314" s="18" t="s">
        <v>631</v>
      </c>
      <c r="D314" s="18" t="s">
        <v>632</v>
      </c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>
        <f t="shared" si="96"/>
        <v>0</v>
      </c>
    </row>
    <row r="315" spans="3:17" x14ac:dyDescent="0.25">
      <c r="C315" s="18" t="s">
        <v>633</v>
      </c>
      <c r="D315" s="18" t="s">
        <v>634</v>
      </c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83">
        <f t="shared" si="96"/>
        <v>0</v>
      </c>
    </row>
    <row r="316" spans="3:17" x14ac:dyDescent="0.25">
      <c r="C316" s="18" t="s">
        <v>635</v>
      </c>
      <c r="D316" s="18" t="s">
        <v>636</v>
      </c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83">
        <f t="shared" si="96"/>
        <v>0</v>
      </c>
    </row>
    <row r="317" spans="3:17" x14ac:dyDescent="0.25">
      <c r="C317" s="18" t="s">
        <v>473</v>
      </c>
      <c r="D317" s="18" t="s">
        <v>627</v>
      </c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83">
        <f t="shared" si="96"/>
        <v>0</v>
      </c>
    </row>
    <row r="318" spans="3:17" x14ac:dyDescent="0.25">
      <c r="C318" s="18" t="s">
        <v>473</v>
      </c>
      <c r="D318" s="18" t="s">
        <v>637</v>
      </c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83">
        <f t="shared" si="96"/>
        <v>0</v>
      </c>
    </row>
    <row r="319" spans="3:17" x14ac:dyDescent="0.25">
      <c r="C319" s="18" t="s">
        <v>638</v>
      </c>
      <c r="D319" s="18" t="s">
        <v>629</v>
      </c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83">
        <f t="shared" si="96"/>
        <v>0</v>
      </c>
    </row>
    <row r="320" spans="3:17" x14ac:dyDescent="0.25">
      <c r="C320" s="18" t="s">
        <v>259</v>
      </c>
      <c r="D320" s="18" t="s">
        <v>259</v>
      </c>
      <c r="E320" s="83"/>
      <c r="F320" s="83"/>
      <c r="G320" s="83"/>
      <c r="H320" s="83"/>
      <c r="I320" s="83"/>
      <c r="J320" s="83"/>
      <c r="K320" s="83"/>
      <c r="L320" s="83"/>
      <c r="M320" s="83"/>
      <c r="N320" s="83"/>
      <c r="O320" s="83"/>
      <c r="P320" s="83"/>
      <c r="Q320" s="83">
        <f t="shared" si="96"/>
        <v>0</v>
      </c>
    </row>
    <row r="321" spans="3:17" x14ac:dyDescent="0.25">
      <c r="C321" s="317" t="s">
        <v>225</v>
      </c>
      <c r="D321" s="318"/>
      <c r="E321" s="124">
        <f>SUM(E311:E320)</f>
        <v>0</v>
      </c>
      <c r="F321" s="124">
        <f t="shared" ref="F321:P321" si="97">SUM(F311:F320)</f>
        <v>0</v>
      </c>
      <c r="G321" s="124">
        <f t="shared" si="97"/>
        <v>0</v>
      </c>
      <c r="H321" s="124">
        <f t="shared" si="97"/>
        <v>0</v>
      </c>
      <c r="I321" s="124">
        <f t="shared" si="97"/>
        <v>0</v>
      </c>
      <c r="J321" s="124">
        <f t="shared" si="97"/>
        <v>0</v>
      </c>
      <c r="K321" s="124">
        <f t="shared" si="97"/>
        <v>0</v>
      </c>
      <c r="L321" s="124">
        <f t="shared" si="97"/>
        <v>0</v>
      </c>
      <c r="M321" s="124">
        <f t="shared" si="97"/>
        <v>0</v>
      </c>
      <c r="N321" s="124">
        <f t="shared" si="97"/>
        <v>0</v>
      </c>
      <c r="O321" s="124">
        <f t="shared" si="97"/>
        <v>0</v>
      </c>
      <c r="P321" s="124">
        <f t="shared" si="97"/>
        <v>0</v>
      </c>
      <c r="Q321" s="124">
        <f>SUM(E321:P321)</f>
        <v>0</v>
      </c>
    </row>
    <row r="322" spans="3:17" x14ac:dyDescent="0.25">
      <c r="C322" s="319" t="s">
        <v>260</v>
      </c>
      <c r="D322" s="320"/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</row>
    <row r="323" spans="3:17" x14ac:dyDescent="0.25">
      <c r="C323" s="18" t="s">
        <v>252</v>
      </c>
      <c r="D323" s="18" t="s">
        <v>253</v>
      </c>
      <c r="E323" s="83"/>
      <c r="F323" s="83"/>
      <c r="G323" s="83"/>
      <c r="H323" s="83"/>
      <c r="I323" s="83"/>
      <c r="J323" s="83"/>
      <c r="K323" s="83"/>
      <c r="L323" s="83"/>
      <c r="M323" s="83"/>
      <c r="N323" s="83"/>
      <c r="O323" s="83"/>
      <c r="P323" s="83"/>
      <c r="Q323" s="83">
        <f t="shared" ref="Q323:Q333" si="98">SUM(E323:P323)</f>
        <v>0</v>
      </c>
    </row>
    <row r="324" spans="3:17" x14ac:dyDescent="0.25">
      <c r="C324" s="18" t="s">
        <v>254</v>
      </c>
      <c r="D324" s="18" t="s">
        <v>255</v>
      </c>
      <c r="E324" s="83"/>
      <c r="F324" s="83"/>
      <c r="G324" s="83"/>
      <c r="H324" s="83"/>
      <c r="I324" s="83"/>
      <c r="J324" s="83"/>
      <c r="K324" s="83"/>
      <c r="L324" s="83"/>
      <c r="M324" s="83"/>
      <c r="N324" s="83"/>
      <c r="O324" s="83"/>
      <c r="P324" s="83"/>
      <c r="Q324" s="83">
        <f t="shared" si="98"/>
        <v>0</v>
      </c>
    </row>
    <row r="325" spans="3:17" x14ac:dyDescent="0.25">
      <c r="C325" s="18" t="s">
        <v>641</v>
      </c>
      <c r="D325" s="18" t="s">
        <v>64</v>
      </c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  <c r="P325" s="83"/>
      <c r="Q325" s="83">
        <f t="shared" si="98"/>
        <v>0</v>
      </c>
    </row>
    <row r="326" spans="3:17" x14ac:dyDescent="0.25">
      <c r="C326" s="18" t="s">
        <v>631</v>
      </c>
      <c r="D326" s="18" t="s">
        <v>632</v>
      </c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>
        <f t="shared" si="98"/>
        <v>0</v>
      </c>
    </row>
    <row r="327" spans="3:17" x14ac:dyDescent="0.25">
      <c r="C327" s="18" t="s">
        <v>633</v>
      </c>
      <c r="D327" s="18" t="s">
        <v>634</v>
      </c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>
        <f t="shared" si="98"/>
        <v>0</v>
      </c>
    </row>
    <row r="328" spans="3:17" x14ac:dyDescent="0.25">
      <c r="C328" s="18" t="s">
        <v>639</v>
      </c>
      <c r="D328" s="18" t="s">
        <v>640</v>
      </c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83">
        <f t="shared" si="98"/>
        <v>0</v>
      </c>
    </row>
    <row r="329" spans="3:17" x14ac:dyDescent="0.25">
      <c r="C329" s="18" t="s">
        <v>635</v>
      </c>
      <c r="D329" s="18" t="s">
        <v>636</v>
      </c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83">
        <f t="shared" si="98"/>
        <v>0</v>
      </c>
    </row>
    <row r="330" spans="3:17" x14ac:dyDescent="0.25">
      <c r="C330" s="18" t="s">
        <v>473</v>
      </c>
      <c r="D330" s="18" t="s">
        <v>627</v>
      </c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83">
        <f t="shared" si="98"/>
        <v>0</v>
      </c>
    </row>
    <row r="331" spans="3:17" x14ac:dyDescent="0.25">
      <c r="C331" s="18" t="s">
        <v>473</v>
      </c>
      <c r="D331" s="18" t="s">
        <v>637</v>
      </c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83">
        <f t="shared" si="98"/>
        <v>0</v>
      </c>
    </row>
    <row r="332" spans="3:17" x14ac:dyDescent="0.25">
      <c r="C332" s="18" t="s">
        <v>638</v>
      </c>
      <c r="D332" s="18" t="s">
        <v>629</v>
      </c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83">
        <f t="shared" si="98"/>
        <v>0</v>
      </c>
    </row>
    <row r="333" spans="3:17" x14ac:dyDescent="0.25">
      <c r="C333" s="18" t="s">
        <v>259</v>
      </c>
      <c r="D333" s="18" t="s">
        <v>259</v>
      </c>
      <c r="E333" s="83"/>
      <c r="F333" s="83"/>
      <c r="G333" s="83"/>
      <c r="H333" s="83"/>
      <c r="I333" s="83"/>
      <c r="J333" s="83"/>
      <c r="K333" s="83"/>
      <c r="L333" s="83"/>
      <c r="M333" s="83"/>
      <c r="N333" s="83"/>
      <c r="O333" s="83"/>
      <c r="P333" s="83"/>
      <c r="Q333" s="83">
        <f t="shared" si="98"/>
        <v>0</v>
      </c>
    </row>
    <row r="334" spans="3:17" x14ac:dyDescent="0.25">
      <c r="C334" s="317" t="s">
        <v>225</v>
      </c>
      <c r="D334" s="318"/>
      <c r="E334" s="124">
        <f>SUM(E323:E333)</f>
        <v>0</v>
      </c>
      <c r="F334" s="124">
        <f t="shared" ref="F334:P334" si="99">SUM(F323:F333)</f>
        <v>0</v>
      </c>
      <c r="G334" s="124">
        <f t="shared" si="99"/>
        <v>0</v>
      </c>
      <c r="H334" s="124">
        <f t="shared" si="99"/>
        <v>0</v>
      </c>
      <c r="I334" s="124">
        <f t="shared" si="99"/>
        <v>0</v>
      </c>
      <c r="J334" s="124">
        <f t="shared" si="99"/>
        <v>0</v>
      </c>
      <c r="K334" s="124">
        <f t="shared" si="99"/>
        <v>0</v>
      </c>
      <c r="L334" s="124">
        <f t="shared" si="99"/>
        <v>0</v>
      </c>
      <c r="M334" s="124">
        <f t="shared" si="99"/>
        <v>0</v>
      </c>
      <c r="N334" s="124">
        <f t="shared" si="99"/>
        <v>0</v>
      </c>
      <c r="O334" s="124">
        <f t="shared" si="99"/>
        <v>0</v>
      </c>
      <c r="P334" s="124">
        <f t="shared" si="99"/>
        <v>0</v>
      </c>
      <c r="Q334" s="124">
        <f>SUM(E334:P334)</f>
        <v>0</v>
      </c>
    </row>
    <row r="335" spans="3:17" x14ac:dyDescent="0.25">
      <c r="C335" s="317" t="s">
        <v>256</v>
      </c>
      <c r="D335" s="318"/>
      <c r="E335" s="124">
        <f>E309+E321+E334</f>
        <v>0</v>
      </c>
      <c r="F335" s="124">
        <f t="shared" ref="F335:P335" si="100">F309+F321+F334</f>
        <v>0</v>
      </c>
      <c r="G335" s="124">
        <f t="shared" si="100"/>
        <v>0</v>
      </c>
      <c r="H335" s="124">
        <f t="shared" si="100"/>
        <v>0</v>
      </c>
      <c r="I335" s="124">
        <f t="shared" si="100"/>
        <v>0</v>
      </c>
      <c r="J335" s="124">
        <f t="shared" si="100"/>
        <v>0</v>
      </c>
      <c r="K335" s="124">
        <f t="shared" si="100"/>
        <v>0</v>
      </c>
      <c r="L335" s="124">
        <f t="shared" si="100"/>
        <v>0</v>
      </c>
      <c r="M335" s="124">
        <f t="shared" si="100"/>
        <v>0</v>
      </c>
      <c r="N335" s="124">
        <f t="shared" si="100"/>
        <v>0</v>
      </c>
      <c r="O335" s="124">
        <f t="shared" si="100"/>
        <v>0</v>
      </c>
      <c r="P335" s="124">
        <f t="shared" si="100"/>
        <v>0</v>
      </c>
      <c r="Q335" s="124">
        <f>SUM(E335:P335)</f>
        <v>0</v>
      </c>
    </row>
    <row r="336" spans="3:17" x14ac:dyDescent="0.25">
      <c r="C336" s="317" t="s">
        <v>261</v>
      </c>
      <c r="D336" s="318"/>
      <c r="E336" s="124">
        <f>E335+E297</f>
        <v>0</v>
      </c>
      <c r="F336" s="124">
        <f t="shared" ref="F336:P336" si="101">F335+F297</f>
        <v>0</v>
      </c>
      <c r="G336" s="124">
        <f t="shared" si="101"/>
        <v>0</v>
      </c>
      <c r="H336" s="124">
        <f t="shared" si="101"/>
        <v>0</v>
      </c>
      <c r="I336" s="124">
        <f t="shared" si="101"/>
        <v>0</v>
      </c>
      <c r="J336" s="124">
        <f t="shared" si="101"/>
        <v>0</v>
      </c>
      <c r="K336" s="124">
        <f t="shared" si="101"/>
        <v>0</v>
      </c>
      <c r="L336" s="124">
        <f t="shared" si="101"/>
        <v>0</v>
      </c>
      <c r="M336" s="124">
        <f t="shared" si="101"/>
        <v>0</v>
      </c>
      <c r="N336" s="124">
        <f t="shared" si="101"/>
        <v>0</v>
      </c>
      <c r="O336" s="124">
        <f t="shared" si="101"/>
        <v>0</v>
      </c>
      <c r="P336" s="124">
        <f t="shared" si="101"/>
        <v>0</v>
      </c>
      <c r="Q336" s="124">
        <f>SUM(E336:P336)</f>
        <v>0</v>
      </c>
    </row>
    <row r="338" spans="3:17" x14ac:dyDescent="0.25">
      <c r="C338" s="15"/>
      <c r="Q338" s="27" t="s">
        <v>109</v>
      </c>
    </row>
    <row r="339" spans="3:17" x14ac:dyDescent="0.25">
      <c r="C339" s="312" t="s">
        <v>244</v>
      </c>
      <c r="D339" s="312"/>
      <c r="E339" s="306" t="s">
        <v>322</v>
      </c>
      <c r="F339" s="306"/>
      <c r="G339" s="306"/>
      <c r="H339" s="306"/>
      <c r="I339" s="306"/>
      <c r="J339" s="306"/>
      <c r="K339" s="306"/>
      <c r="L339" s="306"/>
      <c r="M339" s="306"/>
      <c r="N339" s="306"/>
      <c r="O339" s="306"/>
      <c r="P339" s="306"/>
      <c r="Q339" s="306"/>
    </row>
    <row r="340" spans="3:17" x14ac:dyDescent="0.25">
      <c r="C340" s="312"/>
      <c r="D340" s="312"/>
      <c r="E340" s="14" t="s">
        <v>110</v>
      </c>
      <c r="F340" s="14" t="s">
        <v>111</v>
      </c>
      <c r="G340" s="14" t="s">
        <v>112</v>
      </c>
      <c r="H340" s="14" t="s">
        <v>113</v>
      </c>
      <c r="I340" s="14" t="s">
        <v>114</v>
      </c>
      <c r="J340" s="14" t="s">
        <v>115</v>
      </c>
      <c r="K340" s="14" t="s">
        <v>116</v>
      </c>
      <c r="L340" s="14" t="s">
        <v>117</v>
      </c>
      <c r="M340" s="14" t="s">
        <v>118</v>
      </c>
      <c r="N340" s="14" t="s">
        <v>119</v>
      </c>
      <c r="O340" s="14" t="s">
        <v>120</v>
      </c>
      <c r="P340" s="14" t="s">
        <v>121</v>
      </c>
      <c r="Q340" s="14" t="s">
        <v>108</v>
      </c>
    </row>
    <row r="341" spans="3:17" x14ac:dyDescent="0.25">
      <c r="C341" s="319" t="s">
        <v>246</v>
      </c>
      <c r="D341" s="320"/>
      <c r="E341" s="83"/>
      <c r="F341" s="83"/>
      <c r="G341" s="83"/>
      <c r="H341" s="83"/>
      <c r="I341" s="83"/>
      <c r="J341" s="83"/>
      <c r="K341" s="83"/>
      <c r="L341" s="83"/>
      <c r="M341" s="83"/>
      <c r="N341" s="83"/>
      <c r="O341" s="83"/>
      <c r="P341" s="83"/>
      <c r="Q341" s="83"/>
    </row>
    <row r="342" spans="3:17" x14ac:dyDescent="0.25">
      <c r="C342" s="74" t="s">
        <v>247</v>
      </c>
      <c r="D342" s="74" t="s">
        <v>248</v>
      </c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>
        <f t="shared" ref="Q342:Q351" si="102">SUM(E342:P342)</f>
        <v>0</v>
      </c>
    </row>
    <row r="343" spans="3:17" x14ac:dyDescent="0.25">
      <c r="C343" s="18" t="s">
        <v>249</v>
      </c>
      <c r="D343" s="18" t="s">
        <v>250</v>
      </c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>
        <f t="shared" si="102"/>
        <v>0</v>
      </c>
    </row>
    <row r="344" spans="3:17" x14ac:dyDescent="0.25">
      <c r="C344" s="18" t="s">
        <v>616</v>
      </c>
      <c r="D344" s="18" t="s">
        <v>617</v>
      </c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>
        <f t="shared" si="102"/>
        <v>0</v>
      </c>
    </row>
    <row r="345" spans="3:17" x14ac:dyDescent="0.25">
      <c r="C345" s="18" t="s">
        <v>618</v>
      </c>
      <c r="D345" s="18" t="s">
        <v>619</v>
      </c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>
        <f t="shared" si="102"/>
        <v>0</v>
      </c>
    </row>
    <row r="346" spans="3:17" x14ac:dyDescent="0.25">
      <c r="C346" s="18" t="s">
        <v>620</v>
      </c>
      <c r="D346" s="18" t="s">
        <v>621</v>
      </c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>
        <f t="shared" si="102"/>
        <v>0</v>
      </c>
    </row>
    <row r="347" spans="3:17" x14ac:dyDescent="0.25">
      <c r="C347" s="18" t="s">
        <v>622</v>
      </c>
      <c r="D347" s="18" t="s">
        <v>623</v>
      </c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83">
        <f t="shared" si="102"/>
        <v>0</v>
      </c>
    </row>
    <row r="348" spans="3:17" x14ac:dyDescent="0.25">
      <c r="C348" s="18" t="s">
        <v>624</v>
      </c>
      <c r="D348" s="18" t="s">
        <v>625</v>
      </c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83">
        <f t="shared" si="102"/>
        <v>0</v>
      </c>
    </row>
    <row r="349" spans="3:17" x14ac:dyDescent="0.25">
      <c r="C349" s="18" t="s">
        <v>626</v>
      </c>
      <c r="D349" s="18" t="s">
        <v>627</v>
      </c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83">
        <f t="shared" si="102"/>
        <v>0</v>
      </c>
    </row>
    <row r="350" spans="3:17" x14ac:dyDescent="0.25">
      <c r="C350" s="18" t="s">
        <v>628</v>
      </c>
      <c r="D350" s="18" t="s">
        <v>629</v>
      </c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83">
        <f t="shared" si="102"/>
        <v>0</v>
      </c>
    </row>
    <row r="351" spans="3:17" x14ac:dyDescent="0.25">
      <c r="C351" s="18" t="s">
        <v>259</v>
      </c>
      <c r="D351" s="18" t="s">
        <v>259</v>
      </c>
      <c r="E351" s="83"/>
      <c r="F351" s="83"/>
      <c r="G351" s="83"/>
      <c r="H351" s="83"/>
      <c r="I351" s="83"/>
      <c r="J351" s="83"/>
      <c r="K351" s="83"/>
      <c r="L351" s="83"/>
      <c r="M351" s="83"/>
      <c r="N351" s="83"/>
      <c r="O351" s="83"/>
      <c r="P351" s="83"/>
      <c r="Q351" s="83">
        <f t="shared" si="102"/>
        <v>0</v>
      </c>
    </row>
    <row r="352" spans="3:17" x14ac:dyDescent="0.25">
      <c r="C352" s="317" t="s">
        <v>251</v>
      </c>
      <c r="D352" s="318"/>
      <c r="E352" s="124">
        <f>SUM(E342:E351)</f>
        <v>0</v>
      </c>
      <c r="F352" s="124">
        <f t="shared" ref="F352:P352" si="103">SUM(F342:F351)</f>
        <v>0</v>
      </c>
      <c r="G352" s="124">
        <f t="shared" si="103"/>
        <v>0</v>
      </c>
      <c r="H352" s="124">
        <f t="shared" si="103"/>
        <v>0</v>
      </c>
      <c r="I352" s="124">
        <f t="shared" si="103"/>
        <v>0</v>
      </c>
      <c r="J352" s="124">
        <f t="shared" si="103"/>
        <v>0</v>
      </c>
      <c r="K352" s="124">
        <f t="shared" si="103"/>
        <v>0</v>
      </c>
      <c r="L352" s="124">
        <f t="shared" si="103"/>
        <v>0</v>
      </c>
      <c r="M352" s="124">
        <f t="shared" si="103"/>
        <v>0</v>
      </c>
      <c r="N352" s="124">
        <f t="shared" si="103"/>
        <v>0</v>
      </c>
      <c r="O352" s="124">
        <f t="shared" si="103"/>
        <v>0</v>
      </c>
      <c r="P352" s="124">
        <f t="shared" si="103"/>
        <v>0</v>
      </c>
      <c r="Q352" s="124">
        <f>SUM(E352:P352)</f>
        <v>0</v>
      </c>
    </row>
    <row r="353" spans="3:17" x14ac:dyDescent="0.25">
      <c r="C353" s="319" t="s">
        <v>257</v>
      </c>
      <c r="D353" s="320"/>
      <c r="E353" s="83"/>
      <c r="F353" s="83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/>
    </row>
    <row r="354" spans="3:17" x14ac:dyDescent="0.25">
      <c r="C354" s="18" t="s">
        <v>252</v>
      </c>
      <c r="D354" s="18" t="s">
        <v>253</v>
      </c>
      <c r="E354" s="83"/>
      <c r="F354" s="83"/>
      <c r="G354" s="83"/>
      <c r="H354" s="83"/>
      <c r="I354" s="83"/>
      <c r="J354" s="83"/>
      <c r="K354" s="83"/>
      <c r="L354" s="83"/>
      <c r="M354" s="83"/>
      <c r="N354" s="83"/>
      <c r="O354" s="83"/>
      <c r="P354" s="83"/>
      <c r="Q354" s="83">
        <f t="shared" ref="Q354:Q363" si="104">SUM(E354:P354)</f>
        <v>0</v>
      </c>
    </row>
    <row r="355" spans="3:17" x14ac:dyDescent="0.25">
      <c r="C355" s="18" t="s">
        <v>254</v>
      </c>
      <c r="D355" s="18" t="s">
        <v>255</v>
      </c>
      <c r="E355" s="83"/>
      <c r="F355" s="83"/>
      <c r="G355" s="83"/>
      <c r="H355" s="83"/>
      <c r="I355" s="83"/>
      <c r="J355" s="83"/>
      <c r="K355" s="83"/>
      <c r="L355" s="83"/>
      <c r="M355" s="83"/>
      <c r="N355" s="83"/>
      <c r="O355" s="83"/>
      <c r="P355" s="83"/>
      <c r="Q355" s="83">
        <f t="shared" si="104"/>
        <v>0</v>
      </c>
    </row>
    <row r="356" spans="3:17" x14ac:dyDescent="0.25">
      <c r="C356" s="18" t="s">
        <v>630</v>
      </c>
      <c r="D356" s="18" t="s">
        <v>64</v>
      </c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  <c r="P356" s="83"/>
      <c r="Q356" s="83">
        <f t="shared" si="104"/>
        <v>0</v>
      </c>
    </row>
    <row r="357" spans="3:17" x14ac:dyDescent="0.25">
      <c r="C357" s="18" t="s">
        <v>631</v>
      </c>
      <c r="D357" s="18" t="s">
        <v>632</v>
      </c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>
        <f t="shared" si="104"/>
        <v>0</v>
      </c>
    </row>
    <row r="358" spans="3:17" x14ac:dyDescent="0.25">
      <c r="C358" s="18" t="s">
        <v>633</v>
      </c>
      <c r="D358" s="18" t="s">
        <v>634</v>
      </c>
      <c r="E358" s="83"/>
      <c r="F358" s="83"/>
      <c r="G358" s="83"/>
      <c r="H358" s="83"/>
      <c r="I358" s="83"/>
      <c r="J358" s="83"/>
      <c r="K358" s="83"/>
      <c r="L358" s="83"/>
      <c r="M358" s="83"/>
      <c r="N358" s="83"/>
      <c r="O358" s="83"/>
      <c r="P358" s="83"/>
      <c r="Q358" s="83">
        <f t="shared" si="104"/>
        <v>0</v>
      </c>
    </row>
    <row r="359" spans="3:17" x14ac:dyDescent="0.25">
      <c r="C359" s="18" t="s">
        <v>635</v>
      </c>
      <c r="D359" s="18" t="s">
        <v>636</v>
      </c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83">
        <f t="shared" si="104"/>
        <v>0</v>
      </c>
    </row>
    <row r="360" spans="3:17" x14ac:dyDescent="0.25">
      <c r="C360" s="18" t="s">
        <v>473</v>
      </c>
      <c r="D360" s="18" t="s">
        <v>627</v>
      </c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83">
        <f t="shared" si="104"/>
        <v>0</v>
      </c>
    </row>
    <row r="361" spans="3:17" x14ac:dyDescent="0.25">
      <c r="C361" s="18" t="s">
        <v>473</v>
      </c>
      <c r="D361" s="18" t="s">
        <v>637</v>
      </c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83">
        <f t="shared" si="104"/>
        <v>0</v>
      </c>
    </row>
    <row r="362" spans="3:17" x14ac:dyDescent="0.25">
      <c r="C362" s="18" t="s">
        <v>638</v>
      </c>
      <c r="D362" s="18" t="s">
        <v>629</v>
      </c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83">
        <f t="shared" si="104"/>
        <v>0</v>
      </c>
    </row>
    <row r="363" spans="3:17" x14ac:dyDescent="0.25">
      <c r="C363" s="18" t="s">
        <v>259</v>
      </c>
      <c r="D363" s="18" t="s">
        <v>259</v>
      </c>
      <c r="E363" s="83"/>
      <c r="F363" s="83"/>
      <c r="G363" s="83"/>
      <c r="H363" s="83"/>
      <c r="I363" s="83"/>
      <c r="J363" s="83"/>
      <c r="K363" s="83"/>
      <c r="L363" s="83"/>
      <c r="M363" s="83"/>
      <c r="N363" s="83"/>
      <c r="O363" s="83"/>
      <c r="P363" s="83"/>
      <c r="Q363" s="83">
        <f t="shared" si="104"/>
        <v>0</v>
      </c>
    </row>
    <row r="364" spans="3:17" x14ac:dyDescent="0.25">
      <c r="C364" s="317" t="s">
        <v>225</v>
      </c>
      <c r="D364" s="318"/>
      <c r="E364" s="124">
        <f>SUM(E354:E363)</f>
        <v>0</v>
      </c>
      <c r="F364" s="124">
        <f t="shared" ref="F364:P364" si="105">SUM(F354:F363)</f>
        <v>0</v>
      </c>
      <c r="G364" s="124">
        <f t="shared" si="105"/>
        <v>0</v>
      </c>
      <c r="H364" s="124">
        <f t="shared" si="105"/>
        <v>0</v>
      </c>
      <c r="I364" s="124">
        <f t="shared" si="105"/>
        <v>0</v>
      </c>
      <c r="J364" s="124">
        <f t="shared" si="105"/>
        <v>0</v>
      </c>
      <c r="K364" s="124">
        <f t="shared" si="105"/>
        <v>0</v>
      </c>
      <c r="L364" s="124">
        <f t="shared" si="105"/>
        <v>0</v>
      </c>
      <c r="M364" s="124">
        <f t="shared" si="105"/>
        <v>0</v>
      </c>
      <c r="N364" s="124">
        <f t="shared" si="105"/>
        <v>0</v>
      </c>
      <c r="O364" s="124">
        <f t="shared" si="105"/>
        <v>0</v>
      </c>
      <c r="P364" s="124">
        <f t="shared" si="105"/>
        <v>0</v>
      </c>
      <c r="Q364" s="124">
        <f>SUM(E364:P364)</f>
        <v>0</v>
      </c>
    </row>
    <row r="365" spans="3:17" x14ac:dyDescent="0.25">
      <c r="C365" s="319" t="s">
        <v>258</v>
      </c>
      <c r="D365" s="320"/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/>
    </row>
    <row r="366" spans="3:17" x14ac:dyDescent="0.25">
      <c r="C366" s="18" t="s">
        <v>252</v>
      </c>
      <c r="D366" s="18" t="s">
        <v>253</v>
      </c>
      <c r="E366" s="83"/>
      <c r="F366" s="83"/>
      <c r="G366" s="83"/>
      <c r="H366" s="83"/>
      <c r="I366" s="83"/>
      <c r="J366" s="83"/>
      <c r="K366" s="83"/>
      <c r="L366" s="83"/>
      <c r="M366" s="83"/>
      <c r="N366" s="83"/>
      <c r="O366" s="83"/>
      <c r="P366" s="83"/>
      <c r="Q366" s="83">
        <f t="shared" ref="Q366:Q375" si="106">SUM(E366:P366)</f>
        <v>0</v>
      </c>
    </row>
    <row r="367" spans="3:17" x14ac:dyDescent="0.25">
      <c r="C367" s="18" t="s">
        <v>254</v>
      </c>
      <c r="D367" s="18" t="s">
        <v>255</v>
      </c>
      <c r="E367" s="83"/>
      <c r="F367" s="83"/>
      <c r="G367" s="83"/>
      <c r="H367" s="83"/>
      <c r="I367" s="83"/>
      <c r="J367" s="83"/>
      <c r="K367" s="83"/>
      <c r="L367" s="83"/>
      <c r="M367" s="83"/>
      <c r="N367" s="83"/>
      <c r="O367" s="83"/>
      <c r="P367" s="83"/>
      <c r="Q367" s="83">
        <f t="shared" si="106"/>
        <v>0</v>
      </c>
    </row>
    <row r="368" spans="3:17" x14ac:dyDescent="0.25">
      <c r="C368" s="18" t="s">
        <v>630</v>
      </c>
      <c r="D368" s="18" t="s">
        <v>64</v>
      </c>
      <c r="E368" s="83"/>
      <c r="F368" s="83"/>
      <c r="G368" s="83"/>
      <c r="H368" s="83"/>
      <c r="I368" s="83"/>
      <c r="J368" s="83"/>
      <c r="K368" s="83"/>
      <c r="L368" s="83"/>
      <c r="M368" s="83"/>
      <c r="N368" s="83"/>
      <c r="O368" s="83"/>
      <c r="P368" s="83"/>
      <c r="Q368" s="83">
        <f t="shared" si="106"/>
        <v>0</v>
      </c>
    </row>
    <row r="369" spans="3:17" x14ac:dyDescent="0.25">
      <c r="C369" s="18" t="s">
        <v>631</v>
      </c>
      <c r="D369" s="18" t="s">
        <v>632</v>
      </c>
      <c r="E369" s="83"/>
      <c r="F369" s="83"/>
      <c r="G369" s="83"/>
      <c r="H369" s="83"/>
      <c r="I369" s="83"/>
      <c r="J369" s="83"/>
      <c r="K369" s="83"/>
      <c r="L369" s="83"/>
      <c r="M369" s="83"/>
      <c r="N369" s="83"/>
      <c r="O369" s="83"/>
      <c r="P369" s="83"/>
      <c r="Q369" s="83">
        <f t="shared" si="106"/>
        <v>0</v>
      </c>
    </row>
    <row r="370" spans="3:17" x14ac:dyDescent="0.25">
      <c r="C370" s="18" t="s">
        <v>633</v>
      </c>
      <c r="D370" s="18" t="s">
        <v>634</v>
      </c>
      <c r="E370" s="83"/>
      <c r="F370" s="83"/>
      <c r="G370" s="83"/>
      <c r="H370" s="83"/>
      <c r="I370" s="83"/>
      <c r="J370" s="83"/>
      <c r="K370" s="83"/>
      <c r="L370" s="83"/>
      <c r="M370" s="83"/>
      <c r="N370" s="83"/>
      <c r="O370" s="83"/>
      <c r="P370" s="83"/>
      <c r="Q370" s="83">
        <f t="shared" si="106"/>
        <v>0</v>
      </c>
    </row>
    <row r="371" spans="3:17" x14ac:dyDescent="0.25">
      <c r="C371" s="18" t="s">
        <v>635</v>
      </c>
      <c r="D371" s="18" t="s">
        <v>636</v>
      </c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>
        <f t="shared" si="106"/>
        <v>0</v>
      </c>
    </row>
    <row r="372" spans="3:17" x14ac:dyDescent="0.25">
      <c r="C372" s="18" t="s">
        <v>473</v>
      </c>
      <c r="D372" s="18" t="s">
        <v>627</v>
      </c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83">
        <f t="shared" si="106"/>
        <v>0</v>
      </c>
    </row>
    <row r="373" spans="3:17" x14ac:dyDescent="0.25">
      <c r="C373" s="18" t="s">
        <v>473</v>
      </c>
      <c r="D373" s="18" t="s">
        <v>637</v>
      </c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83">
        <f t="shared" si="106"/>
        <v>0</v>
      </c>
    </row>
    <row r="374" spans="3:17" x14ac:dyDescent="0.25">
      <c r="C374" s="18" t="s">
        <v>638</v>
      </c>
      <c r="D374" s="18" t="s">
        <v>629</v>
      </c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83">
        <f t="shared" si="106"/>
        <v>0</v>
      </c>
    </row>
    <row r="375" spans="3:17" x14ac:dyDescent="0.25">
      <c r="C375" s="18" t="s">
        <v>259</v>
      </c>
      <c r="D375" s="18" t="s">
        <v>259</v>
      </c>
      <c r="E375" s="83"/>
      <c r="F375" s="83"/>
      <c r="G375" s="83"/>
      <c r="H375" s="83"/>
      <c r="I375" s="83"/>
      <c r="J375" s="83"/>
      <c r="K375" s="83"/>
      <c r="L375" s="83"/>
      <c r="M375" s="83"/>
      <c r="N375" s="83"/>
      <c r="O375" s="83"/>
      <c r="P375" s="83"/>
      <c r="Q375" s="83">
        <f t="shared" si="106"/>
        <v>0</v>
      </c>
    </row>
    <row r="376" spans="3:17" x14ac:dyDescent="0.25">
      <c r="C376" s="317" t="s">
        <v>225</v>
      </c>
      <c r="D376" s="318"/>
      <c r="E376" s="124">
        <f t="shared" ref="E376:P376" si="107">SUM(E366:E375)</f>
        <v>0</v>
      </c>
      <c r="F376" s="124">
        <f t="shared" si="107"/>
        <v>0</v>
      </c>
      <c r="G376" s="124">
        <f t="shared" si="107"/>
        <v>0</v>
      </c>
      <c r="H376" s="124">
        <f t="shared" si="107"/>
        <v>0</v>
      </c>
      <c r="I376" s="124">
        <f t="shared" si="107"/>
        <v>0</v>
      </c>
      <c r="J376" s="124">
        <f t="shared" si="107"/>
        <v>0</v>
      </c>
      <c r="K376" s="124">
        <f t="shared" si="107"/>
        <v>0</v>
      </c>
      <c r="L376" s="124">
        <f t="shared" si="107"/>
        <v>0</v>
      </c>
      <c r="M376" s="124">
        <f t="shared" si="107"/>
        <v>0</v>
      </c>
      <c r="N376" s="124">
        <f t="shared" si="107"/>
        <v>0</v>
      </c>
      <c r="O376" s="124">
        <f t="shared" si="107"/>
        <v>0</v>
      </c>
      <c r="P376" s="124">
        <f t="shared" si="107"/>
        <v>0</v>
      </c>
      <c r="Q376" s="124">
        <f>SUM(E376:P376)</f>
        <v>0</v>
      </c>
    </row>
    <row r="377" spans="3:17" x14ac:dyDescent="0.25">
      <c r="C377" s="319" t="s">
        <v>260</v>
      </c>
      <c r="D377" s="320"/>
      <c r="E377" s="83"/>
      <c r="F377" s="83"/>
      <c r="G377" s="83"/>
      <c r="H377" s="83"/>
      <c r="I377" s="83"/>
      <c r="J377" s="83"/>
      <c r="K377" s="83"/>
      <c r="L377" s="83"/>
      <c r="M377" s="83"/>
      <c r="N377" s="83"/>
      <c r="O377" s="83"/>
      <c r="P377" s="83"/>
      <c r="Q377" s="83"/>
    </row>
    <row r="378" spans="3:17" x14ac:dyDescent="0.25">
      <c r="C378" s="18" t="s">
        <v>252</v>
      </c>
      <c r="D378" s="18" t="s">
        <v>253</v>
      </c>
      <c r="E378" s="83"/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>
        <f t="shared" ref="Q378:Q388" si="108">SUM(E378:P378)</f>
        <v>0</v>
      </c>
    </row>
    <row r="379" spans="3:17" x14ac:dyDescent="0.25">
      <c r="C379" s="18" t="s">
        <v>254</v>
      </c>
      <c r="D379" s="18" t="s">
        <v>255</v>
      </c>
      <c r="E379" s="83"/>
      <c r="F379" s="83"/>
      <c r="G379" s="83"/>
      <c r="H379" s="83"/>
      <c r="I379" s="83"/>
      <c r="J379" s="83"/>
      <c r="K379" s="83"/>
      <c r="L379" s="83"/>
      <c r="M379" s="83"/>
      <c r="N379" s="83"/>
      <c r="O379" s="83"/>
      <c r="P379" s="83"/>
      <c r="Q379" s="83">
        <f t="shared" si="108"/>
        <v>0</v>
      </c>
    </row>
    <row r="380" spans="3:17" x14ac:dyDescent="0.25">
      <c r="C380" s="18" t="s">
        <v>641</v>
      </c>
      <c r="D380" s="18" t="s">
        <v>64</v>
      </c>
      <c r="E380" s="83"/>
      <c r="F380" s="83"/>
      <c r="G380" s="83"/>
      <c r="H380" s="83"/>
      <c r="I380" s="83"/>
      <c r="J380" s="83"/>
      <c r="K380" s="83"/>
      <c r="L380" s="83"/>
      <c r="M380" s="83"/>
      <c r="N380" s="83"/>
      <c r="O380" s="83"/>
      <c r="P380" s="83"/>
      <c r="Q380" s="83">
        <f t="shared" si="108"/>
        <v>0</v>
      </c>
    </row>
    <row r="381" spans="3:17" x14ac:dyDescent="0.25">
      <c r="C381" s="18" t="s">
        <v>631</v>
      </c>
      <c r="D381" s="18" t="s">
        <v>632</v>
      </c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>
        <f t="shared" si="108"/>
        <v>0</v>
      </c>
    </row>
    <row r="382" spans="3:17" x14ac:dyDescent="0.25">
      <c r="C382" s="18" t="s">
        <v>633</v>
      </c>
      <c r="D382" s="18" t="s">
        <v>634</v>
      </c>
      <c r="E382" s="83"/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>
        <f t="shared" si="108"/>
        <v>0</v>
      </c>
    </row>
    <row r="383" spans="3:17" x14ac:dyDescent="0.25">
      <c r="C383" s="18" t="s">
        <v>639</v>
      </c>
      <c r="D383" s="18" t="s">
        <v>640</v>
      </c>
      <c r="E383" s="83"/>
      <c r="F383" s="83"/>
      <c r="G383" s="83"/>
      <c r="H383" s="83"/>
      <c r="I383" s="83"/>
      <c r="J383" s="83"/>
      <c r="K383" s="83"/>
      <c r="L383" s="83"/>
      <c r="M383" s="83"/>
      <c r="N383" s="83"/>
      <c r="O383" s="83"/>
      <c r="P383" s="83"/>
      <c r="Q383" s="83">
        <f t="shared" si="108"/>
        <v>0</v>
      </c>
    </row>
    <row r="384" spans="3:17" x14ac:dyDescent="0.25">
      <c r="C384" s="18" t="s">
        <v>635</v>
      </c>
      <c r="D384" s="18" t="s">
        <v>636</v>
      </c>
      <c r="E384" s="83"/>
      <c r="F384" s="83"/>
      <c r="G384" s="83"/>
      <c r="H384" s="83"/>
      <c r="I384" s="83"/>
      <c r="J384" s="83"/>
      <c r="K384" s="83"/>
      <c r="L384" s="83"/>
      <c r="M384" s="83"/>
      <c r="N384" s="83"/>
      <c r="O384" s="83"/>
      <c r="P384" s="83"/>
      <c r="Q384" s="83">
        <f t="shared" si="108"/>
        <v>0</v>
      </c>
    </row>
    <row r="385" spans="3:17" x14ac:dyDescent="0.25">
      <c r="C385" s="18" t="s">
        <v>473</v>
      </c>
      <c r="D385" s="18" t="s">
        <v>627</v>
      </c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83">
        <f t="shared" si="108"/>
        <v>0</v>
      </c>
    </row>
    <row r="386" spans="3:17" x14ac:dyDescent="0.25">
      <c r="C386" s="18" t="s">
        <v>473</v>
      </c>
      <c r="D386" s="18" t="s">
        <v>637</v>
      </c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83">
        <f t="shared" si="108"/>
        <v>0</v>
      </c>
    </row>
    <row r="387" spans="3:17" x14ac:dyDescent="0.25">
      <c r="C387" s="18" t="s">
        <v>638</v>
      </c>
      <c r="D387" s="18" t="s">
        <v>629</v>
      </c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83">
        <f t="shared" si="108"/>
        <v>0</v>
      </c>
    </row>
    <row r="388" spans="3:17" x14ac:dyDescent="0.25">
      <c r="C388" s="18" t="s">
        <v>259</v>
      </c>
      <c r="D388" s="18" t="s">
        <v>259</v>
      </c>
      <c r="E388" s="83"/>
      <c r="F388" s="83"/>
      <c r="G388" s="83"/>
      <c r="H388" s="83"/>
      <c r="I388" s="83"/>
      <c r="J388" s="83"/>
      <c r="K388" s="83"/>
      <c r="L388" s="83"/>
      <c r="M388" s="83"/>
      <c r="N388" s="83"/>
      <c r="O388" s="83"/>
      <c r="P388" s="83"/>
      <c r="Q388" s="83">
        <f t="shared" si="108"/>
        <v>0</v>
      </c>
    </row>
    <row r="389" spans="3:17" x14ac:dyDescent="0.25">
      <c r="C389" s="317" t="s">
        <v>225</v>
      </c>
      <c r="D389" s="318"/>
      <c r="E389" s="124">
        <f>SUM(E378:E388)</f>
        <v>0</v>
      </c>
      <c r="F389" s="124">
        <f t="shared" ref="F389:P389" si="109">SUM(F378:F388)</f>
        <v>0</v>
      </c>
      <c r="G389" s="124">
        <f t="shared" si="109"/>
        <v>0</v>
      </c>
      <c r="H389" s="124">
        <f t="shared" si="109"/>
        <v>0</v>
      </c>
      <c r="I389" s="124">
        <f t="shared" si="109"/>
        <v>0</v>
      </c>
      <c r="J389" s="124">
        <f t="shared" si="109"/>
        <v>0</v>
      </c>
      <c r="K389" s="124">
        <f t="shared" si="109"/>
        <v>0</v>
      </c>
      <c r="L389" s="124">
        <f t="shared" si="109"/>
        <v>0</v>
      </c>
      <c r="M389" s="124">
        <f t="shared" si="109"/>
        <v>0</v>
      </c>
      <c r="N389" s="124">
        <f t="shared" si="109"/>
        <v>0</v>
      </c>
      <c r="O389" s="124">
        <f t="shared" si="109"/>
        <v>0</v>
      </c>
      <c r="P389" s="124">
        <f t="shared" si="109"/>
        <v>0</v>
      </c>
      <c r="Q389" s="124">
        <f>SUM(E389:P389)</f>
        <v>0</v>
      </c>
    </row>
    <row r="390" spans="3:17" x14ac:dyDescent="0.25">
      <c r="C390" s="317" t="s">
        <v>256</v>
      </c>
      <c r="D390" s="318"/>
      <c r="E390" s="124">
        <f t="shared" ref="E390:P390" si="110">E364+E376+E389</f>
        <v>0</v>
      </c>
      <c r="F390" s="124">
        <f t="shared" si="110"/>
        <v>0</v>
      </c>
      <c r="G390" s="124">
        <f t="shared" si="110"/>
        <v>0</v>
      </c>
      <c r="H390" s="124">
        <f t="shared" si="110"/>
        <v>0</v>
      </c>
      <c r="I390" s="124">
        <f t="shared" si="110"/>
        <v>0</v>
      </c>
      <c r="J390" s="124">
        <f t="shared" si="110"/>
        <v>0</v>
      </c>
      <c r="K390" s="124">
        <f t="shared" si="110"/>
        <v>0</v>
      </c>
      <c r="L390" s="124">
        <f t="shared" si="110"/>
        <v>0</v>
      </c>
      <c r="M390" s="124">
        <f t="shared" si="110"/>
        <v>0</v>
      </c>
      <c r="N390" s="124">
        <f t="shared" si="110"/>
        <v>0</v>
      </c>
      <c r="O390" s="124">
        <f t="shared" si="110"/>
        <v>0</v>
      </c>
      <c r="P390" s="124">
        <f t="shared" si="110"/>
        <v>0</v>
      </c>
      <c r="Q390" s="124">
        <f>SUM(E390:P390)</f>
        <v>0</v>
      </c>
    </row>
    <row r="391" spans="3:17" x14ac:dyDescent="0.25">
      <c r="C391" s="317" t="s">
        <v>261</v>
      </c>
      <c r="D391" s="318"/>
      <c r="E391" s="124">
        <f t="shared" ref="E391:P391" si="111">E390+E352</f>
        <v>0</v>
      </c>
      <c r="F391" s="124">
        <f t="shared" si="111"/>
        <v>0</v>
      </c>
      <c r="G391" s="124">
        <f t="shared" si="111"/>
        <v>0</v>
      </c>
      <c r="H391" s="124">
        <f t="shared" si="111"/>
        <v>0</v>
      </c>
      <c r="I391" s="124">
        <f t="shared" si="111"/>
        <v>0</v>
      </c>
      <c r="J391" s="124">
        <f t="shared" si="111"/>
        <v>0</v>
      </c>
      <c r="K391" s="124">
        <f t="shared" si="111"/>
        <v>0</v>
      </c>
      <c r="L391" s="124">
        <f t="shared" si="111"/>
        <v>0</v>
      </c>
      <c r="M391" s="124">
        <f t="shared" si="111"/>
        <v>0</v>
      </c>
      <c r="N391" s="124">
        <f t="shared" si="111"/>
        <v>0</v>
      </c>
      <c r="O391" s="124">
        <f t="shared" si="111"/>
        <v>0</v>
      </c>
      <c r="P391" s="124">
        <f t="shared" si="111"/>
        <v>0</v>
      </c>
      <c r="Q391" s="124">
        <f>SUM(E391:P391)</f>
        <v>0</v>
      </c>
    </row>
    <row r="393" spans="3:17" x14ac:dyDescent="0.25">
      <c r="C393" s="15"/>
      <c r="Q393" s="27" t="s">
        <v>109</v>
      </c>
    </row>
    <row r="394" spans="3:17" x14ac:dyDescent="0.25">
      <c r="C394" s="312" t="s">
        <v>244</v>
      </c>
      <c r="D394" s="312"/>
      <c r="E394" s="306" t="s">
        <v>323</v>
      </c>
      <c r="F394" s="306"/>
      <c r="G394" s="306"/>
      <c r="H394" s="306"/>
      <c r="I394" s="306"/>
      <c r="J394" s="306"/>
      <c r="K394" s="306"/>
      <c r="L394" s="306"/>
      <c r="M394" s="306"/>
      <c r="N394" s="306"/>
      <c r="O394" s="306"/>
      <c r="P394" s="306"/>
      <c r="Q394" s="306"/>
    </row>
    <row r="395" spans="3:17" x14ac:dyDescent="0.25">
      <c r="C395" s="312"/>
      <c r="D395" s="312"/>
      <c r="E395" s="14" t="s">
        <v>110</v>
      </c>
      <c r="F395" s="14" t="s">
        <v>111</v>
      </c>
      <c r="G395" s="14" t="s">
        <v>112</v>
      </c>
      <c r="H395" s="14" t="s">
        <v>113</v>
      </c>
      <c r="I395" s="14" t="s">
        <v>114</v>
      </c>
      <c r="J395" s="14" t="s">
        <v>115</v>
      </c>
      <c r="K395" s="14" t="s">
        <v>116</v>
      </c>
      <c r="L395" s="14" t="s">
        <v>117</v>
      </c>
      <c r="M395" s="14" t="s">
        <v>118</v>
      </c>
      <c r="N395" s="14" t="s">
        <v>119</v>
      </c>
      <c r="O395" s="14" t="s">
        <v>120</v>
      </c>
      <c r="P395" s="14" t="s">
        <v>121</v>
      </c>
      <c r="Q395" s="14" t="s">
        <v>108</v>
      </c>
    </row>
    <row r="396" spans="3:17" x14ac:dyDescent="0.25">
      <c r="C396" s="319" t="s">
        <v>246</v>
      </c>
      <c r="D396" s="320"/>
      <c r="E396" s="83"/>
      <c r="F396" s="83"/>
      <c r="G396" s="83"/>
      <c r="H396" s="83"/>
      <c r="I396" s="83"/>
      <c r="J396" s="83"/>
      <c r="K396" s="83"/>
      <c r="L396" s="83"/>
      <c r="M396" s="83"/>
      <c r="N396" s="83"/>
      <c r="O396" s="83"/>
      <c r="P396" s="83"/>
      <c r="Q396" s="83"/>
    </row>
    <row r="397" spans="3:17" x14ac:dyDescent="0.25">
      <c r="C397" s="74" t="s">
        <v>247</v>
      </c>
      <c r="D397" s="74" t="s">
        <v>248</v>
      </c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>
        <f t="shared" ref="Q397:Q406" si="112">SUM(E397:P397)</f>
        <v>0</v>
      </c>
    </row>
    <row r="398" spans="3:17" x14ac:dyDescent="0.25">
      <c r="C398" s="18" t="s">
        <v>249</v>
      </c>
      <c r="D398" s="18" t="s">
        <v>250</v>
      </c>
      <c r="E398" s="83"/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>
        <f t="shared" si="112"/>
        <v>0</v>
      </c>
    </row>
    <row r="399" spans="3:17" x14ac:dyDescent="0.25">
      <c r="C399" s="18" t="s">
        <v>616</v>
      </c>
      <c r="D399" s="18" t="s">
        <v>617</v>
      </c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>
        <f t="shared" si="112"/>
        <v>0</v>
      </c>
    </row>
    <row r="400" spans="3:17" x14ac:dyDescent="0.25">
      <c r="C400" s="18" t="s">
        <v>618</v>
      </c>
      <c r="D400" s="18" t="s">
        <v>619</v>
      </c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>
        <f t="shared" si="112"/>
        <v>0</v>
      </c>
    </row>
    <row r="401" spans="3:17" x14ac:dyDescent="0.25">
      <c r="C401" s="18" t="s">
        <v>620</v>
      </c>
      <c r="D401" s="18" t="s">
        <v>621</v>
      </c>
      <c r="E401" s="83"/>
      <c r="F401" s="83"/>
      <c r="G401" s="83"/>
      <c r="H401" s="83"/>
      <c r="I401" s="83"/>
      <c r="J401" s="83"/>
      <c r="K401" s="83"/>
      <c r="L401" s="83"/>
      <c r="M401" s="83"/>
      <c r="N401" s="83"/>
      <c r="O401" s="83"/>
      <c r="P401" s="83"/>
      <c r="Q401" s="83">
        <f t="shared" si="112"/>
        <v>0</v>
      </c>
    </row>
    <row r="402" spans="3:17" x14ac:dyDescent="0.25">
      <c r="C402" s="18" t="s">
        <v>622</v>
      </c>
      <c r="D402" s="18" t="s">
        <v>623</v>
      </c>
      <c r="E402" s="83"/>
      <c r="F402" s="83"/>
      <c r="G402" s="83"/>
      <c r="H402" s="83"/>
      <c r="I402" s="83"/>
      <c r="J402" s="83"/>
      <c r="K402" s="83"/>
      <c r="L402" s="83"/>
      <c r="M402" s="83"/>
      <c r="N402" s="83"/>
      <c r="O402" s="83"/>
      <c r="P402" s="83"/>
      <c r="Q402" s="83">
        <f t="shared" si="112"/>
        <v>0</v>
      </c>
    </row>
    <row r="403" spans="3:17" x14ac:dyDescent="0.25">
      <c r="C403" s="18" t="s">
        <v>624</v>
      </c>
      <c r="D403" s="18" t="s">
        <v>625</v>
      </c>
      <c r="E403" s="83"/>
      <c r="F403" s="83"/>
      <c r="G403" s="83"/>
      <c r="H403" s="83"/>
      <c r="I403" s="83"/>
      <c r="J403" s="83"/>
      <c r="K403" s="83"/>
      <c r="L403" s="83"/>
      <c r="M403" s="83"/>
      <c r="N403" s="83"/>
      <c r="O403" s="83"/>
      <c r="P403" s="83"/>
      <c r="Q403" s="83">
        <f t="shared" si="112"/>
        <v>0</v>
      </c>
    </row>
    <row r="404" spans="3:17" x14ac:dyDescent="0.25">
      <c r="C404" s="18" t="s">
        <v>626</v>
      </c>
      <c r="D404" s="18" t="s">
        <v>627</v>
      </c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83">
        <f t="shared" si="112"/>
        <v>0</v>
      </c>
    </row>
    <row r="405" spans="3:17" x14ac:dyDescent="0.25">
      <c r="C405" s="18" t="s">
        <v>628</v>
      </c>
      <c r="D405" s="18" t="s">
        <v>629</v>
      </c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83">
        <f t="shared" si="112"/>
        <v>0</v>
      </c>
    </row>
    <row r="406" spans="3:17" x14ac:dyDescent="0.25">
      <c r="C406" s="18" t="s">
        <v>259</v>
      </c>
      <c r="D406" s="18" t="s">
        <v>259</v>
      </c>
      <c r="E406" s="83"/>
      <c r="F406" s="83"/>
      <c r="G406" s="83"/>
      <c r="H406" s="83"/>
      <c r="I406" s="83"/>
      <c r="J406" s="83"/>
      <c r="K406" s="83"/>
      <c r="L406" s="83"/>
      <c r="M406" s="83"/>
      <c r="N406" s="83"/>
      <c r="O406" s="83"/>
      <c r="P406" s="83"/>
      <c r="Q406" s="83">
        <f t="shared" si="112"/>
        <v>0</v>
      </c>
    </row>
    <row r="407" spans="3:17" x14ac:dyDescent="0.25">
      <c r="C407" s="317" t="s">
        <v>251</v>
      </c>
      <c r="D407" s="318"/>
      <c r="E407" s="124">
        <f>SUM(E397:E406)</f>
        <v>0</v>
      </c>
      <c r="F407" s="124">
        <f t="shared" ref="F407:P407" si="113">SUM(F397:F406)</f>
        <v>0</v>
      </c>
      <c r="G407" s="124">
        <f t="shared" si="113"/>
        <v>0</v>
      </c>
      <c r="H407" s="124">
        <f t="shared" si="113"/>
        <v>0</v>
      </c>
      <c r="I407" s="124">
        <f t="shared" si="113"/>
        <v>0</v>
      </c>
      <c r="J407" s="124">
        <f t="shared" si="113"/>
        <v>0</v>
      </c>
      <c r="K407" s="124">
        <f t="shared" si="113"/>
        <v>0</v>
      </c>
      <c r="L407" s="124">
        <f t="shared" si="113"/>
        <v>0</v>
      </c>
      <c r="M407" s="124">
        <f t="shared" si="113"/>
        <v>0</v>
      </c>
      <c r="N407" s="124">
        <f t="shared" si="113"/>
        <v>0</v>
      </c>
      <c r="O407" s="124">
        <f t="shared" si="113"/>
        <v>0</v>
      </c>
      <c r="P407" s="124">
        <f t="shared" si="113"/>
        <v>0</v>
      </c>
      <c r="Q407" s="124">
        <f>SUM(E407:P407)</f>
        <v>0</v>
      </c>
    </row>
    <row r="408" spans="3:17" x14ac:dyDescent="0.25">
      <c r="C408" s="319" t="s">
        <v>257</v>
      </c>
      <c r="D408" s="320"/>
      <c r="E408" s="83"/>
      <c r="F408" s="83"/>
      <c r="G408" s="83"/>
      <c r="H408" s="83"/>
      <c r="I408" s="83"/>
      <c r="J408" s="83"/>
      <c r="K408" s="83"/>
      <c r="L408" s="83"/>
      <c r="M408" s="83"/>
      <c r="N408" s="83"/>
      <c r="O408" s="83"/>
      <c r="P408" s="83"/>
      <c r="Q408" s="83"/>
    </row>
    <row r="409" spans="3:17" x14ac:dyDescent="0.25">
      <c r="C409" s="18" t="s">
        <v>252</v>
      </c>
      <c r="D409" s="18" t="s">
        <v>253</v>
      </c>
      <c r="E409" s="83"/>
      <c r="F409" s="83"/>
      <c r="G409" s="83"/>
      <c r="H409" s="83"/>
      <c r="I409" s="83"/>
      <c r="J409" s="83"/>
      <c r="K409" s="83"/>
      <c r="L409" s="83"/>
      <c r="M409" s="83"/>
      <c r="N409" s="83"/>
      <c r="O409" s="83"/>
      <c r="P409" s="83"/>
      <c r="Q409" s="83">
        <f t="shared" ref="Q409:Q418" si="114">SUM(E409:P409)</f>
        <v>0</v>
      </c>
    </row>
    <row r="410" spans="3:17" x14ac:dyDescent="0.25">
      <c r="C410" s="18" t="s">
        <v>254</v>
      </c>
      <c r="D410" s="18" t="s">
        <v>255</v>
      </c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>
        <f t="shared" si="114"/>
        <v>0</v>
      </c>
    </row>
    <row r="411" spans="3:17" x14ac:dyDescent="0.25">
      <c r="C411" s="18" t="s">
        <v>630</v>
      </c>
      <c r="D411" s="18" t="s">
        <v>64</v>
      </c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>
        <f t="shared" si="114"/>
        <v>0</v>
      </c>
    </row>
    <row r="412" spans="3:17" x14ac:dyDescent="0.25">
      <c r="C412" s="18" t="s">
        <v>631</v>
      </c>
      <c r="D412" s="18" t="s">
        <v>632</v>
      </c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>
        <f t="shared" si="114"/>
        <v>0</v>
      </c>
    </row>
    <row r="413" spans="3:17" x14ac:dyDescent="0.25">
      <c r="C413" s="18" t="s">
        <v>633</v>
      </c>
      <c r="D413" s="18" t="s">
        <v>634</v>
      </c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>
        <f t="shared" si="114"/>
        <v>0</v>
      </c>
    </row>
    <row r="414" spans="3:17" x14ac:dyDescent="0.25">
      <c r="C414" s="18" t="s">
        <v>635</v>
      </c>
      <c r="D414" s="18" t="s">
        <v>636</v>
      </c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>
        <f t="shared" si="114"/>
        <v>0</v>
      </c>
    </row>
    <row r="415" spans="3:17" x14ac:dyDescent="0.25">
      <c r="C415" s="18" t="s">
        <v>473</v>
      </c>
      <c r="D415" s="18" t="s">
        <v>627</v>
      </c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>
        <f t="shared" si="114"/>
        <v>0</v>
      </c>
    </row>
    <row r="416" spans="3:17" x14ac:dyDescent="0.25">
      <c r="C416" s="18" t="s">
        <v>473</v>
      </c>
      <c r="D416" s="18" t="s">
        <v>637</v>
      </c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83">
        <f t="shared" si="114"/>
        <v>0</v>
      </c>
    </row>
    <row r="417" spans="3:17" x14ac:dyDescent="0.25">
      <c r="C417" s="18" t="s">
        <v>638</v>
      </c>
      <c r="D417" s="18" t="s">
        <v>629</v>
      </c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83">
        <f t="shared" si="114"/>
        <v>0</v>
      </c>
    </row>
    <row r="418" spans="3:17" x14ac:dyDescent="0.25">
      <c r="C418" s="18" t="s">
        <v>259</v>
      </c>
      <c r="D418" s="18" t="s">
        <v>259</v>
      </c>
      <c r="E418" s="83"/>
      <c r="F418" s="83"/>
      <c r="G418" s="83"/>
      <c r="H418" s="83"/>
      <c r="I418" s="83"/>
      <c r="J418" s="83"/>
      <c r="K418" s="83"/>
      <c r="L418" s="83"/>
      <c r="M418" s="83"/>
      <c r="N418" s="83"/>
      <c r="O418" s="83"/>
      <c r="P418" s="83"/>
      <c r="Q418" s="83">
        <f t="shared" si="114"/>
        <v>0</v>
      </c>
    </row>
    <row r="419" spans="3:17" x14ac:dyDescent="0.25">
      <c r="C419" s="317" t="s">
        <v>225</v>
      </c>
      <c r="D419" s="318"/>
      <c r="E419" s="124">
        <f>SUM(E409:E418)</f>
        <v>0</v>
      </c>
      <c r="F419" s="124">
        <f t="shared" ref="F419:P419" si="115">SUM(F409:F418)</f>
        <v>0</v>
      </c>
      <c r="G419" s="124">
        <f t="shared" si="115"/>
        <v>0</v>
      </c>
      <c r="H419" s="124">
        <f t="shared" si="115"/>
        <v>0</v>
      </c>
      <c r="I419" s="124">
        <f t="shared" si="115"/>
        <v>0</v>
      </c>
      <c r="J419" s="124">
        <f t="shared" si="115"/>
        <v>0</v>
      </c>
      <c r="K419" s="124">
        <f t="shared" si="115"/>
        <v>0</v>
      </c>
      <c r="L419" s="124">
        <f t="shared" si="115"/>
        <v>0</v>
      </c>
      <c r="M419" s="124">
        <f t="shared" si="115"/>
        <v>0</v>
      </c>
      <c r="N419" s="124">
        <f t="shared" si="115"/>
        <v>0</v>
      </c>
      <c r="O419" s="124">
        <f t="shared" si="115"/>
        <v>0</v>
      </c>
      <c r="P419" s="124">
        <f t="shared" si="115"/>
        <v>0</v>
      </c>
      <c r="Q419" s="124">
        <f>SUM(E419:P419)</f>
        <v>0</v>
      </c>
    </row>
    <row r="420" spans="3:17" x14ac:dyDescent="0.25">
      <c r="C420" s="319" t="s">
        <v>258</v>
      </c>
      <c r="D420" s="320"/>
      <c r="E420" s="83"/>
      <c r="F420" s="83"/>
      <c r="G420" s="83"/>
      <c r="H420" s="83"/>
      <c r="I420" s="83"/>
      <c r="J420" s="83"/>
      <c r="K420" s="83"/>
      <c r="L420" s="83"/>
      <c r="M420" s="83"/>
      <c r="N420" s="83"/>
      <c r="O420" s="83"/>
      <c r="P420" s="83"/>
      <c r="Q420" s="83"/>
    </row>
    <row r="421" spans="3:17" x14ac:dyDescent="0.25">
      <c r="C421" s="18" t="s">
        <v>252</v>
      </c>
      <c r="D421" s="18" t="s">
        <v>253</v>
      </c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>
        <f t="shared" ref="Q421:Q430" si="116">SUM(E421:P421)</f>
        <v>0</v>
      </c>
    </row>
    <row r="422" spans="3:17" x14ac:dyDescent="0.25">
      <c r="C422" s="18" t="s">
        <v>254</v>
      </c>
      <c r="D422" s="18" t="s">
        <v>255</v>
      </c>
      <c r="E422" s="83"/>
      <c r="F422" s="83"/>
      <c r="G422" s="83"/>
      <c r="H422" s="83"/>
      <c r="I422" s="83"/>
      <c r="J422" s="83"/>
      <c r="K422" s="83"/>
      <c r="L422" s="83"/>
      <c r="M422" s="83"/>
      <c r="N422" s="83"/>
      <c r="O422" s="83"/>
      <c r="P422" s="83"/>
      <c r="Q422" s="83">
        <f t="shared" si="116"/>
        <v>0</v>
      </c>
    </row>
    <row r="423" spans="3:17" x14ac:dyDescent="0.25">
      <c r="C423" s="18" t="s">
        <v>630</v>
      </c>
      <c r="D423" s="18" t="s">
        <v>64</v>
      </c>
      <c r="E423" s="83"/>
      <c r="F423" s="83"/>
      <c r="G423" s="83"/>
      <c r="H423" s="83"/>
      <c r="I423" s="83"/>
      <c r="J423" s="83"/>
      <c r="K423" s="83"/>
      <c r="L423" s="83"/>
      <c r="M423" s="83"/>
      <c r="N423" s="83"/>
      <c r="O423" s="83"/>
      <c r="P423" s="83"/>
      <c r="Q423" s="83">
        <f t="shared" si="116"/>
        <v>0</v>
      </c>
    </row>
    <row r="424" spans="3:17" x14ac:dyDescent="0.25">
      <c r="C424" s="18" t="s">
        <v>631</v>
      </c>
      <c r="D424" s="18" t="s">
        <v>632</v>
      </c>
      <c r="E424" s="83"/>
      <c r="F424" s="83"/>
      <c r="G424" s="83"/>
      <c r="H424" s="83"/>
      <c r="I424" s="83"/>
      <c r="J424" s="83"/>
      <c r="K424" s="83"/>
      <c r="L424" s="83"/>
      <c r="M424" s="83"/>
      <c r="N424" s="83"/>
      <c r="O424" s="83"/>
      <c r="P424" s="83"/>
      <c r="Q424" s="83">
        <f t="shared" si="116"/>
        <v>0</v>
      </c>
    </row>
    <row r="425" spans="3:17" x14ac:dyDescent="0.25">
      <c r="C425" s="18" t="s">
        <v>633</v>
      </c>
      <c r="D425" s="18" t="s">
        <v>634</v>
      </c>
      <c r="E425" s="83"/>
      <c r="F425" s="83"/>
      <c r="G425" s="83"/>
      <c r="H425" s="83"/>
      <c r="I425" s="83"/>
      <c r="J425" s="83"/>
      <c r="K425" s="83"/>
      <c r="L425" s="83"/>
      <c r="M425" s="83"/>
      <c r="N425" s="83"/>
      <c r="O425" s="83"/>
      <c r="P425" s="83"/>
      <c r="Q425" s="83">
        <f t="shared" si="116"/>
        <v>0</v>
      </c>
    </row>
    <row r="426" spans="3:17" x14ac:dyDescent="0.25">
      <c r="C426" s="18" t="s">
        <v>635</v>
      </c>
      <c r="D426" s="18" t="s">
        <v>636</v>
      </c>
      <c r="E426" s="83"/>
      <c r="F426" s="83"/>
      <c r="G426" s="83"/>
      <c r="H426" s="83"/>
      <c r="I426" s="83"/>
      <c r="J426" s="83"/>
      <c r="K426" s="83"/>
      <c r="L426" s="83"/>
      <c r="M426" s="83"/>
      <c r="N426" s="83"/>
      <c r="O426" s="83"/>
      <c r="P426" s="83"/>
      <c r="Q426" s="83">
        <f t="shared" si="116"/>
        <v>0</v>
      </c>
    </row>
    <row r="427" spans="3:17" x14ac:dyDescent="0.25">
      <c r="C427" s="18" t="s">
        <v>473</v>
      </c>
      <c r="D427" s="18" t="s">
        <v>627</v>
      </c>
      <c r="E427" s="83"/>
      <c r="F427" s="83"/>
      <c r="G427" s="83"/>
      <c r="H427" s="83"/>
      <c r="I427" s="83"/>
      <c r="J427" s="83"/>
      <c r="K427" s="83"/>
      <c r="L427" s="83"/>
      <c r="M427" s="83"/>
      <c r="N427" s="83"/>
      <c r="O427" s="83"/>
      <c r="P427" s="83"/>
      <c r="Q427" s="83">
        <f t="shared" si="116"/>
        <v>0</v>
      </c>
    </row>
    <row r="428" spans="3:17" x14ac:dyDescent="0.25">
      <c r="C428" s="18" t="s">
        <v>473</v>
      </c>
      <c r="D428" s="18" t="s">
        <v>637</v>
      </c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83">
        <f t="shared" si="116"/>
        <v>0</v>
      </c>
    </row>
    <row r="429" spans="3:17" x14ac:dyDescent="0.25">
      <c r="C429" s="18" t="s">
        <v>638</v>
      </c>
      <c r="D429" s="18" t="s">
        <v>629</v>
      </c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83">
        <f t="shared" si="116"/>
        <v>0</v>
      </c>
    </row>
    <row r="430" spans="3:17" x14ac:dyDescent="0.25">
      <c r="C430" s="18" t="s">
        <v>259</v>
      </c>
      <c r="D430" s="18" t="s">
        <v>259</v>
      </c>
      <c r="E430" s="83"/>
      <c r="F430" s="83"/>
      <c r="G430" s="83"/>
      <c r="H430" s="83"/>
      <c r="I430" s="83"/>
      <c r="J430" s="83"/>
      <c r="K430" s="83"/>
      <c r="L430" s="83"/>
      <c r="M430" s="83"/>
      <c r="N430" s="83"/>
      <c r="O430" s="83"/>
      <c r="P430" s="83"/>
      <c r="Q430" s="83">
        <f t="shared" si="116"/>
        <v>0</v>
      </c>
    </row>
    <row r="431" spans="3:17" x14ac:dyDescent="0.25">
      <c r="C431" s="317" t="s">
        <v>225</v>
      </c>
      <c r="D431" s="318"/>
      <c r="E431" s="124">
        <f>SUM(E421:E430)</f>
        <v>0</v>
      </c>
      <c r="F431" s="124">
        <f t="shared" ref="F431:P431" si="117">SUM(F421:F430)</f>
        <v>0</v>
      </c>
      <c r="G431" s="124">
        <f t="shared" si="117"/>
        <v>0</v>
      </c>
      <c r="H431" s="124">
        <f t="shared" si="117"/>
        <v>0</v>
      </c>
      <c r="I431" s="124">
        <f t="shared" si="117"/>
        <v>0</v>
      </c>
      <c r="J431" s="124">
        <f t="shared" si="117"/>
        <v>0</v>
      </c>
      <c r="K431" s="124">
        <f t="shared" si="117"/>
        <v>0</v>
      </c>
      <c r="L431" s="124">
        <f t="shared" si="117"/>
        <v>0</v>
      </c>
      <c r="M431" s="124">
        <f t="shared" si="117"/>
        <v>0</v>
      </c>
      <c r="N431" s="124">
        <f t="shared" si="117"/>
        <v>0</v>
      </c>
      <c r="O431" s="124">
        <f t="shared" si="117"/>
        <v>0</v>
      </c>
      <c r="P431" s="124">
        <f t="shared" si="117"/>
        <v>0</v>
      </c>
      <c r="Q431" s="124">
        <f>SUM(E431:P431)</f>
        <v>0</v>
      </c>
    </row>
    <row r="432" spans="3:17" x14ac:dyDescent="0.25">
      <c r="C432" s="319" t="s">
        <v>260</v>
      </c>
      <c r="D432" s="320"/>
      <c r="E432" s="83"/>
      <c r="F432" s="83"/>
      <c r="G432" s="83"/>
      <c r="H432" s="83"/>
      <c r="I432" s="83"/>
      <c r="J432" s="83"/>
      <c r="K432" s="83"/>
      <c r="L432" s="83"/>
      <c r="M432" s="83"/>
      <c r="N432" s="83"/>
      <c r="O432" s="83"/>
      <c r="P432" s="83"/>
      <c r="Q432" s="83"/>
    </row>
    <row r="433" spans="3:17" x14ac:dyDescent="0.25">
      <c r="C433" s="18" t="s">
        <v>252</v>
      </c>
      <c r="D433" s="18" t="s">
        <v>253</v>
      </c>
      <c r="E433" s="83"/>
      <c r="F433" s="83"/>
      <c r="G433" s="83"/>
      <c r="H433" s="83"/>
      <c r="I433" s="83"/>
      <c r="J433" s="83"/>
      <c r="K433" s="83"/>
      <c r="L433" s="83"/>
      <c r="M433" s="83"/>
      <c r="N433" s="83"/>
      <c r="O433" s="83"/>
      <c r="P433" s="83"/>
      <c r="Q433" s="83">
        <f t="shared" ref="Q433:Q443" si="118">SUM(E433:P433)</f>
        <v>0</v>
      </c>
    </row>
    <row r="434" spans="3:17" x14ac:dyDescent="0.25">
      <c r="C434" s="18" t="s">
        <v>254</v>
      </c>
      <c r="D434" s="18" t="s">
        <v>255</v>
      </c>
      <c r="E434" s="83"/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>
        <f t="shared" si="118"/>
        <v>0</v>
      </c>
    </row>
    <row r="435" spans="3:17" x14ac:dyDescent="0.25">
      <c r="C435" s="18" t="s">
        <v>641</v>
      </c>
      <c r="D435" s="18" t="s">
        <v>64</v>
      </c>
      <c r="E435" s="83"/>
      <c r="F435" s="83"/>
      <c r="G435" s="83"/>
      <c r="H435" s="83"/>
      <c r="I435" s="83"/>
      <c r="J435" s="83"/>
      <c r="K435" s="83"/>
      <c r="L435" s="83"/>
      <c r="M435" s="83"/>
      <c r="N435" s="83"/>
      <c r="O435" s="83"/>
      <c r="P435" s="83"/>
      <c r="Q435" s="83">
        <f t="shared" si="118"/>
        <v>0</v>
      </c>
    </row>
    <row r="436" spans="3:17" x14ac:dyDescent="0.25">
      <c r="C436" s="18" t="s">
        <v>631</v>
      </c>
      <c r="D436" s="18" t="s">
        <v>632</v>
      </c>
      <c r="E436" s="83"/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>
        <f t="shared" si="118"/>
        <v>0</v>
      </c>
    </row>
    <row r="437" spans="3:17" x14ac:dyDescent="0.25">
      <c r="C437" s="18" t="s">
        <v>633</v>
      </c>
      <c r="D437" s="18" t="s">
        <v>634</v>
      </c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>
        <f t="shared" si="118"/>
        <v>0</v>
      </c>
    </row>
    <row r="438" spans="3:17" x14ac:dyDescent="0.25">
      <c r="C438" s="18" t="s">
        <v>639</v>
      </c>
      <c r="D438" s="18" t="s">
        <v>640</v>
      </c>
      <c r="E438" s="83"/>
      <c r="F438" s="83"/>
      <c r="G438" s="83"/>
      <c r="H438" s="83"/>
      <c r="I438" s="83"/>
      <c r="J438" s="83"/>
      <c r="K438" s="83"/>
      <c r="L438" s="83"/>
      <c r="M438" s="83"/>
      <c r="N438" s="83"/>
      <c r="O438" s="83"/>
      <c r="P438" s="83"/>
      <c r="Q438" s="83">
        <f t="shared" si="118"/>
        <v>0</v>
      </c>
    </row>
    <row r="439" spans="3:17" x14ac:dyDescent="0.25">
      <c r="C439" s="18" t="s">
        <v>635</v>
      </c>
      <c r="D439" s="18" t="s">
        <v>636</v>
      </c>
      <c r="E439" s="83"/>
      <c r="F439" s="83"/>
      <c r="G439" s="83"/>
      <c r="H439" s="83"/>
      <c r="I439" s="83"/>
      <c r="J439" s="83"/>
      <c r="K439" s="83"/>
      <c r="L439" s="83"/>
      <c r="M439" s="83"/>
      <c r="N439" s="83"/>
      <c r="O439" s="83"/>
      <c r="P439" s="83"/>
      <c r="Q439" s="83">
        <f t="shared" si="118"/>
        <v>0</v>
      </c>
    </row>
    <row r="440" spans="3:17" x14ac:dyDescent="0.25">
      <c r="C440" s="18" t="s">
        <v>473</v>
      </c>
      <c r="D440" s="18" t="s">
        <v>627</v>
      </c>
      <c r="E440" s="83"/>
      <c r="F440" s="83"/>
      <c r="G440" s="83"/>
      <c r="H440" s="83"/>
      <c r="I440" s="83"/>
      <c r="J440" s="83"/>
      <c r="K440" s="83"/>
      <c r="L440" s="83"/>
      <c r="M440" s="83"/>
      <c r="N440" s="83"/>
      <c r="O440" s="83"/>
      <c r="P440" s="83"/>
      <c r="Q440" s="83">
        <f t="shared" si="118"/>
        <v>0</v>
      </c>
    </row>
    <row r="441" spans="3:17" x14ac:dyDescent="0.25">
      <c r="C441" s="18" t="s">
        <v>473</v>
      </c>
      <c r="D441" s="18" t="s">
        <v>637</v>
      </c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83">
        <f t="shared" si="118"/>
        <v>0</v>
      </c>
    </row>
    <row r="442" spans="3:17" x14ac:dyDescent="0.25">
      <c r="C442" s="18" t="s">
        <v>638</v>
      </c>
      <c r="D442" s="18" t="s">
        <v>629</v>
      </c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83">
        <f t="shared" si="118"/>
        <v>0</v>
      </c>
    </row>
    <row r="443" spans="3:17" x14ac:dyDescent="0.25">
      <c r="C443" s="18" t="s">
        <v>259</v>
      </c>
      <c r="D443" s="18" t="s">
        <v>259</v>
      </c>
      <c r="E443" s="83"/>
      <c r="F443" s="83"/>
      <c r="G443" s="83"/>
      <c r="H443" s="83"/>
      <c r="I443" s="83"/>
      <c r="J443" s="83"/>
      <c r="K443" s="83"/>
      <c r="L443" s="83"/>
      <c r="M443" s="83"/>
      <c r="N443" s="83"/>
      <c r="O443" s="83"/>
      <c r="P443" s="83"/>
      <c r="Q443" s="83">
        <f t="shared" si="118"/>
        <v>0</v>
      </c>
    </row>
    <row r="444" spans="3:17" x14ac:dyDescent="0.25">
      <c r="C444" s="317" t="s">
        <v>225</v>
      </c>
      <c r="D444" s="318"/>
      <c r="E444" s="124">
        <f>SUM(E433:E443)</f>
        <v>0</v>
      </c>
      <c r="F444" s="124">
        <f t="shared" ref="F444:P444" si="119">SUM(F433:F443)</f>
        <v>0</v>
      </c>
      <c r="G444" s="124">
        <f t="shared" si="119"/>
        <v>0</v>
      </c>
      <c r="H444" s="124">
        <f t="shared" si="119"/>
        <v>0</v>
      </c>
      <c r="I444" s="124">
        <f t="shared" si="119"/>
        <v>0</v>
      </c>
      <c r="J444" s="124">
        <f t="shared" si="119"/>
        <v>0</v>
      </c>
      <c r="K444" s="124">
        <f t="shared" si="119"/>
        <v>0</v>
      </c>
      <c r="L444" s="124">
        <f t="shared" si="119"/>
        <v>0</v>
      </c>
      <c r="M444" s="124">
        <f t="shared" si="119"/>
        <v>0</v>
      </c>
      <c r="N444" s="124">
        <f t="shared" si="119"/>
        <v>0</v>
      </c>
      <c r="O444" s="124">
        <f t="shared" si="119"/>
        <v>0</v>
      </c>
      <c r="P444" s="124">
        <f t="shared" si="119"/>
        <v>0</v>
      </c>
      <c r="Q444" s="124">
        <f>SUM(E444:P444)</f>
        <v>0</v>
      </c>
    </row>
    <row r="445" spans="3:17" x14ac:dyDescent="0.25">
      <c r="C445" s="317" t="s">
        <v>256</v>
      </c>
      <c r="D445" s="318"/>
      <c r="E445" s="124">
        <f>E419+E431+E444</f>
        <v>0</v>
      </c>
      <c r="F445" s="124">
        <f t="shared" ref="F445:P445" si="120">F419+F431+F444</f>
        <v>0</v>
      </c>
      <c r="G445" s="124">
        <f t="shared" si="120"/>
        <v>0</v>
      </c>
      <c r="H445" s="124">
        <f t="shared" si="120"/>
        <v>0</v>
      </c>
      <c r="I445" s="124">
        <f t="shared" si="120"/>
        <v>0</v>
      </c>
      <c r="J445" s="124">
        <f t="shared" si="120"/>
        <v>0</v>
      </c>
      <c r="K445" s="124">
        <f t="shared" si="120"/>
        <v>0</v>
      </c>
      <c r="L445" s="124">
        <f t="shared" si="120"/>
        <v>0</v>
      </c>
      <c r="M445" s="124">
        <f t="shared" si="120"/>
        <v>0</v>
      </c>
      <c r="N445" s="124">
        <f t="shared" si="120"/>
        <v>0</v>
      </c>
      <c r="O445" s="124">
        <f t="shared" si="120"/>
        <v>0</v>
      </c>
      <c r="P445" s="124">
        <f t="shared" si="120"/>
        <v>0</v>
      </c>
      <c r="Q445" s="124">
        <f>SUM(E445:P445)</f>
        <v>0</v>
      </c>
    </row>
    <row r="446" spans="3:17" x14ac:dyDescent="0.25">
      <c r="C446" s="317" t="s">
        <v>261</v>
      </c>
      <c r="D446" s="318"/>
      <c r="E446" s="124">
        <f>E445+E407</f>
        <v>0</v>
      </c>
      <c r="F446" s="124">
        <f t="shared" ref="F446:P446" si="121">F445+F407</f>
        <v>0</v>
      </c>
      <c r="G446" s="124">
        <f t="shared" si="121"/>
        <v>0</v>
      </c>
      <c r="H446" s="124">
        <f t="shared" si="121"/>
        <v>0</v>
      </c>
      <c r="I446" s="124">
        <f t="shared" si="121"/>
        <v>0</v>
      </c>
      <c r="J446" s="124">
        <f t="shared" si="121"/>
        <v>0</v>
      </c>
      <c r="K446" s="124">
        <f t="shared" si="121"/>
        <v>0</v>
      </c>
      <c r="L446" s="124">
        <f t="shared" si="121"/>
        <v>0</v>
      </c>
      <c r="M446" s="124">
        <f t="shared" si="121"/>
        <v>0</v>
      </c>
      <c r="N446" s="124">
        <f t="shared" si="121"/>
        <v>0</v>
      </c>
      <c r="O446" s="124">
        <f t="shared" si="121"/>
        <v>0</v>
      </c>
      <c r="P446" s="124">
        <f t="shared" si="121"/>
        <v>0</v>
      </c>
      <c r="Q446" s="124">
        <f>SUM(E446:P446)</f>
        <v>0</v>
      </c>
    </row>
    <row r="448" spans="3:17" x14ac:dyDescent="0.25">
      <c r="C448" s="15"/>
      <c r="Q448" s="27" t="s">
        <v>109</v>
      </c>
    </row>
    <row r="449" spans="3:17" x14ac:dyDescent="0.25">
      <c r="C449" s="312" t="s">
        <v>244</v>
      </c>
      <c r="D449" s="312"/>
      <c r="E449" s="306" t="s">
        <v>324</v>
      </c>
      <c r="F449" s="306"/>
      <c r="G449" s="306"/>
      <c r="H449" s="306"/>
      <c r="I449" s="306"/>
      <c r="J449" s="306"/>
      <c r="K449" s="306"/>
      <c r="L449" s="306"/>
      <c r="M449" s="306"/>
      <c r="N449" s="306"/>
      <c r="O449" s="306"/>
      <c r="P449" s="306"/>
      <c r="Q449" s="306"/>
    </row>
    <row r="450" spans="3:17" x14ac:dyDescent="0.25">
      <c r="C450" s="312"/>
      <c r="D450" s="312"/>
      <c r="E450" s="14" t="s">
        <v>110</v>
      </c>
      <c r="F450" s="14" t="s">
        <v>111</v>
      </c>
      <c r="G450" s="14" t="s">
        <v>112</v>
      </c>
      <c r="H450" s="14" t="s">
        <v>113</v>
      </c>
      <c r="I450" s="14" t="s">
        <v>114</v>
      </c>
      <c r="J450" s="14" t="s">
        <v>115</v>
      </c>
      <c r="K450" s="14" t="s">
        <v>116</v>
      </c>
      <c r="L450" s="14" t="s">
        <v>117</v>
      </c>
      <c r="M450" s="14" t="s">
        <v>118</v>
      </c>
      <c r="N450" s="14" t="s">
        <v>119</v>
      </c>
      <c r="O450" s="14" t="s">
        <v>120</v>
      </c>
      <c r="P450" s="14" t="s">
        <v>121</v>
      </c>
      <c r="Q450" s="14" t="s">
        <v>108</v>
      </c>
    </row>
    <row r="451" spans="3:17" x14ac:dyDescent="0.25">
      <c r="C451" s="319" t="s">
        <v>246</v>
      </c>
      <c r="D451" s="320"/>
      <c r="E451" s="83"/>
      <c r="F451" s="83"/>
      <c r="G451" s="83"/>
      <c r="H451" s="83"/>
      <c r="I451" s="83"/>
      <c r="J451" s="83"/>
      <c r="K451" s="83"/>
      <c r="L451" s="83"/>
      <c r="M451" s="83"/>
      <c r="N451" s="83"/>
      <c r="O451" s="83"/>
      <c r="P451" s="83"/>
      <c r="Q451" s="83"/>
    </row>
    <row r="452" spans="3:17" x14ac:dyDescent="0.25">
      <c r="C452" s="74" t="s">
        <v>247</v>
      </c>
      <c r="D452" s="74" t="s">
        <v>248</v>
      </c>
      <c r="E452" s="83"/>
      <c r="F452" s="83"/>
      <c r="G452" s="83"/>
      <c r="H452" s="83"/>
      <c r="I452" s="83"/>
      <c r="J452" s="83"/>
      <c r="K452" s="83"/>
      <c r="L452" s="83"/>
      <c r="M452" s="83"/>
      <c r="N452" s="83"/>
      <c r="O452" s="83"/>
      <c r="P452" s="83"/>
      <c r="Q452" s="83">
        <f t="shared" ref="Q452:Q461" si="122">SUM(E452:P452)</f>
        <v>0</v>
      </c>
    </row>
    <row r="453" spans="3:17" x14ac:dyDescent="0.25">
      <c r="C453" s="18" t="s">
        <v>249</v>
      </c>
      <c r="D453" s="18" t="s">
        <v>250</v>
      </c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>
        <f t="shared" si="122"/>
        <v>0</v>
      </c>
    </row>
    <row r="454" spans="3:17" x14ac:dyDescent="0.25">
      <c r="C454" s="18" t="s">
        <v>616</v>
      </c>
      <c r="D454" s="18" t="s">
        <v>617</v>
      </c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>
        <f t="shared" si="122"/>
        <v>0</v>
      </c>
    </row>
    <row r="455" spans="3:17" x14ac:dyDescent="0.25">
      <c r="C455" s="18" t="s">
        <v>618</v>
      </c>
      <c r="D455" s="18" t="s">
        <v>619</v>
      </c>
      <c r="E455" s="83"/>
      <c r="F455" s="83"/>
      <c r="G455" s="83"/>
      <c r="H455" s="83"/>
      <c r="I455" s="83"/>
      <c r="J455" s="83"/>
      <c r="K455" s="83"/>
      <c r="L455" s="83"/>
      <c r="M455" s="83"/>
      <c r="N455" s="83"/>
      <c r="O455" s="83"/>
      <c r="P455" s="83"/>
      <c r="Q455" s="83">
        <f t="shared" si="122"/>
        <v>0</v>
      </c>
    </row>
    <row r="456" spans="3:17" x14ac:dyDescent="0.25">
      <c r="C456" s="18" t="s">
        <v>620</v>
      </c>
      <c r="D456" s="18" t="s">
        <v>621</v>
      </c>
      <c r="E456" s="83"/>
      <c r="F456" s="83"/>
      <c r="G456" s="83"/>
      <c r="H456" s="83"/>
      <c r="I456" s="83"/>
      <c r="J456" s="83"/>
      <c r="K456" s="83"/>
      <c r="L456" s="83"/>
      <c r="M456" s="83"/>
      <c r="N456" s="83"/>
      <c r="O456" s="83"/>
      <c r="P456" s="83"/>
      <c r="Q456" s="83">
        <f t="shared" si="122"/>
        <v>0</v>
      </c>
    </row>
    <row r="457" spans="3:17" x14ac:dyDescent="0.25">
      <c r="C457" s="18" t="s">
        <v>622</v>
      </c>
      <c r="D457" s="18" t="s">
        <v>623</v>
      </c>
      <c r="E457" s="83"/>
      <c r="F457" s="83"/>
      <c r="G457" s="83"/>
      <c r="H457" s="83"/>
      <c r="I457" s="83"/>
      <c r="J457" s="83"/>
      <c r="K457" s="83"/>
      <c r="L457" s="83"/>
      <c r="M457" s="83"/>
      <c r="N457" s="83"/>
      <c r="O457" s="83"/>
      <c r="P457" s="83"/>
      <c r="Q457" s="83">
        <f t="shared" si="122"/>
        <v>0</v>
      </c>
    </row>
    <row r="458" spans="3:17" x14ac:dyDescent="0.25">
      <c r="C458" s="18" t="s">
        <v>624</v>
      </c>
      <c r="D458" s="18" t="s">
        <v>625</v>
      </c>
      <c r="E458" s="83"/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>
        <f t="shared" si="122"/>
        <v>0</v>
      </c>
    </row>
    <row r="459" spans="3:17" x14ac:dyDescent="0.25">
      <c r="C459" s="18" t="s">
        <v>626</v>
      </c>
      <c r="D459" s="18" t="s">
        <v>627</v>
      </c>
      <c r="E459" s="83"/>
      <c r="F459" s="83"/>
      <c r="G459" s="83"/>
      <c r="H459" s="83"/>
      <c r="I459" s="83"/>
      <c r="J459" s="83"/>
      <c r="K459" s="83"/>
      <c r="L459" s="83"/>
      <c r="M459" s="83"/>
      <c r="N459" s="83"/>
      <c r="O459" s="83"/>
      <c r="P459" s="83"/>
      <c r="Q459" s="83">
        <f t="shared" si="122"/>
        <v>0</v>
      </c>
    </row>
    <row r="460" spans="3:17" x14ac:dyDescent="0.25">
      <c r="C460" s="18" t="s">
        <v>628</v>
      </c>
      <c r="D460" s="18" t="s">
        <v>629</v>
      </c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83">
        <f t="shared" si="122"/>
        <v>0</v>
      </c>
    </row>
    <row r="461" spans="3:17" x14ac:dyDescent="0.25">
      <c r="C461" s="18" t="s">
        <v>259</v>
      </c>
      <c r="D461" s="18" t="s">
        <v>259</v>
      </c>
      <c r="E461" s="83"/>
      <c r="F461" s="83"/>
      <c r="G461" s="83"/>
      <c r="H461" s="83"/>
      <c r="I461" s="83"/>
      <c r="J461" s="83"/>
      <c r="K461" s="83"/>
      <c r="L461" s="83"/>
      <c r="M461" s="83"/>
      <c r="N461" s="83"/>
      <c r="O461" s="83"/>
      <c r="P461" s="83"/>
      <c r="Q461" s="83">
        <f t="shared" si="122"/>
        <v>0</v>
      </c>
    </row>
    <row r="462" spans="3:17" x14ac:dyDescent="0.25">
      <c r="C462" s="317" t="s">
        <v>251</v>
      </c>
      <c r="D462" s="318"/>
      <c r="E462" s="124">
        <f>SUM(E452:E461)</f>
        <v>0</v>
      </c>
      <c r="F462" s="124">
        <f t="shared" ref="F462:P462" si="123">SUM(F452:F461)</f>
        <v>0</v>
      </c>
      <c r="G462" s="124">
        <f t="shared" si="123"/>
        <v>0</v>
      </c>
      <c r="H462" s="124">
        <f t="shared" si="123"/>
        <v>0</v>
      </c>
      <c r="I462" s="124">
        <f t="shared" si="123"/>
        <v>0</v>
      </c>
      <c r="J462" s="124">
        <f t="shared" si="123"/>
        <v>0</v>
      </c>
      <c r="K462" s="124">
        <f t="shared" si="123"/>
        <v>0</v>
      </c>
      <c r="L462" s="124">
        <f t="shared" si="123"/>
        <v>0</v>
      </c>
      <c r="M462" s="124">
        <f t="shared" si="123"/>
        <v>0</v>
      </c>
      <c r="N462" s="124">
        <f t="shared" si="123"/>
        <v>0</v>
      </c>
      <c r="O462" s="124">
        <f t="shared" si="123"/>
        <v>0</v>
      </c>
      <c r="P462" s="124">
        <f t="shared" si="123"/>
        <v>0</v>
      </c>
      <c r="Q462" s="124">
        <f>SUM(E462:P462)</f>
        <v>0</v>
      </c>
    </row>
    <row r="463" spans="3:17" x14ac:dyDescent="0.25">
      <c r="C463" s="319" t="s">
        <v>257</v>
      </c>
      <c r="D463" s="320"/>
      <c r="E463" s="83"/>
      <c r="F463" s="83"/>
      <c r="G463" s="83"/>
      <c r="H463" s="83"/>
      <c r="I463" s="83"/>
      <c r="J463" s="83"/>
      <c r="K463" s="83"/>
      <c r="L463" s="83"/>
      <c r="M463" s="83"/>
      <c r="N463" s="83"/>
      <c r="O463" s="83"/>
      <c r="P463" s="83"/>
      <c r="Q463" s="83"/>
    </row>
    <row r="464" spans="3:17" x14ac:dyDescent="0.25">
      <c r="C464" s="18" t="s">
        <v>252</v>
      </c>
      <c r="D464" s="18" t="s">
        <v>253</v>
      </c>
      <c r="E464" s="83"/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>
        <f t="shared" ref="Q464:Q473" si="124">SUM(E464:P464)</f>
        <v>0</v>
      </c>
    </row>
    <row r="465" spans="3:17" x14ac:dyDescent="0.25">
      <c r="C465" s="18" t="s">
        <v>254</v>
      </c>
      <c r="D465" s="18" t="s">
        <v>255</v>
      </c>
      <c r="E465" s="83"/>
      <c r="F465" s="83"/>
      <c r="G465" s="83"/>
      <c r="H465" s="83"/>
      <c r="I465" s="83"/>
      <c r="J465" s="83"/>
      <c r="K465" s="83"/>
      <c r="L465" s="83"/>
      <c r="M465" s="83"/>
      <c r="N465" s="83"/>
      <c r="O465" s="83"/>
      <c r="P465" s="83"/>
      <c r="Q465" s="83">
        <f t="shared" si="124"/>
        <v>0</v>
      </c>
    </row>
    <row r="466" spans="3:17" x14ac:dyDescent="0.25">
      <c r="C466" s="18" t="s">
        <v>630</v>
      </c>
      <c r="D466" s="18" t="s">
        <v>64</v>
      </c>
      <c r="E466" s="83"/>
      <c r="F466" s="83"/>
      <c r="G466" s="83"/>
      <c r="H466" s="83"/>
      <c r="I466" s="83"/>
      <c r="J466" s="83"/>
      <c r="K466" s="83"/>
      <c r="L466" s="83"/>
      <c r="M466" s="83"/>
      <c r="N466" s="83"/>
      <c r="O466" s="83"/>
      <c r="P466" s="83"/>
      <c r="Q466" s="83">
        <f t="shared" si="124"/>
        <v>0</v>
      </c>
    </row>
    <row r="467" spans="3:17" x14ac:dyDescent="0.25">
      <c r="C467" s="18" t="s">
        <v>631</v>
      </c>
      <c r="D467" s="18" t="s">
        <v>632</v>
      </c>
      <c r="E467" s="83"/>
      <c r="F467" s="83"/>
      <c r="G467" s="83"/>
      <c r="H467" s="83"/>
      <c r="I467" s="83"/>
      <c r="J467" s="83"/>
      <c r="K467" s="83"/>
      <c r="L467" s="83"/>
      <c r="M467" s="83"/>
      <c r="N467" s="83"/>
      <c r="O467" s="83"/>
      <c r="P467" s="83"/>
      <c r="Q467" s="83">
        <f t="shared" si="124"/>
        <v>0</v>
      </c>
    </row>
    <row r="468" spans="3:17" x14ac:dyDescent="0.25">
      <c r="C468" s="18" t="s">
        <v>633</v>
      </c>
      <c r="D468" s="18" t="s">
        <v>634</v>
      </c>
      <c r="E468" s="83"/>
      <c r="F468" s="83"/>
      <c r="G468" s="83"/>
      <c r="H468" s="83"/>
      <c r="I468" s="83"/>
      <c r="J468" s="83"/>
      <c r="K468" s="83"/>
      <c r="L468" s="83"/>
      <c r="M468" s="83"/>
      <c r="N468" s="83"/>
      <c r="O468" s="83"/>
      <c r="P468" s="83"/>
      <c r="Q468" s="83">
        <f t="shared" si="124"/>
        <v>0</v>
      </c>
    </row>
    <row r="469" spans="3:17" x14ac:dyDescent="0.25">
      <c r="C469" s="18" t="s">
        <v>635</v>
      </c>
      <c r="D469" s="18" t="s">
        <v>636</v>
      </c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>
        <f t="shared" si="124"/>
        <v>0</v>
      </c>
    </row>
    <row r="470" spans="3:17" x14ac:dyDescent="0.25">
      <c r="C470" s="18" t="s">
        <v>473</v>
      </c>
      <c r="D470" s="18" t="s">
        <v>627</v>
      </c>
      <c r="E470" s="83"/>
      <c r="F470" s="83"/>
      <c r="G470" s="83"/>
      <c r="H470" s="83"/>
      <c r="I470" s="83"/>
      <c r="J470" s="83"/>
      <c r="K470" s="83"/>
      <c r="L470" s="83"/>
      <c r="M470" s="83"/>
      <c r="N470" s="83"/>
      <c r="O470" s="83"/>
      <c r="P470" s="83"/>
      <c r="Q470" s="83">
        <f t="shared" si="124"/>
        <v>0</v>
      </c>
    </row>
    <row r="471" spans="3:17" x14ac:dyDescent="0.25">
      <c r="C471" s="18" t="s">
        <v>473</v>
      </c>
      <c r="D471" s="18" t="s">
        <v>637</v>
      </c>
      <c r="E471" s="83"/>
      <c r="F471" s="83"/>
      <c r="G471" s="83"/>
      <c r="H471" s="83"/>
      <c r="I471" s="83"/>
      <c r="J471" s="83"/>
      <c r="K471" s="83"/>
      <c r="L471" s="83"/>
      <c r="M471" s="83"/>
      <c r="N471" s="83"/>
      <c r="O471" s="83"/>
      <c r="P471" s="83"/>
      <c r="Q471" s="83">
        <f t="shared" si="124"/>
        <v>0</v>
      </c>
    </row>
    <row r="472" spans="3:17" x14ac:dyDescent="0.25">
      <c r="C472" s="18" t="s">
        <v>638</v>
      </c>
      <c r="D472" s="18" t="s">
        <v>629</v>
      </c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83">
        <f t="shared" si="124"/>
        <v>0</v>
      </c>
    </row>
    <row r="473" spans="3:17" x14ac:dyDescent="0.25">
      <c r="C473" s="18" t="s">
        <v>259</v>
      </c>
      <c r="D473" s="18" t="s">
        <v>259</v>
      </c>
      <c r="E473" s="83"/>
      <c r="F473" s="83"/>
      <c r="G473" s="83"/>
      <c r="H473" s="83"/>
      <c r="I473" s="83"/>
      <c r="J473" s="83"/>
      <c r="K473" s="83"/>
      <c r="L473" s="83"/>
      <c r="M473" s="83"/>
      <c r="N473" s="83"/>
      <c r="O473" s="83"/>
      <c r="P473" s="83"/>
      <c r="Q473" s="83">
        <f t="shared" si="124"/>
        <v>0</v>
      </c>
    </row>
    <row r="474" spans="3:17" x14ac:dyDescent="0.25">
      <c r="C474" s="317" t="s">
        <v>225</v>
      </c>
      <c r="D474" s="318"/>
      <c r="E474" s="124">
        <f>SUM(E464:E473)</f>
        <v>0</v>
      </c>
      <c r="F474" s="124">
        <f t="shared" ref="F474:P474" si="125">SUM(F464:F473)</f>
        <v>0</v>
      </c>
      <c r="G474" s="124">
        <f t="shared" si="125"/>
        <v>0</v>
      </c>
      <c r="H474" s="124">
        <f t="shared" si="125"/>
        <v>0</v>
      </c>
      <c r="I474" s="124">
        <f t="shared" si="125"/>
        <v>0</v>
      </c>
      <c r="J474" s="124">
        <f t="shared" si="125"/>
        <v>0</v>
      </c>
      <c r="K474" s="124">
        <f t="shared" si="125"/>
        <v>0</v>
      </c>
      <c r="L474" s="124">
        <f t="shared" si="125"/>
        <v>0</v>
      </c>
      <c r="M474" s="124">
        <f t="shared" si="125"/>
        <v>0</v>
      </c>
      <c r="N474" s="124">
        <f t="shared" si="125"/>
        <v>0</v>
      </c>
      <c r="O474" s="124">
        <f t="shared" si="125"/>
        <v>0</v>
      </c>
      <c r="P474" s="124">
        <f t="shared" si="125"/>
        <v>0</v>
      </c>
      <c r="Q474" s="124">
        <f>SUM(E474:P474)</f>
        <v>0</v>
      </c>
    </row>
    <row r="475" spans="3:17" x14ac:dyDescent="0.25">
      <c r="C475" s="319" t="s">
        <v>258</v>
      </c>
      <c r="D475" s="320"/>
      <c r="E475" s="83"/>
      <c r="F475" s="83"/>
      <c r="G475" s="83"/>
      <c r="H475" s="83"/>
      <c r="I475" s="83"/>
      <c r="J475" s="83"/>
      <c r="K475" s="83"/>
      <c r="L475" s="83"/>
      <c r="M475" s="83"/>
      <c r="N475" s="83"/>
      <c r="O475" s="83"/>
      <c r="P475" s="83"/>
      <c r="Q475" s="83"/>
    </row>
    <row r="476" spans="3:17" x14ac:dyDescent="0.25">
      <c r="C476" s="18" t="s">
        <v>252</v>
      </c>
      <c r="D476" s="18" t="s">
        <v>253</v>
      </c>
      <c r="E476" s="83"/>
      <c r="F476" s="83"/>
      <c r="G476" s="83"/>
      <c r="H476" s="83"/>
      <c r="I476" s="83"/>
      <c r="J476" s="83"/>
      <c r="K476" s="83"/>
      <c r="L476" s="83"/>
      <c r="M476" s="83"/>
      <c r="N476" s="83"/>
      <c r="O476" s="83"/>
      <c r="P476" s="83"/>
      <c r="Q476" s="83">
        <f t="shared" ref="Q476:Q485" si="126">SUM(E476:P476)</f>
        <v>0</v>
      </c>
    </row>
    <row r="477" spans="3:17" x14ac:dyDescent="0.25">
      <c r="C477" s="18" t="s">
        <v>254</v>
      </c>
      <c r="D477" s="18" t="s">
        <v>255</v>
      </c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>
        <f t="shared" si="126"/>
        <v>0</v>
      </c>
    </row>
    <row r="478" spans="3:17" x14ac:dyDescent="0.25">
      <c r="C478" s="18" t="s">
        <v>630</v>
      </c>
      <c r="D478" s="18" t="s">
        <v>64</v>
      </c>
      <c r="E478" s="83"/>
      <c r="F478" s="83"/>
      <c r="G478" s="83"/>
      <c r="H478" s="83"/>
      <c r="I478" s="83"/>
      <c r="J478" s="83"/>
      <c r="K478" s="83"/>
      <c r="L478" s="83"/>
      <c r="M478" s="83"/>
      <c r="N478" s="83"/>
      <c r="O478" s="83"/>
      <c r="P478" s="83"/>
      <c r="Q478" s="83">
        <f t="shared" si="126"/>
        <v>0</v>
      </c>
    </row>
    <row r="479" spans="3:17" x14ac:dyDescent="0.25">
      <c r="C479" s="18" t="s">
        <v>631</v>
      </c>
      <c r="D479" s="18" t="s">
        <v>632</v>
      </c>
      <c r="E479" s="83"/>
      <c r="F479" s="83"/>
      <c r="G479" s="83"/>
      <c r="H479" s="83"/>
      <c r="I479" s="83"/>
      <c r="J479" s="83"/>
      <c r="K479" s="83"/>
      <c r="L479" s="83"/>
      <c r="M479" s="83"/>
      <c r="N479" s="83"/>
      <c r="O479" s="83"/>
      <c r="P479" s="83"/>
      <c r="Q479" s="83">
        <f t="shared" si="126"/>
        <v>0</v>
      </c>
    </row>
    <row r="480" spans="3:17" x14ac:dyDescent="0.25">
      <c r="C480" s="18" t="s">
        <v>633</v>
      </c>
      <c r="D480" s="18" t="s">
        <v>634</v>
      </c>
      <c r="E480" s="83"/>
      <c r="F480" s="83"/>
      <c r="G480" s="83"/>
      <c r="H480" s="83"/>
      <c r="I480" s="83"/>
      <c r="J480" s="83"/>
      <c r="K480" s="83"/>
      <c r="L480" s="83"/>
      <c r="M480" s="83"/>
      <c r="N480" s="83"/>
      <c r="O480" s="83"/>
      <c r="P480" s="83"/>
      <c r="Q480" s="83">
        <f t="shared" si="126"/>
        <v>0</v>
      </c>
    </row>
    <row r="481" spans="3:17" x14ac:dyDescent="0.25">
      <c r="C481" s="18" t="s">
        <v>635</v>
      </c>
      <c r="D481" s="18" t="s">
        <v>636</v>
      </c>
      <c r="E481" s="83"/>
      <c r="F481" s="83"/>
      <c r="G481" s="83"/>
      <c r="H481" s="83"/>
      <c r="I481" s="83"/>
      <c r="J481" s="83"/>
      <c r="K481" s="83"/>
      <c r="L481" s="83"/>
      <c r="M481" s="83"/>
      <c r="N481" s="83"/>
      <c r="O481" s="83"/>
      <c r="P481" s="83"/>
      <c r="Q481" s="83">
        <f t="shared" si="126"/>
        <v>0</v>
      </c>
    </row>
    <row r="482" spans="3:17" x14ac:dyDescent="0.25">
      <c r="C482" s="18" t="s">
        <v>473</v>
      </c>
      <c r="D482" s="18" t="s">
        <v>627</v>
      </c>
      <c r="E482" s="83"/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>
        <f t="shared" si="126"/>
        <v>0</v>
      </c>
    </row>
    <row r="483" spans="3:17" x14ac:dyDescent="0.25">
      <c r="C483" s="18" t="s">
        <v>473</v>
      </c>
      <c r="D483" s="18" t="s">
        <v>637</v>
      </c>
      <c r="E483" s="83"/>
      <c r="F483" s="83"/>
      <c r="G483" s="83"/>
      <c r="H483" s="83"/>
      <c r="I483" s="83"/>
      <c r="J483" s="83"/>
      <c r="K483" s="83"/>
      <c r="L483" s="83"/>
      <c r="M483" s="83"/>
      <c r="N483" s="83"/>
      <c r="O483" s="83"/>
      <c r="P483" s="83"/>
      <c r="Q483" s="83">
        <f t="shared" si="126"/>
        <v>0</v>
      </c>
    </row>
    <row r="484" spans="3:17" x14ac:dyDescent="0.25">
      <c r="C484" s="18" t="s">
        <v>638</v>
      </c>
      <c r="D484" s="18" t="s">
        <v>629</v>
      </c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83">
        <f t="shared" si="126"/>
        <v>0</v>
      </c>
    </row>
    <row r="485" spans="3:17" x14ac:dyDescent="0.25">
      <c r="C485" s="18" t="s">
        <v>259</v>
      </c>
      <c r="D485" s="18" t="s">
        <v>259</v>
      </c>
      <c r="E485" s="83"/>
      <c r="F485" s="83"/>
      <c r="G485" s="83"/>
      <c r="H485" s="83"/>
      <c r="I485" s="83"/>
      <c r="J485" s="83"/>
      <c r="K485" s="83"/>
      <c r="L485" s="83"/>
      <c r="M485" s="83"/>
      <c r="N485" s="83"/>
      <c r="O485" s="83"/>
      <c r="P485" s="83"/>
      <c r="Q485" s="83">
        <f t="shared" si="126"/>
        <v>0</v>
      </c>
    </row>
    <row r="486" spans="3:17" x14ac:dyDescent="0.25">
      <c r="C486" s="317" t="s">
        <v>225</v>
      </c>
      <c r="D486" s="318"/>
      <c r="E486" s="124">
        <f>SUM(E476:E485)</f>
        <v>0</v>
      </c>
      <c r="F486" s="124">
        <f t="shared" ref="F486:P486" si="127">SUM(F476:F485)</f>
        <v>0</v>
      </c>
      <c r="G486" s="124">
        <f t="shared" si="127"/>
        <v>0</v>
      </c>
      <c r="H486" s="124">
        <f t="shared" si="127"/>
        <v>0</v>
      </c>
      <c r="I486" s="124">
        <f t="shared" si="127"/>
        <v>0</v>
      </c>
      <c r="J486" s="124">
        <f t="shared" si="127"/>
        <v>0</v>
      </c>
      <c r="K486" s="124">
        <f t="shared" si="127"/>
        <v>0</v>
      </c>
      <c r="L486" s="124">
        <f t="shared" si="127"/>
        <v>0</v>
      </c>
      <c r="M486" s="124">
        <f t="shared" si="127"/>
        <v>0</v>
      </c>
      <c r="N486" s="124">
        <f t="shared" si="127"/>
        <v>0</v>
      </c>
      <c r="O486" s="124">
        <f t="shared" si="127"/>
        <v>0</v>
      </c>
      <c r="P486" s="124">
        <f t="shared" si="127"/>
        <v>0</v>
      </c>
      <c r="Q486" s="124">
        <f>SUM(E486:P486)</f>
        <v>0</v>
      </c>
    </row>
    <row r="487" spans="3:17" x14ac:dyDescent="0.25">
      <c r="C487" s="319" t="s">
        <v>260</v>
      </c>
      <c r="D487" s="320"/>
      <c r="E487" s="83"/>
      <c r="F487" s="83"/>
      <c r="G487" s="83"/>
      <c r="H487" s="83"/>
      <c r="I487" s="83"/>
      <c r="J487" s="83"/>
      <c r="K487" s="83"/>
      <c r="L487" s="83"/>
      <c r="M487" s="83"/>
      <c r="N487" s="83"/>
      <c r="O487" s="83"/>
      <c r="P487" s="83"/>
      <c r="Q487" s="83"/>
    </row>
    <row r="488" spans="3:17" x14ac:dyDescent="0.25">
      <c r="C488" s="18" t="s">
        <v>252</v>
      </c>
      <c r="D488" s="18" t="s">
        <v>253</v>
      </c>
      <c r="E488" s="83"/>
      <c r="F488" s="83"/>
      <c r="G488" s="83"/>
      <c r="H488" s="83"/>
      <c r="I488" s="83"/>
      <c r="J488" s="83"/>
      <c r="K488" s="83"/>
      <c r="L488" s="83"/>
      <c r="M488" s="83"/>
      <c r="N488" s="83"/>
      <c r="O488" s="83"/>
      <c r="P488" s="83"/>
      <c r="Q488" s="83">
        <f t="shared" ref="Q488:Q498" si="128">SUM(E488:P488)</f>
        <v>0</v>
      </c>
    </row>
    <row r="489" spans="3:17" x14ac:dyDescent="0.25">
      <c r="C489" s="18" t="s">
        <v>254</v>
      </c>
      <c r="D489" s="18" t="s">
        <v>255</v>
      </c>
      <c r="E489" s="83"/>
      <c r="F489" s="83"/>
      <c r="G489" s="83"/>
      <c r="H489" s="83"/>
      <c r="I489" s="83"/>
      <c r="J489" s="83"/>
      <c r="K489" s="83"/>
      <c r="L489" s="83"/>
      <c r="M489" s="83"/>
      <c r="N489" s="83"/>
      <c r="O489" s="83"/>
      <c r="P489" s="83"/>
      <c r="Q489" s="83">
        <f t="shared" si="128"/>
        <v>0</v>
      </c>
    </row>
    <row r="490" spans="3:17" x14ac:dyDescent="0.25">
      <c r="C490" s="18" t="s">
        <v>641</v>
      </c>
      <c r="D490" s="18" t="s">
        <v>64</v>
      </c>
      <c r="E490" s="83"/>
      <c r="F490" s="83"/>
      <c r="G490" s="83"/>
      <c r="H490" s="83"/>
      <c r="I490" s="83"/>
      <c r="J490" s="83"/>
      <c r="K490" s="83"/>
      <c r="L490" s="83"/>
      <c r="M490" s="83"/>
      <c r="N490" s="83"/>
      <c r="O490" s="83"/>
      <c r="P490" s="83"/>
      <c r="Q490" s="83">
        <f t="shared" si="128"/>
        <v>0</v>
      </c>
    </row>
    <row r="491" spans="3:17" x14ac:dyDescent="0.25">
      <c r="C491" s="18" t="s">
        <v>631</v>
      </c>
      <c r="D491" s="18" t="s">
        <v>632</v>
      </c>
      <c r="E491" s="83"/>
      <c r="F491" s="83"/>
      <c r="G491" s="83"/>
      <c r="H491" s="83"/>
      <c r="I491" s="83"/>
      <c r="J491" s="83"/>
      <c r="K491" s="83"/>
      <c r="L491" s="83"/>
      <c r="M491" s="83"/>
      <c r="N491" s="83"/>
      <c r="O491" s="83"/>
      <c r="P491" s="83"/>
      <c r="Q491" s="83">
        <f t="shared" si="128"/>
        <v>0</v>
      </c>
    </row>
    <row r="492" spans="3:17" x14ac:dyDescent="0.25">
      <c r="C492" s="18" t="s">
        <v>633</v>
      </c>
      <c r="D492" s="18" t="s">
        <v>634</v>
      </c>
      <c r="E492" s="83"/>
      <c r="F492" s="83"/>
      <c r="G492" s="83"/>
      <c r="H492" s="83"/>
      <c r="I492" s="83"/>
      <c r="J492" s="83"/>
      <c r="K492" s="83"/>
      <c r="L492" s="83"/>
      <c r="M492" s="83"/>
      <c r="N492" s="83"/>
      <c r="O492" s="83"/>
      <c r="P492" s="83"/>
      <c r="Q492" s="83">
        <f t="shared" si="128"/>
        <v>0</v>
      </c>
    </row>
    <row r="493" spans="3:17" x14ac:dyDescent="0.25">
      <c r="C493" s="18" t="s">
        <v>639</v>
      </c>
      <c r="D493" s="18" t="s">
        <v>640</v>
      </c>
      <c r="E493" s="83"/>
      <c r="F493" s="83"/>
      <c r="G493" s="83"/>
      <c r="H493" s="83"/>
      <c r="I493" s="83"/>
      <c r="J493" s="83"/>
      <c r="K493" s="83"/>
      <c r="L493" s="83"/>
      <c r="M493" s="83"/>
      <c r="N493" s="83"/>
      <c r="O493" s="83"/>
      <c r="P493" s="83"/>
      <c r="Q493" s="83">
        <f t="shared" si="128"/>
        <v>0</v>
      </c>
    </row>
    <row r="494" spans="3:17" x14ac:dyDescent="0.25">
      <c r="C494" s="18" t="s">
        <v>635</v>
      </c>
      <c r="D494" s="18" t="s">
        <v>636</v>
      </c>
      <c r="E494" s="83"/>
      <c r="F494" s="83"/>
      <c r="G494" s="83"/>
      <c r="H494" s="83"/>
      <c r="I494" s="83"/>
      <c r="J494" s="83"/>
      <c r="K494" s="83"/>
      <c r="L494" s="83"/>
      <c r="M494" s="83"/>
      <c r="N494" s="83"/>
      <c r="O494" s="83"/>
      <c r="P494" s="83"/>
      <c r="Q494" s="83">
        <f t="shared" si="128"/>
        <v>0</v>
      </c>
    </row>
    <row r="495" spans="3:17" x14ac:dyDescent="0.25">
      <c r="C495" s="18" t="s">
        <v>473</v>
      </c>
      <c r="D495" s="18" t="s">
        <v>627</v>
      </c>
      <c r="E495" s="83"/>
      <c r="F495" s="83"/>
      <c r="G495" s="83"/>
      <c r="H495" s="83"/>
      <c r="I495" s="83"/>
      <c r="J495" s="83"/>
      <c r="K495" s="83"/>
      <c r="L495" s="83"/>
      <c r="M495" s="83"/>
      <c r="N495" s="83"/>
      <c r="O495" s="83"/>
      <c r="P495" s="83"/>
      <c r="Q495" s="83">
        <f t="shared" si="128"/>
        <v>0</v>
      </c>
    </row>
    <row r="496" spans="3:17" x14ac:dyDescent="0.25">
      <c r="C496" s="18" t="s">
        <v>473</v>
      </c>
      <c r="D496" s="18" t="s">
        <v>637</v>
      </c>
      <c r="E496" s="83"/>
      <c r="F496" s="83"/>
      <c r="G496" s="83"/>
      <c r="H496" s="83"/>
      <c r="I496" s="83"/>
      <c r="J496" s="83"/>
      <c r="K496" s="83"/>
      <c r="L496" s="83"/>
      <c r="M496" s="83"/>
      <c r="N496" s="83"/>
      <c r="O496" s="83"/>
      <c r="P496" s="83"/>
      <c r="Q496" s="83">
        <f t="shared" si="128"/>
        <v>0</v>
      </c>
    </row>
    <row r="497" spans="3:17" x14ac:dyDescent="0.25">
      <c r="C497" s="18" t="s">
        <v>638</v>
      </c>
      <c r="D497" s="18" t="s">
        <v>629</v>
      </c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83">
        <f t="shared" si="128"/>
        <v>0</v>
      </c>
    </row>
    <row r="498" spans="3:17" x14ac:dyDescent="0.25">
      <c r="C498" s="18" t="s">
        <v>259</v>
      </c>
      <c r="D498" s="18" t="s">
        <v>259</v>
      </c>
      <c r="E498" s="83"/>
      <c r="F498" s="83"/>
      <c r="G498" s="83"/>
      <c r="H498" s="83"/>
      <c r="I498" s="83"/>
      <c r="J498" s="83"/>
      <c r="K498" s="83"/>
      <c r="L498" s="83"/>
      <c r="M498" s="83"/>
      <c r="N498" s="83"/>
      <c r="O498" s="83"/>
      <c r="P498" s="83"/>
      <c r="Q498" s="83">
        <f t="shared" si="128"/>
        <v>0</v>
      </c>
    </row>
    <row r="499" spans="3:17" x14ac:dyDescent="0.25">
      <c r="C499" s="317" t="s">
        <v>225</v>
      </c>
      <c r="D499" s="318"/>
      <c r="E499" s="124">
        <f>SUM(E488:E498)</f>
        <v>0</v>
      </c>
      <c r="F499" s="124">
        <f t="shared" ref="F499:P499" si="129">SUM(F488:F498)</f>
        <v>0</v>
      </c>
      <c r="G499" s="124">
        <f t="shared" si="129"/>
        <v>0</v>
      </c>
      <c r="H499" s="124">
        <f t="shared" si="129"/>
        <v>0</v>
      </c>
      <c r="I499" s="124">
        <f t="shared" si="129"/>
        <v>0</v>
      </c>
      <c r="J499" s="124">
        <f t="shared" si="129"/>
        <v>0</v>
      </c>
      <c r="K499" s="124">
        <f t="shared" si="129"/>
        <v>0</v>
      </c>
      <c r="L499" s="124">
        <f t="shared" si="129"/>
        <v>0</v>
      </c>
      <c r="M499" s="124">
        <f t="shared" si="129"/>
        <v>0</v>
      </c>
      <c r="N499" s="124">
        <f t="shared" si="129"/>
        <v>0</v>
      </c>
      <c r="O499" s="124">
        <f t="shared" si="129"/>
        <v>0</v>
      </c>
      <c r="P499" s="124">
        <f t="shared" si="129"/>
        <v>0</v>
      </c>
      <c r="Q499" s="124">
        <f>SUM(E499:P499)</f>
        <v>0</v>
      </c>
    </row>
    <row r="500" spans="3:17" x14ac:dyDescent="0.25">
      <c r="C500" s="317" t="s">
        <v>256</v>
      </c>
      <c r="D500" s="318"/>
      <c r="E500" s="124">
        <f>E474+E486+E499</f>
        <v>0</v>
      </c>
      <c r="F500" s="124">
        <f t="shared" ref="F500:P500" si="130">F474+F486+F499</f>
        <v>0</v>
      </c>
      <c r="G500" s="124">
        <f t="shared" si="130"/>
        <v>0</v>
      </c>
      <c r="H500" s="124">
        <f t="shared" si="130"/>
        <v>0</v>
      </c>
      <c r="I500" s="124">
        <f t="shared" si="130"/>
        <v>0</v>
      </c>
      <c r="J500" s="124">
        <f t="shared" si="130"/>
        <v>0</v>
      </c>
      <c r="K500" s="124">
        <f t="shared" si="130"/>
        <v>0</v>
      </c>
      <c r="L500" s="124">
        <f t="shared" si="130"/>
        <v>0</v>
      </c>
      <c r="M500" s="124">
        <f t="shared" si="130"/>
        <v>0</v>
      </c>
      <c r="N500" s="124">
        <f t="shared" si="130"/>
        <v>0</v>
      </c>
      <c r="O500" s="124">
        <f t="shared" si="130"/>
        <v>0</v>
      </c>
      <c r="P500" s="124">
        <f t="shared" si="130"/>
        <v>0</v>
      </c>
      <c r="Q500" s="124">
        <f>SUM(E500:P500)</f>
        <v>0</v>
      </c>
    </row>
    <row r="501" spans="3:17" x14ac:dyDescent="0.25">
      <c r="C501" s="317" t="s">
        <v>261</v>
      </c>
      <c r="D501" s="318"/>
      <c r="E501" s="124">
        <f>E500+E462</f>
        <v>0</v>
      </c>
      <c r="F501" s="124">
        <f t="shared" ref="F501:P501" si="131">F500+F462</f>
        <v>0</v>
      </c>
      <c r="G501" s="124">
        <f t="shared" si="131"/>
        <v>0</v>
      </c>
      <c r="H501" s="124">
        <f t="shared" si="131"/>
        <v>0</v>
      </c>
      <c r="I501" s="124">
        <f t="shared" si="131"/>
        <v>0</v>
      </c>
      <c r="J501" s="124">
        <f t="shared" si="131"/>
        <v>0</v>
      </c>
      <c r="K501" s="124">
        <f t="shared" si="131"/>
        <v>0</v>
      </c>
      <c r="L501" s="124">
        <f t="shared" si="131"/>
        <v>0</v>
      </c>
      <c r="M501" s="124">
        <f t="shared" si="131"/>
        <v>0</v>
      </c>
      <c r="N501" s="124">
        <f t="shared" si="131"/>
        <v>0</v>
      </c>
      <c r="O501" s="124">
        <f t="shared" si="131"/>
        <v>0</v>
      </c>
      <c r="P501" s="124">
        <f t="shared" si="131"/>
        <v>0</v>
      </c>
      <c r="Q501" s="124">
        <f>SUM(E501:P501)</f>
        <v>0</v>
      </c>
    </row>
    <row r="503" spans="3:17" x14ac:dyDescent="0.25">
      <c r="C503" s="15"/>
      <c r="Q503" s="27" t="s">
        <v>109</v>
      </c>
    </row>
    <row r="504" spans="3:17" x14ac:dyDescent="0.25">
      <c r="C504" s="312" t="s">
        <v>244</v>
      </c>
      <c r="D504" s="312"/>
      <c r="E504" s="306" t="s">
        <v>325</v>
      </c>
      <c r="F504" s="306"/>
      <c r="G504" s="306"/>
      <c r="H504" s="306"/>
      <c r="I504" s="306"/>
      <c r="J504" s="306"/>
      <c r="K504" s="306"/>
      <c r="L504" s="306"/>
      <c r="M504" s="306"/>
      <c r="N504" s="306"/>
      <c r="O504" s="306"/>
      <c r="P504" s="306"/>
      <c r="Q504" s="306"/>
    </row>
    <row r="505" spans="3:17" x14ac:dyDescent="0.25">
      <c r="C505" s="312"/>
      <c r="D505" s="312"/>
      <c r="E505" s="14" t="s">
        <v>110</v>
      </c>
      <c r="F505" s="14" t="s">
        <v>111</v>
      </c>
      <c r="G505" s="14" t="s">
        <v>112</v>
      </c>
      <c r="H505" s="14" t="s">
        <v>113</v>
      </c>
      <c r="I505" s="14" t="s">
        <v>114</v>
      </c>
      <c r="J505" s="14" t="s">
        <v>115</v>
      </c>
      <c r="K505" s="14" t="s">
        <v>116</v>
      </c>
      <c r="L505" s="14" t="s">
        <v>117</v>
      </c>
      <c r="M505" s="14" t="s">
        <v>118</v>
      </c>
      <c r="N505" s="14" t="s">
        <v>119</v>
      </c>
      <c r="O505" s="14" t="s">
        <v>120</v>
      </c>
      <c r="P505" s="14" t="s">
        <v>121</v>
      </c>
      <c r="Q505" s="14" t="s">
        <v>108</v>
      </c>
    </row>
    <row r="506" spans="3:17" x14ac:dyDescent="0.25">
      <c r="C506" s="319" t="s">
        <v>246</v>
      </c>
      <c r="D506" s="320"/>
      <c r="E506" s="83"/>
      <c r="F506" s="83"/>
      <c r="G506" s="83"/>
      <c r="H506" s="83"/>
      <c r="I506" s="83"/>
      <c r="J506" s="83"/>
      <c r="K506" s="83"/>
      <c r="L506" s="83"/>
      <c r="M506" s="83"/>
      <c r="N506" s="83"/>
      <c r="O506" s="83"/>
      <c r="P506" s="83"/>
      <c r="Q506" s="83"/>
    </row>
    <row r="507" spans="3:17" x14ac:dyDescent="0.25">
      <c r="C507" s="74" t="s">
        <v>247</v>
      </c>
      <c r="D507" s="74" t="s">
        <v>248</v>
      </c>
      <c r="E507" s="83"/>
      <c r="F507" s="83"/>
      <c r="G507" s="83"/>
      <c r="H507" s="83"/>
      <c r="I507" s="83"/>
      <c r="J507" s="83"/>
      <c r="K507" s="83"/>
      <c r="L507" s="83"/>
      <c r="M507" s="83"/>
      <c r="N507" s="83"/>
      <c r="O507" s="83"/>
      <c r="P507" s="83"/>
      <c r="Q507" s="83">
        <f t="shared" ref="Q507:Q516" si="132">SUM(E507:P507)</f>
        <v>0</v>
      </c>
    </row>
    <row r="508" spans="3:17" x14ac:dyDescent="0.25">
      <c r="C508" s="18" t="s">
        <v>249</v>
      </c>
      <c r="D508" s="18" t="s">
        <v>250</v>
      </c>
      <c r="E508" s="83"/>
      <c r="F508" s="83"/>
      <c r="G508" s="83"/>
      <c r="H508" s="83"/>
      <c r="I508" s="83"/>
      <c r="J508" s="83"/>
      <c r="K508" s="83"/>
      <c r="L508" s="83"/>
      <c r="M508" s="83"/>
      <c r="N508" s="83"/>
      <c r="O508" s="83"/>
      <c r="P508" s="83"/>
      <c r="Q508" s="83">
        <f t="shared" si="132"/>
        <v>0</v>
      </c>
    </row>
    <row r="509" spans="3:17" x14ac:dyDescent="0.25">
      <c r="C509" s="18" t="s">
        <v>616</v>
      </c>
      <c r="D509" s="18" t="s">
        <v>617</v>
      </c>
      <c r="E509" s="83"/>
      <c r="F509" s="83"/>
      <c r="G509" s="83"/>
      <c r="H509" s="83"/>
      <c r="I509" s="83"/>
      <c r="J509" s="83"/>
      <c r="K509" s="83"/>
      <c r="L509" s="83"/>
      <c r="M509" s="83"/>
      <c r="N509" s="83"/>
      <c r="O509" s="83"/>
      <c r="P509" s="83"/>
      <c r="Q509" s="83">
        <f t="shared" si="132"/>
        <v>0</v>
      </c>
    </row>
    <row r="510" spans="3:17" x14ac:dyDescent="0.25">
      <c r="C510" s="18" t="s">
        <v>618</v>
      </c>
      <c r="D510" s="18" t="s">
        <v>619</v>
      </c>
      <c r="E510" s="83"/>
      <c r="F510" s="83"/>
      <c r="G510" s="83"/>
      <c r="H510" s="83"/>
      <c r="I510" s="83"/>
      <c r="J510" s="83"/>
      <c r="K510" s="83"/>
      <c r="L510" s="83"/>
      <c r="M510" s="83"/>
      <c r="N510" s="83"/>
      <c r="O510" s="83"/>
      <c r="P510" s="83"/>
      <c r="Q510" s="83">
        <f t="shared" si="132"/>
        <v>0</v>
      </c>
    </row>
    <row r="511" spans="3:17" x14ac:dyDescent="0.25">
      <c r="C511" s="18" t="s">
        <v>620</v>
      </c>
      <c r="D511" s="18" t="s">
        <v>621</v>
      </c>
      <c r="E511" s="83"/>
      <c r="F511" s="83"/>
      <c r="G511" s="83"/>
      <c r="H511" s="83"/>
      <c r="I511" s="83"/>
      <c r="J511" s="83"/>
      <c r="K511" s="83"/>
      <c r="L511" s="83"/>
      <c r="M511" s="83"/>
      <c r="N511" s="83"/>
      <c r="O511" s="83"/>
      <c r="P511" s="83"/>
      <c r="Q511" s="83">
        <f t="shared" si="132"/>
        <v>0</v>
      </c>
    </row>
    <row r="512" spans="3:17" x14ac:dyDescent="0.25">
      <c r="C512" s="18" t="s">
        <v>622</v>
      </c>
      <c r="D512" s="18" t="s">
        <v>623</v>
      </c>
      <c r="E512" s="83"/>
      <c r="F512" s="83"/>
      <c r="G512" s="83"/>
      <c r="H512" s="83"/>
      <c r="I512" s="83"/>
      <c r="J512" s="83"/>
      <c r="K512" s="83"/>
      <c r="L512" s="83"/>
      <c r="M512" s="83"/>
      <c r="N512" s="83"/>
      <c r="O512" s="83"/>
      <c r="P512" s="83"/>
      <c r="Q512" s="83">
        <f t="shared" si="132"/>
        <v>0</v>
      </c>
    </row>
    <row r="513" spans="3:17" x14ac:dyDescent="0.25">
      <c r="C513" s="18" t="s">
        <v>624</v>
      </c>
      <c r="D513" s="18" t="s">
        <v>625</v>
      </c>
      <c r="E513" s="83"/>
      <c r="F513" s="83"/>
      <c r="G513" s="83"/>
      <c r="H513" s="83"/>
      <c r="I513" s="83"/>
      <c r="J513" s="83"/>
      <c r="K513" s="83"/>
      <c r="L513" s="83"/>
      <c r="M513" s="83"/>
      <c r="N513" s="83"/>
      <c r="O513" s="83"/>
      <c r="P513" s="83"/>
      <c r="Q513" s="83">
        <f t="shared" si="132"/>
        <v>0</v>
      </c>
    </row>
    <row r="514" spans="3:17" x14ac:dyDescent="0.25">
      <c r="C514" s="18" t="s">
        <v>626</v>
      </c>
      <c r="D514" s="18" t="s">
        <v>627</v>
      </c>
      <c r="E514" s="83"/>
      <c r="F514" s="83"/>
      <c r="G514" s="83"/>
      <c r="H514" s="83"/>
      <c r="I514" s="83"/>
      <c r="J514" s="83"/>
      <c r="K514" s="83"/>
      <c r="L514" s="83"/>
      <c r="M514" s="83"/>
      <c r="N514" s="83"/>
      <c r="O514" s="83"/>
      <c r="P514" s="83"/>
      <c r="Q514" s="83">
        <f t="shared" si="132"/>
        <v>0</v>
      </c>
    </row>
    <row r="515" spans="3:17" x14ac:dyDescent="0.25">
      <c r="C515" s="18" t="s">
        <v>628</v>
      </c>
      <c r="D515" s="18" t="s">
        <v>629</v>
      </c>
      <c r="E515" s="83"/>
      <c r="F515" s="83"/>
      <c r="G515" s="83"/>
      <c r="H515" s="83"/>
      <c r="I515" s="83"/>
      <c r="J515" s="83"/>
      <c r="K515" s="83"/>
      <c r="L515" s="83"/>
      <c r="M515" s="83"/>
      <c r="N515" s="83"/>
      <c r="O515" s="83"/>
      <c r="P515" s="83"/>
      <c r="Q515" s="83">
        <f t="shared" si="132"/>
        <v>0</v>
      </c>
    </row>
    <row r="516" spans="3:17" x14ac:dyDescent="0.25">
      <c r="C516" s="18" t="s">
        <v>259</v>
      </c>
      <c r="D516" s="18" t="s">
        <v>259</v>
      </c>
      <c r="E516" s="83"/>
      <c r="F516" s="83"/>
      <c r="G516" s="83"/>
      <c r="H516" s="83"/>
      <c r="I516" s="83"/>
      <c r="J516" s="83"/>
      <c r="K516" s="83"/>
      <c r="L516" s="83"/>
      <c r="M516" s="83"/>
      <c r="N516" s="83"/>
      <c r="O516" s="83"/>
      <c r="P516" s="83"/>
      <c r="Q516" s="83">
        <f t="shared" si="132"/>
        <v>0</v>
      </c>
    </row>
    <row r="517" spans="3:17" x14ac:dyDescent="0.25">
      <c r="C517" s="317" t="s">
        <v>251</v>
      </c>
      <c r="D517" s="318"/>
      <c r="E517" s="124">
        <f>SUM(E507:E516)</f>
        <v>0</v>
      </c>
      <c r="F517" s="124">
        <f t="shared" ref="F517:P517" si="133">SUM(F507:F516)</f>
        <v>0</v>
      </c>
      <c r="G517" s="124">
        <f t="shared" si="133"/>
        <v>0</v>
      </c>
      <c r="H517" s="124">
        <f t="shared" si="133"/>
        <v>0</v>
      </c>
      <c r="I517" s="124">
        <f t="shared" si="133"/>
        <v>0</v>
      </c>
      <c r="J517" s="124">
        <f t="shared" si="133"/>
        <v>0</v>
      </c>
      <c r="K517" s="124">
        <f t="shared" si="133"/>
        <v>0</v>
      </c>
      <c r="L517" s="124">
        <f t="shared" si="133"/>
        <v>0</v>
      </c>
      <c r="M517" s="124">
        <f t="shared" si="133"/>
        <v>0</v>
      </c>
      <c r="N517" s="124">
        <f t="shared" si="133"/>
        <v>0</v>
      </c>
      <c r="O517" s="124">
        <f t="shared" si="133"/>
        <v>0</v>
      </c>
      <c r="P517" s="124">
        <f t="shared" si="133"/>
        <v>0</v>
      </c>
      <c r="Q517" s="124">
        <f>SUM(E517:P517)</f>
        <v>0</v>
      </c>
    </row>
    <row r="518" spans="3:17" x14ac:dyDescent="0.25">
      <c r="C518" s="319" t="s">
        <v>257</v>
      </c>
      <c r="D518" s="320"/>
      <c r="E518" s="83"/>
      <c r="F518" s="83"/>
      <c r="G518" s="83"/>
      <c r="H518" s="83"/>
      <c r="I518" s="83"/>
      <c r="J518" s="83"/>
      <c r="K518" s="83"/>
      <c r="L518" s="83"/>
      <c r="M518" s="83"/>
      <c r="N518" s="83"/>
      <c r="O518" s="83"/>
      <c r="P518" s="83"/>
      <c r="Q518" s="83"/>
    </row>
    <row r="519" spans="3:17" x14ac:dyDescent="0.25">
      <c r="C519" s="18" t="s">
        <v>252</v>
      </c>
      <c r="D519" s="18" t="s">
        <v>253</v>
      </c>
      <c r="E519" s="83"/>
      <c r="F519" s="83"/>
      <c r="G519" s="83"/>
      <c r="H519" s="83"/>
      <c r="I519" s="83"/>
      <c r="J519" s="83"/>
      <c r="K519" s="83"/>
      <c r="L519" s="83"/>
      <c r="M519" s="83"/>
      <c r="N519" s="83"/>
      <c r="O519" s="83"/>
      <c r="P519" s="83"/>
      <c r="Q519" s="83">
        <f t="shared" ref="Q519:Q528" si="134">SUM(E519:P519)</f>
        <v>0</v>
      </c>
    </row>
    <row r="520" spans="3:17" x14ac:dyDescent="0.25">
      <c r="C520" s="18" t="s">
        <v>254</v>
      </c>
      <c r="D520" s="18" t="s">
        <v>255</v>
      </c>
      <c r="E520" s="83"/>
      <c r="F520" s="83"/>
      <c r="G520" s="83"/>
      <c r="H520" s="83"/>
      <c r="I520" s="83"/>
      <c r="J520" s="83"/>
      <c r="K520" s="83"/>
      <c r="L520" s="83"/>
      <c r="M520" s="83"/>
      <c r="N520" s="83"/>
      <c r="O520" s="83"/>
      <c r="P520" s="83"/>
      <c r="Q520" s="83">
        <f t="shared" si="134"/>
        <v>0</v>
      </c>
    </row>
    <row r="521" spans="3:17" x14ac:dyDescent="0.25">
      <c r="C521" s="18" t="s">
        <v>630</v>
      </c>
      <c r="D521" s="18" t="s">
        <v>64</v>
      </c>
      <c r="E521" s="83"/>
      <c r="F521" s="83"/>
      <c r="G521" s="83"/>
      <c r="H521" s="83"/>
      <c r="I521" s="83"/>
      <c r="J521" s="83"/>
      <c r="K521" s="83"/>
      <c r="L521" s="83"/>
      <c r="M521" s="83"/>
      <c r="N521" s="83"/>
      <c r="O521" s="83"/>
      <c r="P521" s="83"/>
      <c r="Q521" s="83">
        <f t="shared" si="134"/>
        <v>0</v>
      </c>
    </row>
    <row r="522" spans="3:17" x14ac:dyDescent="0.25">
      <c r="C522" s="18" t="s">
        <v>631</v>
      </c>
      <c r="D522" s="18" t="s">
        <v>632</v>
      </c>
      <c r="E522" s="83"/>
      <c r="F522" s="83"/>
      <c r="G522" s="83"/>
      <c r="H522" s="83"/>
      <c r="I522" s="83"/>
      <c r="J522" s="83"/>
      <c r="K522" s="83"/>
      <c r="L522" s="83"/>
      <c r="M522" s="83"/>
      <c r="N522" s="83"/>
      <c r="O522" s="83"/>
      <c r="P522" s="83"/>
      <c r="Q522" s="83">
        <f t="shared" si="134"/>
        <v>0</v>
      </c>
    </row>
    <row r="523" spans="3:17" x14ac:dyDescent="0.25">
      <c r="C523" s="18" t="s">
        <v>633</v>
      </c>
      <c r="D523" s="18" t="s">
        <v>634</v>
      </c>
      <c r="E523" s="83"/>
      <c r="F523" s="83"/>
      <c r="G523" s="83"/>
      <c r="H523" s="83"/>
      <c r="I523" s="83"/>
      <c r="J523" s="83"/>
      <c r="K523" s="83"/>
      <c r="L523" s="83"/>
      <c r="M523" s="83"/>
      <c r="N523" s="83"/>
      <c r="O523" s="83"/>
      <c r="P523" s="83"/>
      <c r="Q523" s="83">
        <f t="shared" si="134"/>
        <v>0</v>
      </c>
    </row>
    <row r="524" spans="3:17" x14ac:dyDescent="0.25">
      <c r="C524" s="18" t="s">
        <v>635</v>
      </c>
      <c r="D524" s="18" t="s">
        <v>636</v>
      </c>
      <c r="E524" s="83"/>
      <c r="F524" s="83"/>
      <c r="G524" s="83"/>
      <c r="H524" s="83"/>
      <c r="I524" s="83"/>
      <c r="J524" s="83"/>
      <c r="K524" s="83"/>
      <c r="L524" s="83"/>
      <c r="M524" s="83"/>
      <c r="N524" s="83"/>
      <c r="O524" s="83"/>
      <c r="P524" s="83"/>
      <c r="Q524" s="83">
        <f t="shared" si="134"/>
        <v>0</v>
      </c>
    </row>
    <row r="525" spans="3:17" x14ac:dyDescent="0.25">
      <c r="C525" s="18" t="s">
        <v>473</v>
      </c>
      <c r="D525" s="18" t="s">
        <v>627</v>
      </c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3"/>
      <c r="P525" s="83"/>
      <c r="Q525" s="83">
        <f t="shared" si="134"/>
        <v>0</v>
      </c>
    </row>
    <row r="526" spans="3:17" x14ac:dyDescent="0.25">
      <c r="C526" s="18" t="s">
        <v>473</v>
      </c>
      <c r="D526" s="18" t="s">
        <v>637</v>
      </c>
      <c r="E526" s="83"/>
      <c r="F526" s="83"/>
      <c r="G526" s="83"/>
      <c r="H526" s="83"/>
      <c r="I526" s="83"/>
      <c r="J526" s="83"/>
      <c r="K526" s="83"/>
      <c r="L526" s="83"/>
      <c r="M526" s="83"/>
      <c r="N526" s="83"/>
      <c r="O526" s="83"/>
      <c r="P526" s="83"/>
      <c r="Q526" s="83">
        <f t="shared" si="134"/>
        <v>0</v>
      </c>
    </row>
    <row r="527" spans="3:17" x14ac:dyDescent="0.25">
      <c r="C527" s="18" t="s">
        <v>638</v>
      </c>
      <c r="D527" s="18" t="s">
        <v>629</v>
      </c>
      <c r="E527" s="83"/>
      <c r="F527" s="83"/>
      <c r="G527" s="83"/>
      <c r="H527" s="83"/>
      <c r="I527" s="83"/>
      <c r="J527" s="83"/>
      <c r="K527" s="83"/>
      <c r="L527" s="83"/>
      <c r="M527" s="83"/>
      <c r="N527" s="83"/>
      <c r="O527" s="83"/>
      <c r="P527" s="83"/>
      <c r="Q527" s="83">
        <f t="shared" si="134"/>
        <v>0</v>
      </c>
    </row>
    <row r="528" spans="3:17" x14ac:dyDescent="0.25">
      <c r="C528" s="18" t="s">
        <v>259</v>
      </c>
      <c r="D528" s="18" t="s">
        <v>259</v>
      </c>
      <c r="E528" s="83"/>
      <c r="F528" s="83"/>
      <c r="G528" s="83"/>
      <c r="H528" s="83"/>
      <c r="I528" s="83"/>
      <c r="J528" s="83"/>
      <c r="K528" s="83"/>
      <c r="L528" s="83"/>
      <c r="M528" s="83"/>
      <c r="N528" s="83"/>
      <c r="O528" s="83"/>
      <c r="P528" s="83"/>
      <c r="Q528" s="83">
        <f t="shared" si="134"/>
        <v>0</v>
      </c>
    </row>
    <row r="529" spans="3:17" x14ac:dyDescent="0.25">
      <c r="C529" s="317" t="s">
        <v>225</v>
      </c>
      <c r="D529" s="318"/>
      <c r="E529" s="124">
        <f>SUM(E519:E528)</f>
        <v>0</v>
      </c>
      <c r="F529" s="124">
        <f t="shared" ref="F529:P529" si="135">SUM(F519:F528)</f>
        <v>0</v>
      </c>
      <c r="G529" s="124">
        <f t="shared" si="135"/>
        <v>0</v>
      </c>
      <c r="H529" s="124">
        <f t="shared" si="135"/>
        <v>0</v>
      </c>
      <c r="I529" s="124">
        <f t="shared" si="135"/>
        <v>0</v>
      </c>
      <c r="J529" s="124">
        <f t="shared" si="135"/>
        <v>0</v>
      </c>
      <c r="K529" s="124">
        <f t="shared" si="135"/>
        <v>0</v>
      </c>
      <c r="L529" s="124">
        <f t="shared" si="135"/>
        <v>0</v>
      </c>
      <c r="M529" s="124">
        <f t="shared" si="135"/>
        <v>0</v>
      </c>
      <c r="N529" s="124">
        <f t="shared" si="135"/>
        <v>0</v>
      </c>
      <c r="O529" s="124">
        <f t="shared" si="135"/>
        <v>0</v>
      </c>
      <c r="P529" s="124">
        <f t="shared" si="135"/>
        <v>0</v>
      </c>
      <c r="Q529" s="124">
        <f>SUM(E529:P529)</f>
        <v>0</v>
      </c>
    </row>
    <row r="530" spans="3:17" x14ac:dyDescent="0.25">
      <c r="C530" s="319" t="s">
        <v>258</v>
      </c>
      <c r="D530" s="320"/>
      <c r="E530" s="83"/>
      <c r="F530" s="83"/>
      <c r="G530" s="83"/>
      <c r="H530" s="83"/>
      <c r="I530" s="83"/>
      <c r="J530" s="83"/>
      <c r="K530" s="83"/>
      <c r="L530" s="83"/>
      <c r="M530" s="83"/>
      <c r="N530" s="83"/>
      <c r="O530" s="83"/>
      <c r="P530" s="83"/>
      <c r="Q530" s="83"/>
    </row>
    <row r="531" spans="3:17" x14ac:dyDescent="0.25">
      <c r="C531" s="18" t="s">
        <v>252</v>
      </c>
      <c r="D531" s="18" t="s">
        <v>253</v>
      </c>
      <c r="E531" s="83"/>
      <c r="F531" s="83"/>
      <c r="G531" s="83"/>
      <c r="H531" s="83"/>
      <c r="I531" s="83"/>
      <c r="J531" s="83"/>
      <c r="K531" s="83"/>
      <c r="L531" s="83"/>
      <c r="M531" s="83"/>
      <c r="N531" s="83"/>
      <c r="O531" s="83"/>
      <c r="P531" s="83"/>
      <c r="Q531" s="83">
        <f t="shared" ref="Q531:Q540" si="136">SUM(E531:P531)</f>
        <v>0</v>
      </c>
    </row>
    <row r="532" spans="3:17" x14ac:dyDescent="0.25">
      <c r="C532" s="18" t="s">
        <v>254</v>
      </c>
      <c r="D532" s="18" t="s">
        <v>255</v>
      </c>
      <c r="E532" s="83"/>
      <c r="F532" s="83"/>
      <c r="G532" s="83"/>
      <c r="H532" s="83"/>
      <c r="I532" s="83"/>
      <c r="J532" s="83"/>
      <c r="K532" s="83"/>
      <c r="L532" s="83"/>
      <c r="M532" s="83"/>
      <c r="N532" s="83"/>
      <c r="O532" s="83"/>
      <c r="P532" s="83"/>
      <c r="Q532" s="83">
        <f t="shared" si="136"/>
        <v>0</v>
      </c>
    </row>
    <row r="533" spans="3:17" x14ac:dyDescent="0.25">
      <c r="C533" s="18" t="s">
        <v>630</v>
      </c>
      <c r="D533" s="18" t="s">
        <v>64</v>
      </c>
      <c r="E533" s="83"/>
      <c r="F533" s="83"/>
      <c r="G533" s="83"/>
      <c r="H533" s="83"/>
      <c r="I533" s="83"/>
      <c r="J533" s="83"/>
      <c r="K533" s="83"/>
      <c r="L533" s="83"/>
      <c r="M533" s="83"/>
      <c r="N533" s="83"/>
      <c r="O533" s="83"/>
      <c r="P533" s="83"/>
      <c r="Q533" s="83">
        <f t="shared" si="136"/>
        <v>0</v>
      </c>
    </row>
    <row r="534" spans="3:17" x14ac:dyDescent="0.25">
      <c r="C534" s="18" t="s">
        <v>631</v>
      </c>
      <c r="D534" s="18" t="s">
        <v>632</v>
      </c>
      <c r="E534" s="83"/>
      <c r="F534" s="83"/>
      <c r="G534" s="83"/>
      <c r="H534" s="83"/>
      <c r="I534" s="83"/>
      <c r="J534" s="83"/>
      <c r="K534" s="83"/>
      <c r="L534" s="83"/>
      <c r="M534" s="83"/>
      <c r="N534" s="83"/>
      <c r="O534" s="83"/>
      <c r="P534" s="83"/>
      <c r="Q534" s="83">
        <f t="shared" si="136"/>
        <v>0</v>
      </c>
    </row>
    <row r="535" spans="3:17" x14ac:dyDescent="0.25">
      <c r="C535" s="18" t="s">
        <v>633</v>
      </c>
      <c r="D535" s="18" t="s">
        <v>634</v>
      </c>
      <c r="E535" s="83"/>
      <c r="F535" s="83"/>
      <c r="G535" s="83"/>
      <c r="H535" s="83"/>
      <c r="I535" s="83"/>
      <c r="J535" s="83"/>
      <c r="K535" s="83"/>
      <c r="L535" s="83"/>
      <c r="M535" s="83"/>
      <c r="N535" s="83"/>
      <c r="O535" s="83"/>
      <c r="P535" s="83"/>
      <c r="Q535" s="83">
        <f t="shared" si="136"/>
        <v>0</v>
      </c>
    </row>
    <row r="536" spans="3:17" x14ac:dyDescent="0.25">
      <c r="C536" s="18" t="s">
        <v>635</v>
      </c>
      <c r="D536" s="18" t="s">
        <v>636</v>
      </c>
      <c r="E536" s="83"/>
      <c r="F536" s="83"/>
      <c r="G536" s="83"/>
      <c r="H536" s="83"/>
      <c r="I536" s="83"/>
      <c r="J536" s="83"/>
      <c r="K536" s="83"/>
      <c r="L536" s="83"/>
      <c r="M536" s="83"/>
      <c r="N536" s="83"/>
      <c r="O536" s="83"/>
      <c r="P536" s="83"/>
      <c r="Q536" s="83">
        <f t="shared" si="136"/>
        <v>0</v>
      </c>
    </row>
    <row r="537" spans="3:17" x14ac:dyDescent="0.25">
      <c r="C537" s="18" t="s">
        <v>473</v>
      </c>
      <c r="D537" s="18" t="s">
        <v>627</v>
      </c>
      <c r="E537" s="83"/>
      <c r="F537" s="83"/>
      <c r="G537" s="83"/>
      <c r="H537" s="83"/>
      <c r="I537" s="83"/>
      <c r="J537" s="83"/>
      <c r="K537" s="83"/>
      <c r="L537" s="83"/>
      <c r="M537" s="83"/>
      <c r="N537" s="83"/>
      <c r="O537" s="83"/>
      <c r="P537" s="83"/>
      <c r="Q537" s="83">
        <f t="shared" si="136"/>
        <v>0</v>
      </c>
    </row>
    <row r="538" spans="3:17" x14ac:dyDescent="0.25">
      <c r="C538" s="18" t="s">
        <v>473</v>
      </c>
      <c r="D538" s="18" t="s">
        <v>637</v>
      </c>
      <c r="E538" s="83"/>
      <c r="F538" s="83"/>
      <c r="G538" s="83"/>
      <c r="H538" s="83"/>
      <c r="I538" s="83"/>
      <c r="J538" s="83"/>
      <c r="K538" s="83"/>
      <c r="L538" s="83"/>
      <c r="M538" s="83"/>
      <c r="N538" s="83"/>
      <c r="O538" s="83"/>
      <c r="P538" s="83"/>
      <c r="Q538" s="83">
        <f t="shared" si="136"/>
        <v>0</v>
      </c>
    </row>
    <row r="539" spans="3:17" x14ac:dyDescent="0.25">
      <c r="C539" s="18" t="s">
        <v>638</v>
      </c>
      <c r="D539" s="18" t="s">
        <v>629</v>
      </c>
      <c r="E539" s="83"/>
      <c r="F539" s="83"/>
      <c r="G539" s="83"/>
      <c r="H539" s="83"/>
      <c r="I539" s="83"/>
      <c r="J539" s="83"/>
      <c r="K539" s="83"/>
      <c r="L539" s="83"/>
      <c r="M539" s="83"/>
      <c r="N539" s="83"/>
      <c r="O539" s="83"/>
      <c r="P539" s="83"/>
      <c r="Q539" s="83">
        <f t="shared" si="136"/>
        <v>0</v>
      </c>
    </row>
    <row r="540" spans="3:17" x14ac:dyDescent="0.25">
      <c r="C540" s="18" t="s">
        <v>259</v>
      </c>
      <c r="D540" s="18" t="s">
        <v>259</v>
      </c>
      <c r="E540" s="83"/>
      <c r="F540" s="83"/>
      <c r="G540" s="83"/>
      <c r="H540" s="83"/>
      <c r="I540" s="83"/>
      <c r="J540" s="83"/>
      <c r="K540" s="83"/>
      <c r="L540" s="83"/>
      <c r="M540" s="83"/>
      <c r="N540" s="83"/>
      <c r="O540" s="83"/>
      <c r="P540" s="83"/>
      <c r="Q540" s="83">
        <f t="shared" si="136"/>
        <v>0</v>
      </c>
    </row>
    <row r="541" spans="3:17" x14ac:dyDescent="0.25">
      <c r="C541" s="317" t="s">
        <v>225</v>
      </c>
      <c r="D541" s="318"/>
      <c r="E541" s="124">
        <f>SUM(E531:E540)</f>
        <v>0</v>
      </c>
      <c r="F541" s="124">
        <f t="shared" ref="F541:P541" si="137">SUM(F531:F540)</f>
        <v>0</v>
      </c>
      <c r="G541" s="124">
        <f t="shared" si="137"/>
        <v>0</v>
      </c>
      <c r="H541" s="124">
        <f t="shared" si="137"/>
        <v>0</v>
      </c>
      <c r="I541" s="124">
        <f t="shared" si="137"/>
        <v>0</v>
      </c>
      <c r="J541" s="124">
        <f t="shared" si="137"/>
        <v>0</v>
      </c>
      <c r="K541" s="124">
        <f t="shared" si="137"/>
        <v>0</v>
      </c>
      <c r="L541" s="124">
        <f t="shared" si="137"/>
        <v>0</v>
      </c>
      <c r="M541" s="124">
        <f t="shared" si="137"/>
        <v>0</v>
      </c>
      <c r="N541" s="124">
        <f t="shared" si="137"/>
        <v>0</v>
      </c>
      <c r="O541" s="124">
        <f t="shared" si="137"/>
        <v>0</v>
      </c>
      <c r="P541" s="124">
        <f t="shared" si="137"/>
        <v>0</v>
      </c>
      <c r="Q541" s="124">
        <f>SUM(E541:P541)</f>
        <v>0</v>
      </c>
    </row>
    <row r="542" spans="3:17" x14ac:dyDescent="0.25">
      <c r="C542" s="319" t="s">
        <v>260</v>
      </c>
      <c r="D542" s="320"/>
      <c r="E542" s="83"/>
      <c r="F542" s="83"/>
      <c r="G542" s="83"/>
      <c r="H542" s="83"/>
      <c r="I542" s="83"/>
      <c r="J542" s="83"/>
      <c r="K542" s="83"/>
      <c r="L542" s="83"/>
      <c r="M542" s="83"/>
      <c r="N542" s="83"/>
      <c r="O542" s="83"/>
      <c r="P542" s="83"/>
      <c r="Q542" s="83"/>
    </row>
    <row r="543" spans="3:17" x14ac:dyDescent="0.25">
      <c r="C543" s="18" t="s">
        <v>252</v>
      </c>
      <c r="D543" s="18" t="s">
        <v>253</v>
      </c>
      <c r="E543" s="83"/>
      <c r="F543" s="83"/>
      <c r="G543" s="83"/>
      <c r="H543" s="83"/>
      <c r="I543" s="83"/>
      <c r="J543" s="83"/>
      <c r="K543" s="83"/>
      <c r="L543" s="83"/>
      <c r="M543" s="83"/>
      <c r="N543" s="83"/>
      <c r="O543" s="83"/>
      <c r="P543" s="83"/>
      <c r="Q543" s="83">
        <f t="shared" ref="Q543:Q553" si="138">SUM(E543:P543)</f>
        <v>0</v>
      </c>
    </row>
    <row r="544" spans="3:17" x14ac:dyDescent="0.25">
      <c r="C544" s="18" t="s">
        <v>254</v>
      </c>
      <c r="D544" s="18" t="s">
        <v>255</v>
      </c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>
        <f t="shared" si="138"/>
        <v>0</v>
      </c>
    </row>
    <row r="545" spans="3:17" x14ac:dyDescent="0.25">
      <c r="C545" s="18" t="s">
        <v>641</v>
      </c>
      <c r="D545" s="18" t="s">
        <v>64</v>
      </c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>
        <f t="shared" si="138"/>
        <v>0</v>
      </c>
    </row>
    <row r="546" spans="3:17" x14ac:dyDescent="0.25">
      <c r="C546" s="18" t="s">
        <v>631</v>
      </c>
      <c r="D546" s="18" t="s">
        <v>632</v>
      </c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>
        <f t="shared" si="138"/>
        <v>0</v>
      </c>
    </row>
    <row r="547" spans="3:17" x14ac:dyDescent="0.25">
      <c r="C547" s="18" t="s">
        <v>633</v>
      </c>
      <c r="D547" s="18" t="s">
        <v>634</v>
      </c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>
        <f t="shared" si="138"/>
        <v>0</v>
      </c>
    </row>
    <row r="548" spans="3:17" x14ac:dyDescent="0.25">
      <c r="C548" s="18" t="s">
        <v>639</v>
      </c>
      <c r="D548" s="18" t="s">
        <v>640</v>
      </c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>
        <f t="shared" si="138"/>
        <v>0</v>
      </c>
    </row>
    <row r="549" spans="3:17" x14ac:dyDescent="0.25">
      <c r="C549" s="18" t="s">
        <v>635</v>
      </c>
      <c r="D549" s="18" t="s">
        <v>636</v>
      </c>
      <c r="E549" s="83"/>
      <c r="F549" s="83"/>
      <c r="G549" s="83"/>
      <c r="H549" s="83"/>
      <c r="I549" s="83"/>
      <c r="J549" s="83"/>
      <c r="K549" s="83"/>
      <c r="L549" s="83"/>
      <c r="M549" s="83"/>
      <c r="N549" s="83"/>
      <c r="O549" s="83"/>
      <c r="P549" s="83"/>
      <c r="Q549" s="83">
        <f t="shared" si="138"/>
        <v>0</v>
      </c>
    </row>
    <row r="550" spans="3:17" x14ac:dyDescent="0.25">
      <c r="C550" s="18" t="s">
        <v>473</v>
      </c>
      <c r="D550" s="18" t="s">
        <v>627</v>
      </c>
      <c r="E550" s="83"/>
      <c r="F550" s="83"/>
      <c r="G550" s="83"/>
      <c r="H550" s="83"/>
      <c r="I550" s="83"/>
      <c r="J550" s="83"/>
      <c r="K550" s="83"/>
      <c r="L550" s="83"/>
      <c r="M550" s="83"/>
      <c r="N550" s="83"/>
      <c r="O550" s="83"/>
      <c r="P550" s="83"/>
      <c r="Q550" s="83">
        <f t="shared" si="138"/>
        <v>0</v>
      </c>
    </row>
    <row r="551" spans="3:17" x14ac:dyDescent="0.25">
      <c r="C551" s="18" t="s">
        <v>473</v>
      </c>
      <c r="D551" s="18" t="s">
        <v>637</v>
      </c>
      <c r="E551" s="83"/>
      <c r="F551" s="83"/>
      <c r="G551" s="83"/>
      <c r="H551" s="83"/>
      <c r="I551" s="83"/>
      <c r="J551" s="83"/>
      <c r="K551" s="83"/>
      <c r="L551" s="83"/>
      <c r="M551" s="83"/>
      <c r="N551" s="83"/>
      <c r="O551" s="83"/>
      <c r="P551" s="83"/>
      <c r="Q551" s="83">
        <f t="shared" si="138"/>
        <v>0</v>
      </c>
    </row>
    <row r="552" spans="3:17" x14ac:dyDescent="0.25">
      <c r="C552" s="18" t="s">
        <v>638</v>
      </c>
      <c r="D552" s="18" t="s">
        <v>629</v>
      </c>
      <c r="E552" s="83"/>
      <c r="F552" s="83"/>
      <c r="G552" s="83"/>
      <c r="H552" s="83"/>
      <c r="I552" s="83"/>
      <c r="J552" s="83"/>
      <c r="K552" s="83"/>
      <c r="L552" s="83"/>
      <c r="M552" s="83"/>
      <c r="N552" s="83"/>
      <c r="O552" s="83"/>
      <c r="P552" s="83"/>
      <c r="Q552" s="83">
        <f t="shared" si="138"/>
        <v>0</v>
      </c>
    </row>
    <row r="553" spans="3:17" x14ac:dyDescent="0.25">
      <c r="C553" s="18" t="s">
        <v>259</v>
      </c>
      <c r="D553" s="18" t="s">
        <v>259</v>
      </c>
      <c r="E553" s="83"/>
      <c r="F553" s="83"/>
      <c r="G553" s="83"/>
      <c r="H553" s="83"/>
      <c r="I553" s="83"/>
      <c r="J553" s="83"/>
      <c r="K553" s="83"/>
      <c r="L553" s="83"/>
      <c r="M553" s="83"/>
      <c r="N553" s="83"/>
      <c r="O553" s="83"/>
      <c r="P553" s="83"/>
      <c r="Q553" s="83">
        <f t="shared" si="138"/>
        <v>0</v>
      </c>
    </row>
    <row r="554" spans="3:17" x14ac:dyDescent="0.25">
      <c r="C554" s="317" t="s">
        <v>225</v>
      </c>
      <c r="D554" s="318"/>
      <c r="E554" s="124">
        <f>SUM(E543:E553)</f>
        <v>0</v>
      </c>
      <c r="F554" s="124">
        <f t="shared" ref="F554:P554" si="139">SUM(F543:F553)</f>
        <v>0</v>
      </c>
      <c r="G554" s="124">
        <f t="shared" si="139"/>
        <v>0</v>
      </c>
      <c r="H554" s="124">
        <f t="shared" si="139"/>
        <v>0</v>
      </c>
      <c r="I554" s="124">
        <f t="shared" si="139"/>
        <v>0</v>
      </c>
      <c r="J554" s="124">
        <f t="shared" si="139"/>
        <v>0</v>
      </c>
      <c r="K554" s="124">
        <f t="shared" si="139"/>
        <v>0</v>
      </c>
      <c r="L554" s="124">
        <f t="shared" si="139"/>
        <v>0</v>
      </c>
      <c r="M554" s="124">
        <f t="shared" si="139"/>
        <v>0</v>
      </c>
      <c r="N554" s="124">
        <f t="shared" si="139"/>
        <v>0</v>
      </c>
      <c r="O554" s="124">
        <f t="shared" si="139"/>
        <v>0</v>
      </c>
      <c r="P554" s="124">
        <f t="shared" si="139"/>
        <v>0</v>
      </c>
      <c r="Q554" s="124">
        <f>SUM(E554:P554)</f>
        <v>0</v>
      </c>
    </row>
    <row r="555" spans="3:17" x14ac:dyDescent="0.25">
      <c r="C555" s="317" t="s">
        <v>256</v>
      </c>
      <c r="D555" s="318"/>
      <c r="E555" s="124">
        <f>E529+E541+E554</f>
        <v>0</v>
      </c>
      <c r="F555" s="124">
        <f t="shared" ref="F555:P555" si="140">F529+F541+F554</f>
        <v>0</v>
      </c>
      <c r="G555" s="124">
        <f t="shared" si="140"/>
        <v>0</v>
      </c>
      <c r="H555" s="124">
        <f t="shared" si="140"/>
        <v>0</v>
      </c>
      <c r="I555" s="124">
        <f t="shared" si="140"/>
        <v>0</v>
      </c>
      <c r="J555" s="124">
        <f t="shared" si="140"/>
        <v>0</v>
      </c>
      <c r="K555" s="124">
        <f t="shared" si="140"/>
        <v>0</v>
      </c>
      <c r="L555" s="124">
        <f t="shared" si="140"/>
        <v>0</v>
      </c>
      <c r="M555" s="124">
        <f t="shared" si="140"/>
        <v>0</v>
      </c>
      <c r="N555" s="124">
        <f t="shared" si="140"/>
        <v>0</v>
      </c>
      <c r="O555" s="124">
        <f t="shared" si="140"/>
        <v>0</v>
      </c>
      <c r="P555" s="124">
        <f t="shared" si="140"/>
        <v>0</v>
      </c>
      <c r="Q555" s="124">
        <f>SUM(E555:P555)</f>
        <v>0</v>
      </c>
    </row>
    <row r="556" spans="3:17" x14ac:dyDescent="0.25">
      <c r="C556" s="317" t="s">
        <v>261</v>
      </c>
      <c r="D556" s="318"/>
      <c r="E556" s="124">
        <f>E555+E517</f>
        <v>0</v>
      </c>
      <c r="F556" s="124">
        <f t="shared" ref="F556:P556" si="141">F555+F517</f>
        <v>0</v>
      </c>
      <c r="G556" s="124">
        <f t="shared" si="141"/>
        <v>0</v>
      </c>
      <c r="H556" s="124">
        <f t="shared" si="141"/>
        <v>0</v>
      </c>
      <c r="I556" s="124">
        <f t="shared" si="141"/>
        <v>0</v>
      </c>
      <c r="J556" s="124">
        <f t="shared" si="141"/>
        <v>0</v>
      </c>
      <c r="K556" s="124">
        <f t="shared" si="141"/>
        <v>0</v>
      </c>
      <c r="L556" s="124">
        <f t="shared" si="141"/>
        <v>0</v>
      </c>
      <c r="M556" s="124">
        <f t="shared" si="141"/>
        <v>0</v>
      </c>
      <c r="N556" s="124">
        <f t="shared" si="141"/>
        <v>0</v>
      </c>
      <c r="O556" s="124">
        <f t="shared" si="141"/>
        <v>0</v>
      </c>
      <c r="P556" s="124">
        <f t="shared" si="141"/>
        <v>0</v>
      </c>
      <c r="Q556" s="124">
        <f>SUM(E556:P556)</f>
        <v>0</v>
      </c>
    </row>
    <row r="558" spans="3:17" x14ac:dyDescent="0.25">
      <c r="C558" s="15"/>
      <c r="Q558" s="27" t="s">
        <v>109</v>
      </c>
    </row>
    <row r="559" spans="3:17" x14ac:dyDescent="0.25">
      <c r="C559" s="312" t="s">
        <v>244</v>
      </c>
      <c r="D559" s="312"/>
      <c r="E559" s="306" t="s">
        <v>326</v>
      </c>
      <c r="F559" s="306"/>
      <c r="G559" s="306"/>
      <c r="H559" s="306"/>
      <c r="I559" s="306"/>
      <c r="J559" s="306"/>
      <c r="K559" s="306"/>
      <c r="L559" s="306"/>
      <c r="M559" s="306"/>
      <c r="N559" s="306"/>
      <c r="O559" s="306"/>
      <c r="P559" s="306"/>
      <c r="Q559" s="306"/>
    </row>
    <row r="560" spans="3:17" x14ac:dyDescent="0.25">
      <c r="C560" s="312"/>
      <c r="D560" s="312"/>
      <c r="E560" s="14" t="s">
        <v>110</v>
      </c>
      <c r="F560" s="14" t="s">
        <v>111</v>
      </c>
      <c r="G560" s="14" t="s">
        <v>112</v>
      </c>
      <c r="H560" s="14" t="s">
        <v>113</v>
      </c>
      <c r="I560" s="14" t="s">
        <v>114</v>
      </c>
      <c r="J560" s="14" t="s">
        <v>115</v>
      </c>
      <c r="K560" s="14" t="s">
        <v>116</v>
      </c>
      <c r="L560" s="14" t="s">
        <v>117</v>
      </c>
      <c r="M560" s="14" t="s">
        <v>118</v>
      </c>
      <c r="N560" s="14" t="s">
        <v>119</v>
      </c>
      <c r="O560" s="14" t="s">
        <v>120</v>
      </c>
      <c r="P560" s="14" t="s">
        <v>121</v>
      </c>
      <c r="Q560" s="14" t="s">
        <v>108</v>
      </c>
    </row>
    <row r="561" spans="3:17" x14ac:dyDescent="0.25">
      <c r="C561" s="319" t="s">
        <v>246</v>
      </c>
      <c r="D561" s="320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</row>
    <row r="562" spans="3:17" x14ac:dyDescent="0.25">
      <c r="C562" s="74" t="s">
        <v>247</v>
      </c>
      <c r="D562" s="74" t="s">
        <v>248</v>
      </c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>
        <f t="shared" ref="Q562:Q571" si="142">SUM(E562:P562)</f>
        <v>0</v>
      </c>
    </row>
    <row r="563" spans="3:17" x14ac:dyDescent="0.25">
      <c r="C563" s="18" t="s">
        <v>249</v>
      </c>
      <c r="D563" s="18" t="s">
        <v>250</v>
      </c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>
        <f t="shared" si="142"/>
        <v>0</v>
      </c>
    </row>
    <row r="564" spans="3:17" x14ac:dyDescent="0.25">
      <c r="C564" s="18" t="s">
        <v>616</v>
      </c>
      <c r="D564" s="18" t="s">
        <v>617</v>
      </c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>
        <f t="shared" si="142"/>
        <v>0</v>
      </c>
    </row>
    <row r="565" spans="3:17" x14ac:dyDescent="0.25">
      <c r="C565" s="18" t="s">
        <v>618</v>
      </c>
      <c r="D565" s="18" t="s">
        <v>619</v>
      </c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>
        <f t="shared" si="142"/>
        <v>0</v>
      </c>
    </row>
    <row r="566" spans="3:17" x14ac:dyDescent="0.25">
      <c r="C566" s="18" t="s">
        <v>620</v>
      </c>
      <c r="D566" s="18" t="s">
        <v>621</v>
      </c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>
        <f t="shared" si="142"/>
        <v>0</v>
      </c>
    </row>
    <row r="567" spans="3:17" x14ac:dyDescent="0.25">
      <c r="C567" s="18" t="s">
        <v>622</v>
      </c>
      <c r="D567" s="18" t="s">
        <v>623</v>
      </c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>
        <f t="shared" si="142"/>
        <v>0</v>
      </c>
    </row>
    <row r="568" spans="3:17" x14ac:dyDescent="0.25">
      <c r="C568" s="18" t="s">
        <v>624</v>
      </c>
      <c r="D568" s="18" t="s">
        <v>625</v>
      </c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>
        <f t="shared" si="142"/>
        <v>0</v>
      </c>
    </row>
    <row r="569" spans="3:17" x14ac:dyDescent="0.25">
      <c r="C569" s="18" t="s">
        <v>626</v>
      </c>
      <c r="D569" s="18" t="s">
        <v>627</v>
      </c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>
        <f t="shared" si="142"/>
        <v>0</v>
      </c>
    </row>
    <row r="570" spans="3:17" x14ac:dyDescent="0.25">
      <c r="C570" s="18" t="s">
        <v>628</v>
      </c>
      <c r="D570" s="18" t="s">
        <v>629</v>
      </c>
      <c r="E570" s="83"/>
      <c r="F570" s="83"/>
      <c r="G570" s="83"/>
      <c r="H570" s="83"/>
      <c r="I570" s="83"/>
      <c r="J570" s="83"/>
      <c r="K570" s="83"/>
      <c r="L570" s="83"/>
      <c r="M570" s="83"/>
      <c r="N570" s="83"/>
      <c r="O570" s="83"/>
      <c r="P570" s="83"/>
      <c r="Q570" s="83">
        <f t="shared" si="142"/>
        <v>0</v>
      </c>
    </row>
    <row r="571" spans="3:17" x14ac:dyDescent="0.25">
      <c r="C571" s="18" t="s">
        <v>259</v>
      </c>
      <c r="D571" s="18" t="s">
        <v>259</v>
      </c>
      <c r="E571" s="83"/>
      <c r="F571" s="83"/>
      <c r="G571" s="83"/>
      <c r="H571" s="83"/>
      <c r="I571" s="83"/>
      <c r="J571" s="83"/>
      <c r="K571" s="83"/>
      <c r="L571" s="83"/>
      <c r="M571" s="83"/>
      <c r="N571" s="83"/>
      <c r="O571" s="83"/>
      <c r="P571" s="83"/>
      <c r="Q571" s="83">
        <f t="shared" si="142"/>
        <v>0</v>
      </c>
    </row>
    <row r="572" spans="3:17" x14ac:dyDescent="0.25">
      <c r="C572" s="317" t="s">
        <v>251</v>
      </c>
      <c r="D572" s="318"/>
      <c r="E572" s="124">
        <f>SUM(E562:E571)</f>
        <v>0</v>
      </c>
      <c r="F572" s="124">
        <f t="shared" ref="F572:P572" si="143">SUM(F562:F571)</f>
        <v>0</v>
      </c>
      <c r="G572" s="124">
        <f t="shared" si="143"/>
        <v>0</v>
      </c>
      <c r="H572" s="124">
        <f t="shared" si="143"/>
        <v>0</v>
      </c>
      <c r="I572" s="124">
        <f t="shared" si="143"/>
        <v>0</v>
      </c>
      <c r="J572" s="124">
        <f t="shared" si="143"/>
        <v>0</v>
      </c>
      <c r="K572" s="124">
        <f t="shared" si="143"/>
        <v>0</v>
      </c>
      <c r="L572" s="124">
        <f t="shared" si="143"/>
        <v>0</v>
      </c>
      <c r="M572" s="124">
        <f t="shared" si="143"/>
        <v>0</v>
      </c>
      <c r="N572" s="124">
        <f t="shared" si="143"/>
        <v>0</v>
      </c>
      <c r="O572" s="124">
        <f t="shared" si="143"/>
        <v>0</v>
      </c>
      <c r="P572" s="124">
        <f t="shared" si="143"/>
        <v>0</v>
      </c>
      <c r="Q572" s="124">
        <f>SUM(E572:P572)</f>
        <v>0</v>
      </c>
    </row>
    <row r="573" spans="3:17" x14ac:dyDescent="0.25">
      <c r="C573" s="319" t="s">
        <v>257</v>
      </c>
      <c r="D573" s="320"/>
      <c r="E573" s="83"/>
      <c r="F573" s="83"/>
      <c r="G573" s="83"/>
      <c r="H573" s="83"/>
      <c r="I573" s="83"/>
      <c r="J573" s="83"/>
      <c r="K573" s="83"/>
      <c r="L573" s="83"/>
      <c r="M573" s="83"/>
      <c r="N573" s="83"/>
      <c r="O573" s="83"/>
      <c r="P573" s="83"/>
      <c r="Q573" s="83"/>
    </row>
    <row r="574" spans="3:17" x14ac:dyDescent="0.25">
      <c r="C574" s="18" t="s">
        <v>252</v>
      </c>
      <c r="D574" s="18" t="s">
        <v>253</v>
      </c>
      <c r="E574" s="83"/>
      <c r="F574" s="83"/>
      <c r="G574" s="83"/>
      <c r="H574" s="83"/>
      <c r="I574" s="83"/>
      <c r="J574" s="83"/>
      <c r="K574" s="83"/>
      <c r="L574" s="83"/>
      <c r="M574" s="83"/>
      <c r="N574" s="83"/>
      <c r="O574" s="83"/>
      <c r="P574" s="83"/>
      <c r="Q574" s="83">
        <f t="shared" ref="Q574:Q583" si="144">SUM(E574:P574)</f>
        <v>0</v>
      </c>
    </row>
    <row r="575" spans="3:17" x14ac:dyDescent="0.25">
      <c r="C575" s="18" t="s">
        <v>254</v>
      </c>
      <c r="D575" s="18" t="s">
        <v>255</v>
      </c>
      <c r="E575" s="83"/>
      <c r="F575" s="83"/>
      <c r="G575" s="83"/>
      <c r="H575" s="83"/>
      <c r="I575" s="83"/>
      <c r="J575" s="83"/>
      <c r="K575" s="83"/>
      <c r="L575" s="83"/>
      <c r="M575" s="83"/>
      <c r="N575" s="83"/>
      <c r="O575" s="83"/>
      <c r="P575" s="83"/>
      <c r="Q575" s="83">
        <f t="shared" si="144"/>
        <v>0</v>
      </c>
    </row>
    <row r="576" spans="3:17" x14ac:dyDescent="0.25">
      <c r="C576" s="18" t="s">
        <v>630</v>
      </c>
      <c r="D576" s="18" t="s">
        <v>64</v>
      </c>
      <c r="E576" s="83"/>
      <c r="F576" s="83"/>
      <c r="G576" s="83"/>
      <c r="H576" s="83"/>
      <c r="I576" s="83"/>
      <c r="J576" s="83"/>
      <c r="K576" s="83"/>
      <c r="L576" s="83"/>
      <c r="M576" s="83"/>
      <c r="N576" s="83"/>
      <c r="O576" s="83"/>
      <c r="P576" s="83"/>
      <c r="Q576" s="83">
        <f t="shared" si="144"/>
        <v>0</v>
      </c>
    </row>
    <row r="577" spans="3:17" x14ac:dyDescent="0.25">
      <c r="C577" s="18" t="s">
        <v>631</v>
      </c>
      <c r="D577" s="18" t="s">
        <v>632</v>
      </c>
      <c r="E577" s="83"/>
      <c r="F577" s="83"/>
      <c r="G577" s="83"/>
      <c r="H577" s="83"/>
      <c r="I577" s="83"/>
      <c r="J577" s="83"/>
      <c r="K577" s="83"/>
      <c r="L577" s="83"/>
      <c r="M577" s="83"/>
      <c r="N577" s="83"/>
      <c r="O577" s="83"/>
      <c r="P577" s="83"/>
      <c r="Q577" s="83">
        <f t="shared" si="144"/>
        <v>0</v>
      </c>
    </row>
    <row r="578" spans="3:17" x14ac:dyDescent="0.25">
      <c r="C578" s="18" t="s">
        <v>633</v>
      </c>
      <c r="D578" s="18" t="s">
        <v>634</v>
      </c>
      <c r="E578" s="83"/>
      <c r="F578" s="83"/>
      <c r="G578" s="83"/>
      <c r="H578" s="83"/>
      <c r="I578" s="83"/>
      <c r="J578" s="83"/>
      <c r="K578" s="83"/>
      <c r="L578" s="83"/>
      <c r="M578" s="83"/>
      <c r="N578" s="83"/>
      <c r="O578" s="83"/>
      <c r="P578" s="83"/>
      <c r="Q578" s="83">
        <f t="shared" si="144"/>
        <v>0</v>
      </c>
    </row>
    <row r="579" spans="3:17" x14ac:dyDescent="0.25">
      <c r="C579" s="18" t="s">
        <v>635</v>
      </c>
      <c r="D579" s="18" t="s">
        <v>636</v>
      </c>
      <c r="E579" s="83"/>
      <c r="F579" s="83"/>
      <c r="G579" s="83"/>
      <c r="H579" s="83"/>
      <c r="I579" s="83"/>
      <c r="J579" s="83"/>
      <c r="K579" s="83"/>
      <c r="L579" s="83"/>
      <c r="M579" s="83"/>
      <c r="N579" s="83"/>
      <c r="O579" s="83"/>
      <c r="P579" s="83"/>
      <c r="Q579" s="83">
        <f t="shared" si="144"/>
        <v>0</v>
      </c>
    </row>
    <row r="580" spans="3:17" x14ac:dyDescent="0.25">
      <c r="C580" s="18" t="s">
        <v>473</v>
      </c>
      <c r="D580" s="18" t="s">
        <v>627</v>
      </c>
      <c r="E580" s="83"/>
      <c r="F580" s="83"/>
      <c r="G580" s="83"/>
      <c r="H580" s="83"/>
      <c r="I580" s="83"/>
      <c r="J580" s="83"/>
      <c r="K580" s="83"/>
      <c r="L580" s="83"/>
      <c r="M580" s="83"/>
      <c r="N580" s="83"/>
      <c r="O580" s="83"/>
      <c r="P580" s="83"/>
      <c r="Q580" s="83">
        <f t="shared" si="144"/>
        <v>0</v>
      </c>
    </row>
    <row r="581" spans="3:17" x14ac:dyDescent="0.25">
      <c r="C581" s="18" t="s">
        <v>473</v>
      </c>
      <c r="D581" s="18" t="s">
        <v>637</v>
      </c>
      <c r="E581" s="83"/>
      <c r="F581" s="83"/>
      <c r="G581" s="83"/>
      <c r="H581" s="83"/>
      <c r="I581" s="83"/>
      <c r="J581" s="83"/>
      <c r="K581" s="83"/>
      <c r="L581" s="83"/>
      <c r="M581" s="83"/>
      <c r="N581" s="83"/>
      <c r="O581" s="83"/>
      <c r="P581" s="83"/>
      <c r="Q581" s="83">
        <f t="shared" si="144"/>
        <v>0</v>
      </c>
    </row>
    <row r="582" spans="3:17" x14ac:dyDescent="0.25">
      <c r="C582" s="18" t="s">
        <v>638</v>
      </c>
      <c r="D582" s="18" t="s">
        <v>629</v>
      </c>
      <c r="E582" s="83"/>
      <c r="F582" s="83"/>
      <c r="G582" s="83"/>
      <c r="H582" s="83"/>
      <c r="I582" s="83"/>
      <c r="J582" s="83"/>
      <c r="K582" s="83"/>
      <c r="L582" s="83"/>
      <c r="M582" s="83"/>
      <c r="N582" s="83"/>
      <c r="O582" s="83"/>
      <c r="P582" s="83"/>
      <c r="Q582" s="83">
        <f t="shared" si="144"/>
        <v>0</v>
      </c>
    </row>
    <row r="583" spans="3:17" x14ac:dyDescent="0.25">
      <c r="C583" s="18" t="s">
        <v>259</v>
      </c>
      <c r="D583" s="18" t="s">
        <v>259</v>
      </c>
      <c r="E583" s="83"/>
      <c r="F583" s="83"/>
      <c r="G583" s="83"/>
      <c r="H583" s="83"/>
      <c r="I583" s="83"/>
      <c r="J583" s="83"/>
      <c r="K583" s="83"/>
      <c r="L583" s="83"/>
      <c r="M583" s="83"/>
      <c r="N583" s="83"/>
      <c r="O583" s="83"/>
      <c r="P583" s="83"/>
      <c r="Q583" s="83">
        <f t="shared" si="144"/>
        <v>0</v>
      </c>
    </row>
    <row r="584" spans="3:17" x14ac:dyDescent="0.25">
      <c r="C584" s="317" t="s">
        <v>225</v>
      </c>
      <c r="D584" s="318"/>
      <c r="E584" s="124">
        <f>SUM(E574:E583)</f>
        <v>0</v>
      </c>
      <c r="F584" s="124">
        <f t="shared" ref="F584:P584" si="145">SUM(F574:F583)</f>
        <v>0</v>
      </c>
      <c r="G584" s="124">
        <f t="shared" si="145"/>
        <v>0</v>
      </c>
      <c r="H584" s="124">
        <f t="shared" si="145"/>
        <v>0</v>
      </c>
      <c r="I584" s="124">
        <f t="shared" si="145"/>
        <v>0</v>
      </c>
      <c r="J584" s="124">
        <f t="shared" si="145"/>
        <v>0</v>
      </c>
      <c r="K584" s="124">
        <f t="shared" si="145"/>
        <v>0</v>
      </c>
      <c r="L584" s="124">
        <f t="shared" si="145"/>
        <v>0</v>
      </c>
      <c r="M584" s="124">
        <f t="shared" si="145"/>
        <v>0</v>
      </c>
      <c r="N584" s="124">
        <f t="shared" si="145"/>
        <v>0</v>
      </c>
      <c r="O584" s="124">
        <f t="shared" si="145"/>
        <v>0</v>
      </c>
      <c r="P584" s="124">
        <f t="shared" si="145"/>
        <v>0</v>
      </c>
      <c r="Q584" s="124">
        <f>SUM(E584:P584)</f>
        <v>0</v>
      </c>
    </row>
    <row r="585" spans="3:17" x14ac:dyDescent="0.25">
      <c r="C585" s="319" t="s">
        <v>258</v>
      </c>
      <c r="D585" s="320"/>
      <c r="E585" s="83"/>
      <c r="F585" s="83"/>
      <c r="G585" s="83"/>
      <c r="H585" s="83"/>
      <c r="I585" s="83"/>
      <c r="J585" s="83"/>
      <c r="K585" s="83"/>
      <c r="L585" s="83"/>
      <c r="M585" s="83"/>
      <c r="N585" s="83"/>
      <c r="O585" s="83"/>
      <c r="P585" s="83"/>
      <c r="Q585" s="83"/>
    </row>
    <row r="586" spans="3:17" x14ac:dyDescent="0.25">
      <c r="C586" s="18" t="s">
        <v>252</v>
      </c>
      <c r="D586" s="18" t="s">
        <v>253</v>
      </c>
      <c r="E586" s="83"/>
      <c r="F586" s="83"/>
      <c r="G586" s="83"/>
      <c r="H586" s="83"/>
      <c r="I586" s="83"/>
      <c r="J586" s="83"/>
      <c r="K586" s="83"/>
      <c r="L586" s="83"/>
      <c r="M586" s="83"/>
      <c r="N586" s="83"/>
      <c r="O586" s="83"/>
      <c r="P586" s="83"/>
      <c r="Q586" s="83">
        <f t="shared" ref="Q586:Q595" si="146">SUM(E586:P586)</f>
        <v>0</v>
      </c>
    </row>
    <row r="587" spans="3:17" x14ac:dyDescent="0.25">
      <c r="C587" s="18" t="s">
        <v>254</v>
      </c>
      <c r="D587" s="18" t="s">
        <v>255</v>
      </c>
      <c r="E587" s="83"/>
      <c r="F587" s="83"/>
      <c r="G587" s="83"/>
      <c r="H587" s="83"/>
      <c r="I587" s="83"/>
      <c r="J587" s="83"/>
      <c r="K587" s="83"/>
      <c r="L587" s="83"/>
      <c r="M587" s="83"/>
      <c r="N587" s="83"/>
      <c r="O587" s="83"/>
      <c r="P587" s="83"/>
      <c r="Q587" s="83">
        <f t="shared" si="146"/>
        <v>0</v>
      </c>
    </row>
    <row r="588" spans="3:17" x14ac:dyDescent="0.25">
      <c r="C588" s="18" t="s">
        <v>630</v>
      </c>
      <c r="D588" s="18" t="s">
        <v>64</v>
      </c>
      <c r="E588" s="83"/>
      <c r="F588" s="83"/>
      <c r="G588" s="83"/>
      <c r="H588" s="83"/>
      <c r="I588" s="83"/>
      <c r="J588" s="83"/>
      <c r="K588" s="83"/>
      <c r="L588" s="83"/>
      <c r="M588" s="83"/>
      <c r="N588" s="83"/>
      <c r="O588" s="83"/>
      <c r="P588" s="83"/>
      <c r="Q588" s="83">
        <f t="shared" si="146"/>
        <v>0</v>
      </c>
    </row>
    <row r="589" spans="3:17" x14ac:dyDescent="0.25">
      <c r="C589" s="18" t="s">
        <v>631</v>
      </c>
      <c r="D589" s="18" t="s">
        <v>632</v>
      </c>
      <c r="E589" s="83"/>
      <c r="F589" s="83"/>
      <c r="G589" s="83"/>
      <c r="H589" s="83"/>
      <c r="I589" s="83"/>
      <c r="J589" s="83"/>
      <c r="K589" s="83"/>
      <c r="L589" s="83"/>
      <c r="M589" s="83"/>
      <c r="N589" s="83"/>
      <c r="O589" s="83"/>
      <c r="P589" s="83"/>
      <c r="Q589" s="83">
        <f t="shared" si="146"/>
        <v>0</v>
      </c>
    </row>
    <row r="590" spans="3:17" x14ac:dyDescent="0.25">
      <c r="C590" s="18" t="s">
        <v>633</v>
      </c>
      <c r="D590" s="18" t="s">
        <v>634</v>
      </c>
      <c r="E590" s="83"/>
      <c r="F590" s="83"/>
      <c r="G590" s="83"/>
      <c r="H590" s="83"/>
      <c r="I590" s="83"/>
      <c r="J590" s="83"/>
      <c r="K590" s="83"/>
      <c r="L590" s="83"/>
      <c r="M590" s="83"/>
      <c r="N590" s="83"/>
      <c r="O590" s="83"/>
      <c r="P590" s="83"/>
      <c r="Q590" s="83">
        <f t="shared" si="146"/>
        <v>0</v>
      </c>
    </row>
    <row r="591" spans="3:17" x14ac:dyDescent="0.25">
      <c r="C591" s="18" t="s">
        <v>635</v>
      </c>
      <c r="D591" s="18" t="s">
        <v>636</v>
      </c>
      <c r="E591" s="83"/>
      <c r="F591" s="83"/>
      <c r="G591" s="83"/>
      <c r="H591" s="83"/>
      <c r="I591" s="83"/>
      <c r="J591" s="83"/>
      <c r="K591" s="83"/>
      <c r="L591" s="83"/>
      <c r="M591" s="83"/>
      <c r="N591" s="83"/>
      <c r="O591" s="83"/>
      <c r="P591" s="83"/>
      <c r="Q591" s="83">
        <f t="shared" si="146"/>
        <v>0</v>
      </c>
    </row>
    <row r="592" spans="3:17" x14ac:dyDescent="0.25">
      <c r="C592" s="18" t="s">
        <v>473</v>
      </c>
      <c r="D592" s="18" t="s">
        <v>627</v>
      </c>
      <c r="E592" s="83"/>
      <c r="F592" s="83"/>
      <c r="G592" s="83"/>
      <c r="H592" s="83"/>
      <c r="I592" s="83"/>
      <c r="J592" s="83"/>
      <c r="K592" s="83"/>
      <c r="L592" s="83"/>
      <c r="M592" s="83"/>
      <c r="N592" s="83"/>
      <c r="O592" s="83"/>
      <c r="P592" s="83"/>
      <c r="Q592" s="83">
        <f t="shared" si="146"/>
        <v>0</v>
      </c>
    </row>
    <row r="593" spans="3:17" x14ac:dyDescent="0.25">
      <c r="C593" s="18" t="s">
        <v>473</v>
      </c>
      <c r="D593" s="18" t="s">
        <v>637</v>
      </c>
      <c r="E593" s="83"/>
      <c r="F593" s="83"/>
      <c r="G593" s="83"/>
      <c r="H593" s="83"/>
      <c r="I593" s="83"/>
      <c r="J593" s="83"/>
      <c r="K593" s="83"/>
      <c r="L593" s="83"/>
      <c r="M593" s="83"/>
      <c r="N593" s="83"/>
      <c r="O593" s="83"/>
      <c r="P593" s="83"/>
      <c r="Q593" s="83">
        <f t="shared" si="146"/>
        <v>0</v>
      </c>
    </row>
    <row r="594" spans="3:17" x14ac:dyDescent="0.25">
      <c r="C594" s="18" t="s">
        <v>638</v>
      </c>
      <c r="D594" s="18" t="s">
        <v>629</v>
      </c>
      <c r="E594" s="83"/>
      <c r="F594" s="83"/>
      <c r="G594" s="83"/>
      <c r="H594" s="83"/>
      <c r="I594" s="83"/>
      <c r="J594" s="83"/>
      <c r="K594" s="83"/>
      <c r="L594" s="83"/>
      <c r="M594" s="83"/>
      <c r="N594" s="83"/>
      <c r="O594" s="83"/>
      <c r="P594" s="83"/>
      <c r="Q594" s="83">
        <f t="shared" si="146"/>
        <v>0</v>
      </c>
    </row>
    <row r="595" spans="3:17" x14ac:dyDescent="0.25">
      <c r="C595" s="18" t="s">
        <v>259</v>
      </c>
      <c r="D595" s="18" t="s">
        <v>259</v>
      </c>
      <c r="E595" s="83"/>
      <c r="F595" s="83"/>
      <c r="G595" s="83"/>
      <c r="H595" s="83"/>
      <c r="I595" s="83"/>
      <c r="J595" s="83"/>
      <c r="K595" s="83"/>
      <c r="L595" s="83"/>
      <c r="M595" s="83"/>
      <c r="N595" s="83"/>
      <c r="O595" s="83"/>
      <c r="P595" s="83"/>
      <c r="Q595" s="83">
        <f t="shared" si="146"/>
        <v>0</v>
      </c>
    </row>
    <row r="596" spans="3:17" x14ac:dyDescent="0.25">
      <c r="C596" s="317" t="s">
        <v>225</v>
      </c>
      <c r="D596" s="318"/>
      <c r="E596" s="124">
        <f>SUM(E586:E595)</f>
        <v>0</v>
      </c>
      <c r="F596" s="124">
        <f t="shared" ref="F596:P596" si="147">SUM(F586:F595)</f>
        <v>0</v>
      </c>
      <c r="G596" s="124">
        <f t="shared" si="147"/>
        <v>0</v>
      </c>
      <c r="H596" s="124">
        <f t="shared" si="147"/>
        <v>0</v>
      </c>
      <c r="I596" s="124">
        <f t="shared" si="147"/>
        <v>0</v>
      </c>
      <c r="J596" s="124">
        <f t="shared" si="147"/>
        <v>0</v>
      </c>
      <c r="K596" s="124">
        <f t="shared" si="147"/>
        <v>0</v>
      </c>
      <c r="L596" s="124">
        <f t="shared" si="147"/>
        <v>0</v>
      </c>
      <c r="M596" s="124">
        <f t="shared" si="147"/>
        <v>0</v>
      </c>
      <c r="N596" s="124">
        <f t="shared" si="147"/>
        <v>0</v>
      </c>
      <c r="O596" s="124">
        <f t="shared" si="147"/>
        <v>0</v>
      </c>
      <c r="P596" s="124">
        <f t="shared" si="147"/>
        <v>0</v>
      </c>
      <c r="Q596" s="124">
        <f>SUM(E596:P596)</f>
        <v>0</v>
      </c>
    </row>
    <row r="597" spans="3:17" x14ac:dyDescent="0.25">
      <c r="C597" s="319" t="s">
        <v>260</v>
      </c>
      <c r="D597" s="320"/>
      <c r="E597" s="83"/>
      <c r="F597" s="83"/>
      <c r="G597" s="83"/>
      <c r="H597" s="83"/>
      <c r="I597" s="83"/>
      <c r="J597" s="83"/>
      <c r="K597" s="83"/>
      <c r="L597" s="83"/>
      <c r="M597" s="83"/>
      <c r="N597" s="83"/>
      <c r="O597" s="83"/>
      <c r="P597" s="83"/>
      <c r="Q597" s="83"/>
    </row>
    <row r="598" spans="3:17" x14ac:dyDescent="0.25">
      <c r="C598" s="18" t="s">
        <v>252</v>
      </c>
      <c r="D598" s="18" t="s">
        <v>253</v>
      </c>
      <c r="E598" s="83"/>
      <c r="F598" s="83"/>
      <c r="G598" s="83"/>
      <c r="H598" s="83"/>
      <c r="I598" s="83"/>
      <c r="J598" s="83"/>
      <c r="K598" s="83"/>
      <c r="L598" s="83"/>
      <c r="M598" s="83"/>
      <c r="N598" s="83"/>
      <c r="O598" s="83"/>
      <c r="P598" s="83"/>
      <c r="Q598" s="83">
        <f t="shared" ref="Q598:Q608" si="148">SUM(E598:P598)</f>
        <v>0</v>
      </c>
    </row>
    <row r="599" spans="3:17" x14ac:dyDescent="0.25">
      <c r="C599" s="18" t="s">
        <v>254</v>
      </c>
      <c r="D599" s="18" t="s">
        <v>255</v>
      </c>
      <c r="E599" s="83"/>
      <c r="F599" s="83"/>
      <c r="G599" s="83"/>
      <c r="H599" s="83"/>
      <c r="I599" s="83"/>
      <c r="J599" s="83"/>
      <c r="K599" s="83"/>
      <c r="L599" s="83"/>
      <c r="M599" s="83"/>
      <c r="N599" s="83"/>
      <c r="O599" s="83"/>
      <c r="P599" s="83"/>
      <c r="Q599" s="83">
        <f t="shared" si="148"/>
        <v>0</v>
      </c>
    </row>
    <row r="600" spans="3:17" x14ac:dyDescent="0.25">
      <c r="C600" s="18" t="s">
        <v>641</v>
      </c>
      <c r="D600" s="18" t="s">
        <v>64</v>
      </c>
      <c r="E600" s="83"/>
      <c r="F600" s="83"/>
      <c r="G600" s="83"/>
      <c r="H600" s="83"/>
      <c r="I600" s="83"/>
      <c r="J600" s="83"/>
      <c r="K600" s="83"/>
      <c r="L600" s="83"/>
      <c r="M600" s="83"/>
      <c r="N600" s="83"/>
      <c r="O600" s="83"/>
      <c r="P600" s="83"/>
      <c r="Q600" s="83">
        <f t="shared" si="148"/>
        <v>0</v>
      </c>
    </row>
    <row r="601" spans="3:17" x14ac:dyDescent="0.25">
      <c r="C601" s="18" t="s">
        <v>631</v>
      </c>
      <c r="D601" s="18" t="s">
        <v>632</v>
      </c>
      <c r="E601" s="83"/>
      <c r="F601" s="83"/>
      <c r="G601" s="83"/>
      <c r="H601" s="83"/>
      <c r="I601" s="83"/>
      <c r="J601" s="83"/>
      <c r="K601" s="83"/>
      <c r="L601" s="83"/>
      <c r="M601" s="83"/>
      <c r="N601" s="83"/>
      <c r="O601" s="83"/>
      <c r="P601" s="83"/>
      <c r="Q601" s="83">
        <f t="shared" si="148"/>
        <v>0</v>
      </c>
    </row>
    <row r="602" spans="3:17" x14ac:dyDescent="0.25">
      <c r="C602" s="18" t="s">
        <v>633</v>
      </c>
      <c r="D602" s="18" t="s">
        <v>634</v>
      </c>
      <c r="E602" s="83"/>
      <c r="F602" s="83"/>
      <c r="G602" s="83"/>
      <c r="H602" s="83"/>
      <c r="I602" s="83"/>
      <c r="J602" s="83"/>
      <c r="K602" s="83"/>
      <c r="L602" s="83"/>
      <c r="M602" s="83"/>
      <c r="N602" s="83"/>
      <c r="O602" s="83"/>
      <c r="P602" s="83"/>
      <c r="Q602" s="83">
        <f t="shared" si="148"/>
        <v>0</v>
      </c>
    </row>
    <row r="603" spans="3:17" x14ac:dyDescent="0.25">
      <c r="C603" s="18" t="s">
        <v>639</v>
      </c>
      <c r="D603" s="18" t="s">
        <v>640</v>
      </c>
      <c r="E603" s="83"/>
      <c r="F603" s="83"/>
      <c r="G603" s="83"/>
      <c r="H603" s="83"/>
      <c r="I603" s="83"/>
      <c r="J603" s="83"/>
      <c r="K603" s="83"/>
      <c r="L603" s="83"/>
      <c r="M603" s="83"/>
      <c r="N603" s="83"/>
      <c r="O603" s="83"/>
      <c r="P603" s="83"/>
      <c r="Q603" s="83">
        <f t="shared" si="148"/>
        <v>0</v>
      </c>
    </row>
    <row r="604" spans="3:17" x14ac:dyDescent="0.25">
      <c r="C604" s="18" t="s">
        <v>635</v>
      </c>
      <c r="D604" s="18" t="s">
        <v>636</v>
      </c>
      <c r="E604" s="83"/>
      <c r="F604" s="83"/>
      <c r="G604" s="83"/>
      <c r="H604" s="83"/>
      <c r="I604" s="83"/>
      <c r="J604" s="83"/>
      <c r="K604" s="83"/>
      <c r="L604" s="83"/>
      <c r="M604" s="83"/>
      <c r="N604" s="83"/>
      <c r="O604" s="83"/>
      <c r="P604" s="83"/>
      <c r="Q604" s="83">
        <f t="shared" si="148"/>
        <v>0</v>
      </c>
    </row>
    <row r="605" spans="3:17" x14ac:dyDescent="0.25">
      <c r="C605" s="18" t="s">
        <v>473</v>
      </c>
      <c r="D605" s="18" t="s">
        <v>627</v>
      </c>
      <c r="E605" s="83"/>
      <c r="F605" s="83"/>
      <c r="G605" s="83"/>
      <c r="H605" s="83"/>
      <c r="I605" s="83"/>
      <c r="J605" s="83"/>
      <c r="K605" s="83"/>
      <c r="L605" s="83"/>
      <c r="M605" s="83"/>
      <c r="N605" s="83"/>
      <c r="O605" s="83"/>
      <c r="P605" s="83"/>
      <c r="Q605" s="83">
        <f t="shared" si="148"/>
        <v>0</v>
      </c>
    </row>
    <row r="606" spans="3:17" x14ac:dyDescent="0.25">
      <c r="C606" s="18" t="s">
        <v>473</v>
      </c>
      <c r="D606" s="18" t="s">
        <v>637</v>
      </c>
      <c r="E606" s="83"/>
      <c r="F606" s="83"/>
      <c r="G606" s="83"/>
      <c r="H606" s="83"/>
      <c r="I606" s="83"/>
      <c r="J606" s="83"/>
      <c r="K606" s="83"/>
      <c r="L606" s="83"/>
      <c r="M606" s="83"/>
      <c r="N606" s="83"/>
      <c r="O606" s="83"/>
      <c r="P606" s="83"/>
      <c r="Q606" s="83">
        <f t="shared" si="148"/>
        <v>0</v>
      </c>
    </row>
    <row r="607" spans="3:17" x14ac:dyDescent="0.25">
      <c r="C607" s="18" t="s">
        <v>638</v>
      </c>
      <c r="D607" s="18" t="s">
        <v>629</v>
      </c>
      <c r="E607" s="83"/>
      <c r="F607" s="83"/>
      <c r="G607" s="83"/>
      <c r="H607" s="83"/>
      <c r="I607" s="83"/>
      <c r="J607" s="83"/>
      <c r="K607" s="83"/>
      <c r="L607" s="83"/>
      <c r="M607" s="83"/>
      <c r="N607" s="83"/>
      <c r="O607" s="83"/>
      <c r="P607" s="83"/>
      <c r="Q607" s="83">
        <f t="shared" si="148"/>
        <v>0</v>
      </c>
    </row>
    <row r="608" spans="3:17" x14ac:dyDescent="0.25">
      <c r="C608" s="18" t="s">
        <v>259</v>
      </c>
      <c r="D608" s="18" t="s">
        <v>259</v>
      </c>
      <c r="E608" s="83"/>
      <c r="F608" s="83"/>
      <c r="G608" s="83"/>
      <c r="H608" s="83"/>
      <c r="I608" s="83"/>
      <c r="J608" s="83"/>
      <c r="K608" s="83"/>
      <c r="L608" s="83"/>
      <c r="M608" s="83"/>
      <c r="N608" s="83"/>
      <c r="O608" s="83"/>
      <c r="P608" s="83"/>
      <c r="Q608" s="83">
        <f t="shared" si="148"/>
        <v>0</v>
      </c>
    </row>
    <row r="609" spans="3:17" x14ac:dyDescent="0.25">
      <c r="C609" s="317" t="s">
        <v>225</v>
      </c>
      <c r="D609" s="318"/>
      <c r="E609" s="124">
        <f>SUM(E598:E608)</f>
        <v>0</v>
      </c>
      <c r="F609" s="124">
        <f t="shared" ref="F609:P609" si="149">SUM(F598:F608)</f>
        <v>0</v>
      </c>
      <c r="G609" s="124">
        <f t="shared" si="149"/>
        <v>0</v>
      </c>
      <c r="H609" s="124">
        <f t="shared" si="149"/>
        <v>0</v>
      </c>
      <c r="I609" s="124">
        <f t="shared" si="149"/>
        <v>0</v>
      </c>
      <c r="J609" s="124">
        <f t="shared" si="149"/>
        <v>0</v>
      </c>
      <c r="K609" s="124">
        <f t="shared" si="149"/>
        <v>0</v>
      </c>
      <c r="L609" s="124">
        <f t="shared" si="149"/>
        <v>0</v>
      </c>
      <c r="M609" s="124">
        <f t="shared" si="149"/>
        <v>0</v>
      </c>
      <c r="N609" s="124">
        <f t="shared" si="149"/>
        <v>0</v>
      </c>
      <c r="O609" s="124">
        <f t="shared" si="149"/>
        <v>0</v>
      </c>
      <c r="P609" s="124">
        <f t="shared" si="149"/>
        <v>0</v>
      </c>
      <c r="Q609" s="124">
        <f>SUM(E609:P609)</f>
        <v>0</v>
      </c>
    </row>
    <row r="610" spans="3:17" x14ac:dyDescent="0.25">
      <c r="C610" s="317" t="s">
        <v>256</v>
      </c>
      <c r="D610" s="318"/>
      <c r="E610" s="124">
        <f>E584+E596+E609</f>
        <v>0</v>
      </c>
      <c r="F610" s="124">
        <f t="shared" ref="F610:P610" si="150">F584+F596+F609</f>
        <v>0</v>
      </c>
      <c r="G610" s="124">
        <f t="shared" si="150"/>
        <v>0</v>
      </c>
      <c r="H610" s="124">
        <f t="shared" si="150"/>
        <v>0</v>
      </c>
      <c r="I610" s="124">
        <f t="shared" si="150"/>
        <v>0</v>
      </c>
      <c r="J610" s="124">
        <f t="shared" si="150"/>
        <v>0</v>
      </c>
      <c r="K610" s="124">
        <f t="shared" si="150"/>
        <v>0</v>
      </c>
      <c r="L610" s="124">
        <f t="shared" si="150"/>
        <v>0</v>
      </c>
      <c r="M610" s="124">
        <f t="shared" si="150"/>
        <v>0</v>
      </c>
      <c r="N610" s="124">
        <f t="shared" si="150"/>
        <v>0</v>
      </c>
      <c r="O610" s="124">
        <f t="shared" si="150"/>
        <v>0</v>
      </c>
      <c r="P610" s="124">
        <f t="shared" si="150"/>
        <v>0</v>
      </c>
      <c r="Q610" s="124">
        <f>SUM(E610:P610)</f>
        <v>0</v>
      </c>
    </row>
    <row r="611" spans="3:17" x14ac:dyDescent="0.25">
      <c r="C611" s="317" t="s">
        <v>261</v>
      </c>
      <c r="D611" s="318"/>
      <c r="E611" s="124">
        <f>E610+E572</f>
        <v>0</v>
      </c>
      <c r="F611" s="124">
        <f t="shared" ref="F611:P611" si="151">F610+F572</f>
        <v>0</v>
      </c>
      <c r="G611" s="124">
        <f t="shared" si="151"/>
        <v>0</v>
      </c>
      <c r="H611" s="124">
        <f t="shared" si="151"/>
        <v>0</v>
      </c>
      <c r="I611" s="124">
        <f t="shared" si="151"/>
        <v>0</v>
      </c>
      <c r="J611" s="124">
        <f t="shared" si="151"/>
        <v>0</v>
      </c>
      <c r="K611" s="124">
        <f t="shared" si="151"/>
        <v>0</v>
      </c>
      <c r="L611" s="124">
        <f t="shared" si="151"/>
        <v>0</v>
      </c>
      <c r="M611" s="124">
        <f t="shared" si="151"/>
        <v>0</v>
      </c>
      <c r="N611" s="124">
        <f t="shared" si="151"/>
        <v>0</v>
      </c>
      <c r="O611" s="124">
        <f t="shared" si="151"/>
        <v>0</v>
      </c>
      <c r="P611" s="124">
        <f t="shared" si="151"/>
        <v>0</v>
      </c>
      <c r="Q611" s="124">
        <f>SUM(E611:P611)</f>
        <v>0</v>
      </c>
    </row>
    <row r="613" spans="3:17" x14ac:dyDescent="0.25">
      <c r="D613" s="24"/>
      <c r="E613" s="24" t="s">
        <v>175</v>
      </c>
    </row>
    <row r="614" spans="3:17" x14ac:dyDescent="0.25">
      <c r="D614" s="26"/>
      <c r="E614" s="26">
        <v>1</v>
      </c>
      <c r="F614" s="4" t="s">
        <v>266</v>
      </c>
    </row>
    <row r="615" spans="3:17" x14ac:dyDescent="0.25">
      <c r="E615" s="26">
        <f>E614+1</f>
        <v>2</v>
      </c>
      <c r="F615" s="4" t="s">
        <v>267</v>
      </c>
    </row>
    <row r="616" spans="3:17" x14ac:dyDescent="0.25">
      <c r="E616" s="26"/>
    </row>
  </sheetData>
  <mergeCells count="137">
    <mergeCell ref="C43:D43"/>
    <mergeCell ref="C44:D44"/>
    <mergeCell ref="C56:D56"/>
    <mergeCell ref="C57:D57"/>
    <mergeCell ref="C58:D58"/>
    <mergeCell ref="C63:D64"/>
    <mergeCell ref="O5:S5"/>
    <mergeCell ref="C8:D8"/>
    <mergeCell ref="C19:D19"/>
    <mergeCell ref="C20:D20"/>
    <mergeCell ref="C31:D31"/>
    <mergeCell ref="C32:D32"/>
    <mergeCell ref="C5:D7"/>
    <mergeCell ref="E5:E6"/>
    <mergeCell ref="F5:F6"/>
    <mergeCell ref="G5:G6"/>
    <mergeCell ref="H5:J5"/>
    <mergeCell ref="K5:N5"/>
    <mergeCell ref="C100:D100"/>
    <mergeCell ref="C101:D101"/>
    <mergeCell ref="C113:D113"/>
    <mergeCell ref="C114:D114"/>
    <mergeCell ref="C115:D115"/>
    <mergeCell ref="C118:D119"/>
    <mergeCell ref="E63:Q63"/>
    <mergeCell ref="C65:D65"/>
    <mergeCell ref="C76:D76"/>
    <mergeCell ref="C77:D77"/>
    <mergeCell ref="C88:D88"/>
    <mergeCell ref="C89:D89"/>
    <mergeCell ref="C155:D155"/>
    <mergeCell ref="C156:D156"/>
    <mergeCell ref="C168:D168"/>
    <mergeCell ref="C169:D169"/>
    <mergeCell ref="C170:D170"/>
    <mergeCell ref="C173:D174"/>
    <mergeCell ref="E118:Q118"/>
    <mergeCell ref="C120:D120"/>
    <mergeCell ref="C131:D131"/>
    <mergeCell ref="C132:D132"/>
    <mergeCell ref="C143:D143"/>
    <mergeCell ref="C144:D144"/>
    <mergeCell ref="C210:D210"/>
    <mergeCell ref="C211:D211"/>
    <mergeCell ref="C223:D223"/>
    <mergeCell ref="C224:D224"/>
    <mergeCell ref="C225:D225"/>
    <mergeCell ref="C283:D285"/>
    <mergeCell ref="E173:Q173"/>
    <mergeCell ref="C175:D175"/>
    <mergeCell ref="C186:D186"/>
    <mergeCell ref="C187:D187"/>
    <mergeCell ref="C198:D198"/>
    <mergeCell ref="C199:D199"/>
    <mergeCell ref="C228:D229"/>
    <mergeCell ref="E228:Q228"/>
    <mergeCell ref="C230:D230"/>
    <mergeCell ref="C241:D241"/>
    <mergeCell ref="C242:D242"/>
    <mergeCell ref="C253:D253"/>
    <mergeCell ref="C254:D254"/>
    <mergeCell ref="C265:D265"/>
    <mergeCell ref="C266:D266"/>
    <mergeCell ref="C278:D278"/>
    <mergeCell ref="C279:D279"/>
    <mergeCell ref="C280:D280"/>
    <mergeCell ref="C321:D321"/>
    <mergeCell ref="C322:D322"/>
    <mergeCell ref="C334:D334"/>
    <mergeCell ref="C335:D335"/>
    <mergeCell ref="C336:D336"/>
    <mergeCell ref="C339:D340"/>
    <mergeCell ref="E283:Q283"/>
    <mergeCell ref="C286:D286"/>
    <mergeCell ref="C297:D297"/>
    <mergeCell ref="C298:D298"/>
    <mergeCell ref="C309:D309"/>
    <mergeCell ref="C310:D310"/>
    <mergeCell ref="C376:D376"/>
    <mergeCell ref="C377:D377"/>
    <mergeCell ref="C389:D389"/>
    <mergeCell ref="C390:D390"/>
    <mergeCell ref="C391:D391"/>
    <mergeCell ref="C394:D395"/>
    <mergeCell ref="E339:Q339"/>
    <mergeCell ref="C341:D341"/>
    <mergeCell ref="C352:D352"/>
    <mergeCell ref="C353:D353"/>
    <mergeCell ref="C364:D364"/>
    <mergeCell ref="C365:D365"/>
    <mergeCell ref="C431:D431"/>
    <mergeCell ref="C432:D432"/>
    <mergeCell ref="C444:D444"/>
    <mergeCell ref="C445:D445"/>
    <mergeCell ref="C446:D446"/>
    <mergeCell ref="C449:D450"/>
    <mergeCell ref="E394:Q394"/>
    <mergeCell ref="C396:D396"/>
    <mergeCell ref="C407:D407"/>
    <mergeCell ref="C408:D408"/>
    <mergeCell ref="C419:D419"/>
    <mergeCell ref="C420:D420"/>
    <mergeCell ref="C486:D486"/>
    <mergeCell ref="C487:D487"/>
    <mergeCell ref="C499:D499"/>
    <mergeCell ref="C500:D500"/>
    <mergeCell ref="C501:D501"/>
    <mergeCell ref="C504:D505"/>
    <mergeCell ref="E449:Q449"/>
    <mergeCell ref="C451:D451"/>
    <mergeCell ref="C462:D462"/>
    <mergeCell ref="C463:D463"/>
    <mergeCell ref="C474:D474"/>
    <mergeCell ref="C475:D475"/>
    <mergeCell ref="C541:D541"/>
    <mergeCell ref="C542:D542"/>
    <mergeCell ref="C554:D554"/>
    <mergeCell ref="C555:D555"/>
    <mergeCell ref="C556:D556"/>
    <mergeCell ref="C559:D560"/>
    <mergeCell ref="E504:Q504"/>
    <mergeCell ref="C506:D506"/>
    <mergeCell ref="C517:D517"/>
    <mergeCell ref="C518:D518"/>
    <mergeCell ref="C529:D529"/>
    <mergeCell ref="C530:D530"/>
    <mergeCell ref="C596:D596"/>
    <mergeCell ref="C597:D597"/>
    <mergeCell ref="C609:D609"/>
    <mergeCell ref="C610:D610"/>
    <mergeCell ref="C611:D611"/>
    <mergeCell ref="E559:Q559"/>
    <mergeCell ref="C561:D561"/>
    <mergeCell ref="C572:D572"/>
    <mergeCell ref="C573:D573"/>
    <mergeCell ref="C584:D584"/>
    <mergeCell ref="C585:D585"/>
  </mergeCells>
  <pageMargins left="0.75" right="0.75" top="1" bottom="1" header="0.5" footer="0.5"/>
  <pageSetup paperSize="9"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S616"/>
  <sheetViews>
    <sheetView showGridLines="0" topLeftCell="B1" zoomScale="80" zoomScaleNormal="80" zoomScaleSheetLayoutView="70" workbookViewId="0">
      <selection activeCell="Q600" sqref="Q600:Q607"/>
    </sheetView>
  </sheetViews>
  <sheetFormatPr defaultColWidth="9.1796875" defaultRowHeight="14" x14ac:dyDescent="0.25"/>
  <cols>
    <col min="1" max="1" width="3.1796875" style="4" customWidth="1"/>
    <col min="2" max="2" width="8.1796875" style="4" customWidth="1"/>
    <col min="3" max="3" width="21.81640625" style="4" bestFit="1" customWidth="1"/>
    <col min="4" max="4" width="28.81640625" style="4" bestFit="1" customWidth="1"/>
    <col min="5" max="5" width="13.81640625" style="4" bestFit="1" customWidth="1"/>
    <col min="6" max="6" width="12.54296875" style="4" bestFit="1" customWidth="1"/>
    <col min="7" max="7" width="13.453125" style="4" bestFit="1" customWidth="1"/>
    <col min="8" max="8" width="13.81640625" style="4" bestFit="1" customWidth="1"/>
    <col min="9" max="9" width="12.54296875" style="4" bestFit="1" customWidth="1"/>
    <col min="10" max="10" width="14.81640625" style="4" customWidth="1"/>
    <col min="11" max="11" width="12.54296875" style="4" customWidth="1"/>
    <col min="12" max="12" width="11.81640625" style="4" bestFit="1" customWidth="1"/>
    <col min="13" max="13" width="13.81640625" style="4" bestFit="1" customWidth="1"/>
    <col min="14" max="16" width="11.81640625" style="4" bestFit="1" customWidth="1"/>
    <col min="17" max="17" width="11.453125" style="4" bestFit="1" customWidth="1"/>
    <col min="18" max="18" width="12.453125" style="4" customWidth="1"/>
    <col min="19" max="19" width="12.81640625" style="4" customWidth="1"/>
    <col min="20" max="16384" width="9.1796875" style="4"/>
  </cols>
  <sheetData>
    <row r="2" spans="2:19" x14ac:dyDescent="0.25">
      <c r="J2" s="25" t="s">
        <v>240</v>
      </c>
    </row>
    <row r="3" spans="2:19" x14ac:dyDescent="0.25">
      <c r="J3" s="27" t="s">
        <v>329</v>
      </c>
    </row>
    <row r="4" spans="2:19" x14ac:dyDescent="0.25">
      <c r="B4" s="15"/>
      <c r="C4" s="15" t="s">
        <v>245</v>
      </c>
      <c r="D4" s="72"/>
      <c r="E4" s="72"/>
      <c r="F4" s="72"/>
      <c r="G4" s="72"/>
      <c r="S4" s="27" t="s">
        <v>109</v>
      </c>
    </row>
    <row r="5" spans="2:19" x14ac:dyDescent="0.25">
      <c r="B5" s="75"/>
      <c r="C5" s="323" t="s">
        <v>244</v>
      </c>
      <c r="D5" s="324"/>
      <c r="E5" s="329" t="s">
        <v>174</v>
      </c>
      <c r="F5" s="329" t="s">
        <v>173</v>
      </c>
      <c r="G5" s="329" t="s">
        <v>172</v>
      </c>
      <c r="H5" s="314" t="s">
        <v>160</v>
      </c>
      <c r="I5" s="315"/>
      <c r="J5" s="316"/>
      <c r="K5" s="314" t="s">
        <v>642</v>
      </c>
      <c r="L5" s="315"/>
      <c r="M5" s="315"/>
      <c r="N5" s="315"/>
      <c r="O5" s="306" t="s">
        <v>153</v>
      </c>
      <c r="P5" s="306"/>
      <c r="Q5" s="306"/>
      <c r="R5" s="306"/>
      <c r="S5" s="306"/>
    </row>
    <row r="6" spans="2:19" ht="28" x14ac:dyDescent="0.25">
      <c r="B6" s="75"/>
      <c r="C6" s="325"/>
      <c r="D6" s="326"/>
      <c r="E6" s="330"/>
      <c r="F6" s="330"/>
      <c r="G6" s="330"/>
      <c r="H6" s="7" t="s">
        <v>224</v>
      </c>
      <c r="I6" s="7" t="s">
        <v>169</v>
      </c>
      <c r="J6" s="7" t="s">
        <v>141</v>
      </c>
      <c r="K6" s="7" t="s">
        <v>224</v>
      </c>
      <c r="L6" s="7" t="s">
        <v>163</v>
      </c>
      <c r="M6" s="7" t="s">
        <v>164</v>
      </c>
      <c r="N6" s="7" t="s">
        <v>168</v>
      </c>
      <c r="O6" s="7" t="s">
        <v>154</v>
      </c>
      <c r="P6" s="7" t="s">
        <v>155</v>
      </c>
      <c r="Q6" s="7" t="s">
        <v>156</v>
      </c>
      <c r="R6" s="7" t="s">
        <v>157</v>
      </c>
      <c r="S6" s="7" t="s">
        <v>158</v>
      </c>
    </row>
    <row r="7" spans="2:19" x14ac:dyDescent="0.25">
      <c r="B7" s="75"/>
      <c r="C7" s="327"/>
      <c r="D7" s="328"/>
      <c r="E7" s="7" t="s">
        <v>12</v>
      </c>
      <c r="F7" s="7" t="s">
        <v>12</v>
      </c>
      <c r="G7" s="7" t="s">
        <v>12</v>
      </c>
      <c r="H7" s="7" t="s">
        <v>10</v>
      </c>
      <c r="I7" s="7" t="s">
        <v>12</v>
      </c>
      <c r="J7" s="7" t="s">
        <v>162</v>
      </c>
      <c r="K7" s="7" t="s">
        <v>10</v>
      </c>
      <c r="L7" s="7" t="s">
        <v>3</v>
      </c>
      <c r="M7" s="7" t="s">
        <v>5</v>
      </c>
      <c r="N7" s="7" t="s">
        <v>5</v>
      </c>
      <c r="O7" s="7" t="s">
        <v>8</v>
      </c>
      <c r="P7" s="7" t="s">
        <v>8</v>
      </c>
      <c r="Q7" s="7" t="s">
        <v>8</v>
      </c>
      <c r="R7" s="7" t="s">
        <v>8</v>
      </c>
      <c r="S7" s="7" t="s">
        <v>8</v>
      </c>
    </row>
    <row r="8" spans="2:19" x14ac:dyDescent="0.25">
      <c r="B8" s="75"/>
      <c r="C8" s="319" t="s">
        <v>246</v>
      </c>
      <c r="D8" s="320"/>
      <c r="E8" s="82"/>
      <c r="F8" s="82"/>
      <c r="G8" s="82"/>
      <c r="H8" s="74"/>
      <c r="I8" s="74"/>
      <c r="J8" s="73"/>
      <c r="K8" s="74"/>
      <c r="L8" s="18"/>
      <c r="M8" s="18"/>
      <c r="N8" s="18"/>
      <c r="O8" s="18"/>
      <c r="P8" s="18"/>
      <c r="Q8" s="18"/>
      <c r="R8" s="18"/>
      <c r="S8" s="18"/>
    </row>
    <row r="9" spans="2:19" x14ac:dyDescent="0.25">
      <c r="B9" s="75"/>
      <c r="C9" s="74" t="s">
        <v>247</v>
      </c>
      <c r="D9" s="74" t="s">
        <v>248</v>
      </c>
      <c r="E9" s="168">
        <f>Q66</f>
        <v>0</v>
      </c>
      <c r="F9" s="168">
        <f>Q121</f>
        <v>0</v>
      </c>
      <c r="G9" s="168">
        <f>Q176</f>
        <v>0</v>
      </c>
      <c r="H9" s="103"/>
      <c r="I9" s="168">
        <f>Q231</f>
        <v>0</v>
      </c>
      <c r="J9" s="168">
        <f>I9-H9</f>
        <v>0</v>
      </c>
      <c r="K9" s="103"/>
      <c r="L9" s="169">
        <f>SUM(E287:J287)</f>
        <v>0</v>
      </c>
      <c r="M9" s="169">
        <f>SUM(K287:P287)</f>
        <v>0</v>
      </c>
      <c r="N9" s="169">
        <f>L9+M9</f>
        <v>0</v>
      </c>
      <c r="O9" s="169">
        <f>Q342</f>
        <v>0</v>
      </c>
      <c r="P9" s="169">
        <f>Q397</f>
        <v>0</v>
      </c>
      <c r="Q9" s="169">
        <f>Q452</f>
        <v>0</v>
      </c>
      <c r="R9" s="169">
        <f>Q507</f>
        <v>0</v>
      </c>
      <c r="S9" s="169">
        <f>Q562</f>
        <v>0</v>
      </c>
    </row>
    <row r="10" spans="2:19" x14ac:dyDescent="0.25">
      <c r="C10" s="18" t="s">
        <v>249</v>
      </c>
      <c r="D10" s="18" t="s">
        <v>250</v>
      </c>
      <c r="E10" s="168">
        <f t="shared" ref="E10:E18" si="0">Q67</f>
        <v>0</v>
      </c>
      <c r="F10" s="168">
        <f t="shared" ref="F10:F18" si="1">Q122</f>
        <v>0</v>
      </c>
      <c r="G10" s="168">
        <f t="shared" ref="G10:G18" si="2">Q177</f>
        <v>0</v>
      </c>
      <c r="H10" s="103"/>
      <c r="I10" s="168">
        <f t="shared" ref="I10:I18" si="3">Q232</f>
        <v>0</v>
      </c>
      <c r="J10" s="168">
        <f t="shared" ref="J10:J18" si="4">I10-H10</f>
        <v>0</v>
      </c>
      <c r="K10" s="103"/>
      <c r="L10" s="169">
        <f t="shared" ref="L10:L18" si="5">SUM(E288:J288)</f>
        <v>0</v>
      </c>
      <c r="M10" s="169">
        <f t="shared" ref="M10:M18" si="6">SUM(K288:P288)</f>
        <v>0</v>
      </c>
      <c r="N10" s="169">
        <f t="shared" ref="N10:N18" si="7">L10+M10</f>
        <v>0</v>
      </c>
      <c r="O10" s="169">
        <f t="shared" ref="O10:O18" si="8">Q343</f>
        <v>0</v>
      </c>
      <c r="P10" s="169">
        <f t="shared" ref="P10:P18" si="9">Q398</f>
        <v>0</v>
      </c>
      <c r="Q10" s="169">
        <f t="shared" ref="Q10:Q18" si="10">Q453</f>
        <v>0</v>
      </c>
      <c r="R10" s="169">
        <f t="shared" ref="R10:R18" si="11">Q508</f>
        <v>0</v>
      </c>
      <c r="S10" s="169">
        <f t="shared" ref="S10:S18" si="12">Q563</f>
        <v>0</v>
      </c>
    </row>
    <row r="11" spans="2:19" x14ac:dyDescent="0.25">
      <c r="C11" s="18" t="s">
        <v>616</v>
      </c>
      <c r="D11" s="18" t="s">
        <v>617</v>
      </c>
      <c r="E11" s="168">
        <f t="shared" si="0"/>
        <v>0</v>
      </c>
      <c r="F11" s="168">
        <f t="shared" si="1"/>
        <v>0</v>
      </c>
      <c r="G11" s="168">
        <f t="shared" si="2"/>
        <v>0</v>
      </c>
      <c r="H11" s="103"/>
      <c r="I11" s="168">
        <f t="shared" si="3"/>
        <v>0</v>
      </c>
      <c r="J11" s="168">
        <f t="shared" si="4"/>
        <v>0</v>
      </c>
      <c r="K11" s="103"/>
      <c r="L11" s="169">
        <f t="shared" si="5"/>
        <v>0</v>
      </c>
      <c r="M11" s="169">
        <f t="shared" si="6"/>
        <v>0</v>
      </c>
      <c r="N11" s="169">
        <f t="shared" si="7"/>
        <v>0</v>
      </c>
      <c r="O11" s="169">
        <f t="shared" si="8"/>
        <v>0</v>
      </c>
      <c r="P11" s="169">
        <f t="shared" si="9"/>
        <v>0</v>
      </c>
      <c r="Q11" s="169">
        <f t="shared" si="10"/>
        <v>0</v>
      </c>
      <c r="R11" s="169">
        <f t="shared" si="11"/>
        <v>0</v>
      </c>
      <c r="S11" s="169">
        <f t="shared" si="12"/>
        <v>0</v>
      </c>
    </row>
    <row r="12" spans="2:19" x14ac:dyDescent="0.25">
      <c r="C12" s="18" t="s">
        <v>618</v>
      </c>
      <c r="D12" s="18" t="s">
        <v>619</v>
      </c>
      <c r="E12" s="168">
        <f t="shared" si="0"/>
        <v>0</v>
      </c>
      <c r="F12" s="168">
        <f t="shared" si="1"/>
        <v>0</v>
      </c>
      <c r="G12" s="168">
        <f t="shared" si="2"/>
        <v>0</v>
      </c>
      <c r="H12" s="103"/>
      <c r="I12" s="168">
        <f t="shared" si="3"/>
        <v>0</v>
      </c>
      <c r="J12" s="168">
        <f t="shared" si="4"/>
        <v>0</v>
      </c>
      <c r="K12" s="103"/>
      <c r="L12" s="169">
        <f t="shared" si="5"/>
        <v>0</v>
      </c>
      <c r="M12" s="169">
        <f t="shared" si="6"/>
        <v>0</v>
      </c>
      <c r="N12" s="169">
        <f t="shared" si="7"/>
        <v>0</v>
      </c>
      <c r="O12" s="169">
        <f t="shared" si="8"/>
        <v>0</v>
      </c>
      <c r="P12" s="169">
        <f t="shared" si="9"/>
        <v>0</v>
      </c>
      <c r="Q12" s="169">
        <f t="shared" si="10"/>
        <v>0</v>
      </c>
      <c r="R12" s="169">
        <f t="shared" si="11"/>
        <v>0</v>
      </c>
      <c r="S12" s="169">
        <f t="shared" si="12"/>
        <v>0</v>
      </c>
    </row>
    <row r="13" spans="2:19" x14ac:dyDescent="0.25">
      <c r="C13" s="18" t="s">
        <v>620</v>
      </c>
      <c r="D13" s="18" t="s">
        <v>621</v>
      </c>
      <c r="E13" s="168">
        <f t="shared" si="0"/>
        <v>0</v>
      </c>
      <c r="F13" s="168">
        <f t="shared" si="1"/>
        <v>0</v>
      </c>
      <c r="G13" s="168">
        <f t="shared" si="2"/>
        <v>0</v>
      </c>
      <c r="H13" s="103"/>
      <c r="I13" s="168">
        <f t="shared" si="3"/>
        <v>0</v>
      </c>
      <c r="J13" s="168">
        <f t="shared" si="4"/>
        <v>0</v>
      </c>
      <c r="K13" s="103"/>
      <c r="L13" s="169">
        <f t="shared" si="5"/>
        <v>0</v>
      </c>
      <c r="M13" s="169">
        <f t="shared" si="6"/>
        <v>0</v>
      </c>
      <c r="N13" s="169">
        <f t="shared" si="7"/>
        <v>0</v>
      </c>
      <c r="O13" s="169">
        <f t="shared" si="8"/>
        <v>0</v>
      </c>
      <c r="P13" s="169">
        <f t="shared" si="9"/>
        <v>0</v>
      </c>
      <c r="Q13" s="169">
        <f t="shared" si="10"/>
        <v>0</v>
      </c>
      <c r="R13" s="169">
        <f t="shared" si="11"/>
        <v>0</v>
      </c>
      <c r="S13" s="169">
        <f t="shared" si="12"/>
        <v>0</v>
      </c>
    </row>
    <row r="14" spans="2:19" x14ac:dyDescent="0.25">
      <c r="C14" s="18" t="s">
        <v>622</v>
      </c>
      <c r="D14" s="18" t="s">
        <v>623</v>
      </c>
      <c r="E14" s="168">
        <f t="shared" si="0"/>
        <v>0</v>
      </c>
      <c r="F14" s="168">
        <f t="shared" si="1"/>
        <v>0</v>
      </c>
      <c r="G14" s="168">
        <f t="shared" si="2"/>
        <v>0</v>
      </c>
      <c r="H14" s="103"/>
      <c r="I14" s="168">
        <f t="shared" si="3"/>
        <v>0</v>
      </c>
      <c r="J14" s="168">
        <f t="shared" si="4"/>
        <v>0</v>
      </c>
      <c r="K14" s="103"/>
      <c r="L14" s="169">
        <f t="shared" si="5"/>
        <v>0</v>
      </c>
      <c r="M14" s="169">
        <f t="shared" si="6"/>
        <v>0</v>
      </c>
      <c r="N14" s="169">
        <f t="shared" si="7"/>
        <v>0</v>
      </c>
      <c r="O14" s="169">
        <f t="shared" si="8"/>
        <v>0</v>
      </c>
      <c r="P14" s="169">
        <f t="shared" si="9"/>
        <v>0</v>
      </c>
      <c r="Q14" s="169">
        <f t="shared" si="10"/>
        <v>0</v>
      </c>
      <c r="R14" s="169">
        <f t="shared" si="11"/>
        <v>0</v>
      </c>
      <c r="S14" s="169">
        <f t="shared" si="12"/>
        <v>0</v>
      </c>
    </row>
    <row r="15" spans="2:19" x14ac:dyDescent="0.25">
      <c r="C15" s="18" t="s">
        <v>624</v>
      </c>
      <c r="D15" s="18" t="s">
        <v>625</v>
      </c>
      <c r="E15" s="168">
        <f t="shared" si="0"/>
        <v>0</v>
      </c>
      <c r="F15" s="168">
        <f t="shared" si="1"/>
        <v>0</v>
      </c>
      <c r="G15" s="168">
        <f t="shared" si="2"/>
        <v>0</v>
      </c>
      <c r="H15" s="103"/>
      <c r="I15" s="168">
        <f t="shared" si="3"/>
        <v>0</v>
      </c>
      <c r="J15" s="168">
        <f t="shared" si="4"/>
        <v>0</v>
      </c>
      <c r="K15" s="103"/>
      <c r="L15" s="169">
        <f t="shared" si="5"/>
        <v>0</v>
      </c>
      <c r="M15" s="169">
        <f t="shared" si="6"/>
        <v>0</v>
      </c>
      <c r="N15" s="169">
        <f t="shared" si="7"/>
        <v>0</v>
      </c>
      <c r="O15" s="169">
        <f t="shared" si="8"/>
        <v>0</v>
      </c>
      <c r="P15" s="169">
        <f t="shared" si="9"/>
        <v>0</v>
      </c>
      <c r="Q15" s="169">
        <f t="shared" si="10"/>
        <v>0</v>
      </c>
      <c r="R15" s="169">
        <f t="shared" si="11"/>
        <v>0</v>
      </c>
      <c r="S15" s="169">
        <f t="shared" si="12"/>
        <v>0</v>
      </c>
    </row>
    <row r="16" spans="2:19" x14ac:dyDescent="0.25">
      <c r="C16" s="18" t="s">
        <v>626</v>
      </c>
      <c r="D16" s="18" t="s">
        <v>627</v>
      </c>
      <c r="E16" s="168">
        <f t="shared" si="0"/>
        <v>0</v>
      </c>
      <c r="F16" s="168">
        <f t="shared" si="1"/>
        <v>0</v>
      </c>
      <c r="G16" s="168">
        <f t="shared" si="2"/>
        <v>0</v>
      </c>
      <c r="H16" s="103"/>
      <c r="I16" s="168">
        <f t="shared" si="3"/>
        <v>0</v>
      </c>
      <c r="J16" s="168">
        <f t="shared" si="4"/>
        <v>0</v>
      </c>
      <c r="K16" s="103"/>
      <c r="L16" s="169">
        <f t="shared" si="5"/>
        <v>0</v>
      </c>
      <c r="M16" s="169">
        <f t="shared" si="6"/>
        <v>0</v>
      </c>
      <c r="N16" s="169">
        <f t="shared" si="7"/>
        <v>0</v>
      </c>
      <c r="O16" s="169">
        <f t="shared" si="8"/>
        <v>0</v>
      </c>
      <c r="P16" s="169">
        <f t="shared" si="9"/>
        <v>0</v>
      </c>
      <c r="Q16" s="169">
        <f t="shared" si="10"/>
        <v>0</v>
      </c>
      <c r="R16" s="169">
        <f t="shared" si="11"/>
        <v>0</v>
      </c>
      <c r="S16" s="169">
        <f t="shared" si="12"/>
        <v>0</v>
      </c>
    </row>
    <row r="17" spans="3:19" x14ac:dyDescent="0.25">
      <c r="C17" s="18" t="s">
        <v>628</v>
      </c>
      <c r="D17" s="18" t="s">
        <v>629</v>
      </c>
      <c r="E17" s="168">
        <f t="shared" si="0"/>
        <v>0</v>
      </c>
      <c r="F17" s="168">
        <f t="shared" si="1"/>
        <v>0</v>
      </c>
      <c r="G17" s="168">
        <f t="shared" si="2"/>
        <v>0</v>
      </c>
      <c r="H17" s="103"/>
      <c r="I17" s="168">
        <f t="shared" si="3"/>
        <v>0</v>
      </c>
      <c r="J17" s="168">
        <f t="shared" si="4"/>
        <v>0</v>
      </c>
      <c r="K17" s="103"/>
      <c r="L17" s="169">
        <f t="shared" si="5"/>
        <v>0</v>
      </c>
      <c r="M17" s="169">
        <f t="shared" si="6"/>
        <v>0</v>
      </c>
      <c r="N17" s="169">
        <f t="shared" si="7"/>
        <v>0</v>
      </c>
      <c r="O17" s="169">
        <f t="shared" si="8"/>
        <v>0</v>
      </c>
      <c r="P17" s="169">
        <f t="shared" si="9"/>
        <v>0</v>
      </c>
      <c r="Q17" s="169">
        <f t="shared" si="10"/>
        <v>0</v>
      </c>
      <c r="R17" s="169">
        <f t="shared" si="11"/>
        <v>0</v>
      </c>
      <c r="S17" s="169">
        <f t="shared" si="12"/>
        <v>0</v>
      </c>
    </row>
    <row r="18" spans="3:19" x14ac:dyDescent="0.25">
      <c r="C18" s="18" t="s">
        <v>259</v>
      </c>
      <c r="D18" s="18" t="s">
        <v>259</v>
      </c>
      <c r="E18" s="168">
        <f t="shared" si="0"/>
        <v>0</v>
      </c>
      <c r="F18" s="168">
        <f t="shared" si="1"/>
        <v>0</v>
      </c>
      <c r="G18" s="168">
        <f t="shared" si="2"/>
        <v>0</v>
      </c>
      <c r="H18" s="103"/>
      <c r="I18" s="168">
        <f t="shared" si="3"/>
        <v>0</v>
      </c>
      <c r="J18" s="168">
        <f t="shared" si="4"/>
        <v>0</v>
      </c>
      <c r="K18" s="103"/>
      <c r="L18" s="169">
        <f t="shared" si="5"/>
        <v>0</v>
      </c>
      <c r="M18" s="169">
        <f t="shared" si="6"/>
        <v>0</v>
      </c>
      <c r="N18" s="169">
        <f t="shared" si="7"/>
        <v>0</v>
      </c>
      <c r="O18" s="169">
        <f t="shared" si="8"/>
        <v>0</v>
      </c>
      <c r="P18" s="169">
        <f t="shared" si="9"/>
        <v>0</v>
      </c>
      <c r="Q18" s="169">
        <f t="shared" si="10"/>
        <v>0</v>
      </c>
      <c r="R18" s="169">
        <f t="shared" si="11"/>
        <v>0</v>
      </c>
      <c r="S18" s="169">
        <f t="shared" si="12"/>
        <v>0</v>
      </c>
    </row>
    <row r="19" spans="3:19" x14ac:dyDescent="0.25">
      <c r="C19" s="317" t="s">
        <v>251</v>
      </c>
      <c r="D19" s="318"/>
      <c r="E19" s="123">
        <f>Q76</f>
        <v>0</v>
      </c>
      <c r="F19" s="123">
        <f>Q131</f>
        <v>0</v>
      </c>
      <c r="G19" s="123">
        <f>Q186</f>
        <v>0</v>
      </c>
      <c r="H19" s="123">
        <f t="shared" ref="H19:N19" si="13">SUM(H9:H18)</f>
        <v>0</v>
      </c>
      <c r="I19" s="123">
        <f>Q241</f>
        <v>0</v>
      </c>
      <c r="J19" s="123">
        <f>I19-H19</f>
        <v>0</v>
      </c>
      <c r="K19" s="123">
        <f t="shared" si="13"/>
        <v>0</v>
      </c>
      <c r="L19" s="123">
        <f t="shared" si="13"/>
        <v>0</v>
      </c>
      <c r="M19" s="123">
        <f t="shared" si="13"/>
        <v>0</v>
      </c>
      <c r="N19" s="123">
        <f t="shared" si="13"/>
        <v>0</v>
      </c>
      <c r="O19" s="123">
        <f>Q352</f>
        <v>0</v>
      </c>
      <c r="P19" s="123">
        <f>Q407</f>
        <v>0</v>
      </c>
      <c r="Q19" s="123">
        <f>Q462</f>
        <v>0</v>
      </c>
      <c r="R19" s="123">
        <f>Q517</f>
        <v>0</v>
      </c>
      <c r="S19" s="123">
        <f>Q572</f>
        <v>0</v>
      </c>
    </row>
    <row r="20" spans="3:19" x14ac:dyDescent="0.25">
      <c r="C20" s="319" t="s">
        <v>257</v>
      </c>
      <c r="D20" s="320"/>
      <c r="E20" s="82"/>
      <c r="F20" s="82"/>
      <c r="G20" s="8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 spans="3:19" x14ac:dyDescent="0.25">
      <c r="C21" s="18" t="s">
        <v>252</v>
      </c>
      <c r="D21" s="18" t="s">
        <v>253</v>
      </c>
      <c r="E21" s="168">
        <f t="shared" ref="E21:E30" si="14">Q78</f>
        <v>0</v>
      </c>
      <c r="F21" s="168">
        <f t="shared" ref="F21:F30" si="15">Q133</f>
        <v>0</v>
      </c>
      <c r="G21" s="168">
        <f t="shared" ref="G21:G30" si="16">Q188</f>
        <v>0</v>
      </c>
      <c r="H21" s="103"/>
      <c r="I21" s="168">
        <f t="shared" ref="I21:I30" si="17">Q243</f>
        <v>0</v>
      </c>
      <c r="J21" s="168">
        <f t="shared" ref="J21:J30" si="18">I21-H21</f>
        <v>0</v>
      </c>
      <c r="K21" s="103"/>
      <c r="L21" s="169">
        <f t="shared" ref="L21:L30" si="19">SUM(E299:J299)</f>
        <v>0</v>
      </c>
      <c r="M21" s="169">
        <f t="shared" ref="M21:M30" si="20">SUM(K299:P299)</f>
        <v>0</v>
      </c>
      <c r="N21" s="169">
        <f t="shared" ref="N21:N30" si="21">L21+M21</f>
        <v>0</v>
      </c>
      <c r="O21" s="169">
        <f t="shared" ref="O21:O30" si="22">Q354</f>
        <v>0</v>
      </c>
      <c r="P21" s="169">
        <f t="shared" ref="P21:P30" si="23">Q409</f>
        <v>0</v>
      </c>
      <c r="Q21" s="169">
        <f t="shared" ref="Q21:Q30" si="24">Q464</f>
        <v>0</v>
      </c>
      <c r="R21" s="169">
        <f t="shared" ref="R21:R30" si="25">Q519</f>
        <v>0</v>
      </c>
      <c r="S21" s="169">
        <f t="shared" ref="S21:S30" si="26">Q574</f>
        <v>0</v>
      </c>
    </row>
    <row r="22" spans="3:19" x14ac:dyDescent="0.25">
      <c r="C22" s="18" t="s">
        <v>254</v>
      </c>
      <c r="D22" s="18" t="s">
        <v>255</v>
      </c>
      <c r="E22" s="168">
        <f t="shared" si="14"/>
        <v>0</v>
      </c>
      <c r="F22" s="168">
        <f t="shared" si="15"/>
        <v>0</v>
      </c>
      <c r="G22" s="168">
        <f t="shared" si="16"/>
        <v>0</v>
      </c>
      <c r="H22" s="103"/>
      <c r="I22" s="168">
        <f t="shared" si="17"/>
        <v>0</v>
      </c>
      <c r="J22" s="168">
        <f t="shared" si="18"/>
        <v>0</v>
      </c>
      <c r="K22" s="103"/>
      <c r="L22" s="169">
        <f t="shared" si="19"/>
        <v>0</v>
      </c>
      <c r="M22" s="169">
        <f t="shared" si="20"/>
        <v>0</v>
      </c>
      <c r="N22" s="169">
        <f t="shared" si="21"/>
        <v>0</v>
      </c>
      <c r="O22" s="169">
        <f t="shared" si="22"/>
        <v>0</v>
      </c>
      <c r="P22" s="169">
        <f t="shared" si="23"/>
        <v>0</v>
      </c>
      <c r="Q22" s="169">
        <f t="shared" si="24"/>
        <v>0</v>
      </c>
      <c r="R22" s="169">
        <f t="shared" si="25"/>
        <v>0</v>
      </c>
      <c r="S22" s="169">
        <f t="shared" si="26"/>
        <v>0</v>
      </c>
    </row>
    <row r="23" spans="3:19" x14ac:dyDescent="0.25">
      <c r="C23" s="18" t="s">
        <v>630</v>
      </c>
      <c r="D23" s="18" t="s">
        <v>64</v>
      </c>
      <c r="E23" s="168">
        <f t="shared" si="14"/>
        <v>0</v>
      </c>
      <c r="F23" s="168">
        <f t="shared" si="15"/>
        <v>0</v>
      </c>
      <c r="G23" s="168">
        <f t="shared" si="16"/>
        <v>0</v>
      </c>
      <c r="H23" s="103"/>
      <c r="I23" s="168">
        <f t="shared" si="17"/>
        <v>0</v>
      </c>
      <c r="J23" s="168">
        <f t="shared" si="18"/>
        <v>0</v>
      </c>
      <c r="K23" s="103"/>
      <c r="L23" s="169">
        <f t="shared" si="19"/>
        <v>0</v>
      </c>
      <c r="M23" s="169">
        <f t="shared" si="20"/>
        <v>0</v>
      </c>
      <c r="N23" s="169">
        <f t="shared" si="21"/>
        <v>0</v>
      </c>
      <c r="O23" s="169">
        <f t="shared" si="22"/>
        <v>0</v>
      </c>
      <c r="P23" s="169">
        <f t="shared" si="23"/>
        <v>0</v>
      </c>
      <c r="Q23" s="169">
        <f t="shared" si="24"/>
        <v>0</v>
      </c>
      <c r="R23" s="169">
        <f t="shared" si="25"/>
        <v>0</v>
      </c>
      <c r="S23" s="169">
        <f t="shared" si="26"/>
        <v>0</v>
      </c>
    </row>
    <row r="24" spans="3:19" x14ac:dyDescent="0.25">
      <c r="C24" s="18" t="s">
        <v>631</v>
      </c>
      <c r="D24" s="18" t="s">
        <v>632</v>
      </c>
      <c r="E24" s="168">
        <f t="shared" si="14"/>
        <v>0</v>
      </c>
      <c r="F24" s="168">
        <f t="shared" si="15"/>
        <v>0</v>
      </c>
      <c r="G24" s="168">
        <f t="shared" si="16"/>
        <v>0</v>
      </c>
      <c r="H24" s="103"/>
      <c r="I24" s="168">
        <f t="shared" si="17"/>
        <v>0</v>
      </c>
      <c r="J24" s="168">
        <f t="shared" si="18"/>
        <v>0</v>
      </c>
      <c r="K24" s="103"/>
      <c r="L24" s="169">
        <f t="shared" si="19"/>
        <v>0</v>
      </c>
      <c r="M24" s="169">
        <f t="shared" si="20"/>
        <v>0</v>
      </c>
      <c r="N24" s="169">
        <f t="shared" si="21"/>
        <v>0</v>
      </c>
      <c r="O24" s="169">
        <f t="shared" si="22"/>
        <v>0</v>
      </c>
      <c r="P24" s="169">
        <f t="shared" si="23"/>
        <v>0</v>
      </c>
      <c r="Q24" s="169">
        <f t="shared" si="24"/>
        <v>0</v>
      </c>
      <c r="R24" s="169">
        <f t="shared" si="25"/>
        <v>0</v>
      </c>
      <c r="S24" s="169">
        <f t="shared" si="26"/>
        <v>0</v>
      </c>
    </row>
    <row r="25" spans="3:19" x14ac:dyDescent="0.25">
      <c r="C25" s="18" t="s">
        <v>633</v>
      </c>
      <c r="D25" s="18" t="s">
        <v>634</v>
      </c>
      <c r="E25" s="168">
        <f t="shared" si="14"/>
        <v>0</v>
      </c>
      <c r="F25" s="168">
        <f t="shared" si="15"/>
        <v>0</v>
      </c>
      <c r="G25" s="168">
        <f t="shared" si="16"/>
        <v>0</v>
      </c>
      <c r="H25" s="103"/>
      <c r="I25" s="168">
        <f t="shared" si="17"/>
        <v>0</v>
      </c>
      <c r="J25" s="168">
        <f t="shared" si="18"/>
        <v>0</v>
      </c>
      <c r="K25" s="103"/>
      <c r="L25" s="169">
        <f t="shared" si="19"/>
        <v>0</v>
      </c>
      <c r="M25" s="169">
        <f t="shared" si="20"/>
        <v>0</v>
      </c>
      <c r="N25" s="169">
        <f t="shared" si="21"/>
        <v>0</v>
      </c>
      <c r="O25" s="169">
        <f t="shared" si="22"/>
        <v>0</v>
      </c>
      <c r="P25" s="169">
        <f t="shared" si="23"/>
        <v>0</v>
      </c>
      <c r="Q25" s="169">
        <f t="shared" si="24"/>
        <v>0</v>
      </c>
      <c r="R25" s="169">
        <f t="shared" si="25"/>
        <v>0</v>
      </c>
      <c r="S25" s="169">
        <f t="shared" si="26"/>
        <v>0</v>
      </c>
    </row>
    <row r="26" spans="3:19" x14ac:dyDescent="0.25">
      <c r="C26" s="18" t="s">
        <v>635</v>
      </c>
      <c r="D26" s="18" t="s">
        <v>636</v>
      </c>
      <c r="E26" s="168">
        <f t="shared" si="14"/>
        <v>0</v>
      </c>
      <c r="F26" s="168">
        <f t="shared" si="15"/>
        <v>0</v>
      </c>
      <c r="G26" s="168">
        <f t="shared" si="16"/>
        <v>0</v>
      </c>
      <c r="H26" s="103"/>
      <c r="I26" s="168">
        <f t="shared" si="17"/>
        <v>0</v>
      </c>
      <c r="J26" s="168">
        <f t="shared" si="18"/>
        <v>0</v>
      </c>
      <c r="K26" s="103"/>
      <c r="L26" s="169">
        <f t="shared" si="19"/>
        <v>0</v>
      </c>
      <c r="M26" s="169">
        <f t="shared" si="20"/>
        <v>0</v>
      </c>
      <c r="N26" s="169">
        <f t="shared" si="21"/>
        <v>0</v>
      </c>
      <c r="O26" s="169">
        <f t="shared" si="22"/>
        <v>0</v>
      </c>
      <c r="P26" s="169">
        <f t="shared" si="23"/>
        <v>0</v>
      </c>
      <c r="Q26" s="169">
        <f t="shared" si="24"/>
        <v>0</v>
      </c>
      <c r="R26" s="169">
        <f t="shared" si="25"/>
        <v>0</v>
      </c>
      <c r="S26" s="169">
        <f t="shared" si="26"/>
        <v>0</v>
      </c>
    </row>
    <row r="27" spans="3:19" x14ac:dyDescent="0.25">
      <c r="C27" s="18" t="s">
        <v>473</v>
      </c>
      <c r="D27" s="18" t="s">
        <v>627</v>
      </c>
      <c r="E27" s="168">
        <f t="shared" si="14"/>
        <v>0</v>
      </c>
      <c r="F27" s="168">
        <f t="shared" si="15"/>
        <v>0</v>
      </c>
      <c r="G27" s="168">
        <f t="shared" si="16"/>
        <v>0</v>
      </c>
      <c r="H27" s="103"/>
      <c r="I27" s="168">
        <f t="shared" si="17"/>
        <v>0</v>
      </c>
      <c r="J27" s="168">
        <f t="shared" si="18"/>
        <v>0</v>
      </c>
      <c r="K27" s="103"/>
      <c r="L27" s="169">
        <f t="shared" si="19"/>
        <v>0</v>
      </c>
      <c r="M27" s="169">
        <f t="shared" si="20"/>
        <v>0</v>
      </c>
      <c r="N27" s="169">
        <f t="shared" si="21"/>
        <v>0</v>
      </c>
      <c r="O27" s="169">
        <f t="shared" si="22"/>
        <v>0</v>
      </c>
      <c r="P27" s="169">
        <f t="shared" si="23"/>
        <v>0</v>
      </c>
      <c r="Q27" s="169">
        <f t="shared" si="24"/>
        <v>0</v>
      </c>
      <c r="R27" s="169">
        <f t="shared" si="25"/>
        <v>0</v>
      </c>
      <c r="S27" s="169">
        <f t="shared" si="26"/>
        <v>0</v>
      </c>
    </row>
    <row r="28" spans="3:19" x14ac:dyDescent="0.25">
      <c r="C28" s="18" t="s">
        <v>473</v>
      </c>
      <c r="D28" s="18" t="s">
        <v>637</v>
      </c>
      <c r="E28" s="168">
        <f t="shared" si="14"/>
        <v>0</v>
      </c>
      <c r="F28" s="168">
        <f t="shared" si="15"/>
        <v>0</v>
      </c>
      <c r="G28" s="168">
        <f t="shared" si="16"/>
        <v>0</v>
      </c>
      <c r="H28" s="103"/>
      <c r="I28" s="168">
        <f t="shared" si="17"/>
        <v>0</v>
      </c>
      <c r="J28" s="168">
        <f t="shared" si="18"/>
        <v>0</v>
      </c>
      <c r="K28" s="103"/>
      <c r="L28" s="169">
        <f t="shared" si="19"/>
        <v>0</v>
      </c>
      <c r="M28" s="169">
        <f t="shared" si="20"/>
        <v>0</v>
      </c>
      <c r="N28" s="169">
        <f t="shared" si="21"/>
        <v>0</v>
      </c>
      <c r="O28" s="169">
        <f t="shared" si="22"/>
        <v>0</v>
      </c>
      <c r="P28" s="169">
        <f t="shared" si="23"/>
        <v>0</v>
      </c>
      <c r="Q28" s="169">
        <f t="shared" si="24"/>
        <v>0</v>
      </c>
      <c r="R28" s="169">
        <f t="shared" si="25"/>
        <v>0</v>
      </c>
      <c r="S28" s="169">
        <f t="shared" si="26"/>
        <v>0</v>
      </c>
    </row>
    <row r="29" spans="3:19" x14ac:dyDescent="0.25">
      <c r="C29" s="18" t="s">
        <v>638</v>
      </c>
      <c r="D29" s="18" t="s">
        <v>629</v>
      </c>
      <c r="E29" s="168">
        <f t="shared" si="14"/>
        <v>0</v>
      </c>
      <c r="F29" s="168">
        <f t="shared" si="15"/>
        <v>0</v>
      </c>
      <c r="G29" s="168">
        <f t="shared" si="16"/>
        <v>0</v>
      </c>
      <c r="H29" s="103"/>
      <c r="I29" s="168">
        <f t="shared" si="17"/>
        <v>0</v>
      </c>
      <c r="J29" s="168">
        <f t="shared" si="18"/>
        <v>0</v>
      </c>
      <c r="K29" s="103"/>
      <c r="L29" s="169">
        <f t="shared" si="19"/>
        <v>0</v>
      </c>
      <c r="M29" s="169">
        <f t="shared" si="20"/>
        <v>0</v>
      </c>
      <c r="N29" s="169">
        <f t="shared" si="21"/>
        <v>0</v>
      </c>
      <c r="O29" s="169">
        <f t="shared" si="22"/>
        <v>0</v>
      </c>
      <c r="P29" s="169">
        <f t="shared" si="23"/>
        <v>0</v>
      </c>
      <c r="Q29" s="169">
        <f t="shared" si="24"/>
        <v>0</v>
      </c>
      <c r="R29" s="169">
        <f t="shared" si="25"/>
        <v>0</v>
      </c>
      <c r="S29" s="169">
        <f t="shared" si="26"/>
        <v>0</v>
      </c>
    </row>
    <row r="30" spans="3:19" x14ac:dyDescent="0.25">
      <c r="C30" s="18" t="s">
        <v>259</v>
      </c>
      <c r="D30" s="18" t="s">
        <v>259</v>
      </c>
      <c r="E30" s="168">
        <f t="shared" si="14"/>
        <v>0</v>
      </c>
      <c r="F30" s="168">
        <f t="shared" si="15"/>
        <v>0</v>
      </c>
      <c r="G30" s="168">
        <f t="shared" si="16"/>
        <v>0</v>
      </c>
      <c r="H30" s="103"/>
      <c r="I30" s="168">
        <f t="shared" si="17"/>
        <v>0</v>
      </c>
      <c r="J30" s="168">
        <f t="shared" si="18"/>
        <v>0</v>
      </c>
      <c r="K30" s="103"/>
      <c r="L30" s="169">
        <f t="shared" si="19"/>
        <v>0</v>
      </c>
      <c r="M30" s="169">
        <f t="shared" si="20"/>
        <v>0</v>
      </c>
      <c r="N30" s="169">
        <f t="shared" si="21"/>
        <v>0</v>
      </c>
      <c r="O30" s="169">
        <f t="shared" si="22"/>
        <v>0</v>
      </c>
      <c r="P30" s="169">
        <f t="shared" si="23"/>
        <v>0</v>
      </c>
      <c r="Q30" s="169">
        <f t="shared" si="24"/>
        <v>0</v>
      </c>
      <c r="R30" s="169">
        <f t="shared" si="25"/>
        <v>0</v>
      </c>
      <c r="S30" s="169">
        <f t="shared" si="26"/>
        <v>0</v>
      </c>
    </row>
    <row r="31" spans="3:19" x14ac:dyDescent="0.25">
      <c r="C31" s="317" t="s">
        <v>225</v>
      </c>
      <c r="D31" s="318"/>
      <c r="E31" s="123">
        <f>Q88</f>
        <v>0</v>
      </c>
      <c r="F31" s="123">
        <f>Q143</f>
        <v>0</v>
      </c>
      <c r="G31" s="123">
        <f>Q198</f>
        <v>0</v>
      </c>
      <c r="H31" s="123">
        <f t="shared" ref="H31:N31" si="27">SUM(H21:H30)</f>
        <v>0</v>
      </c>
      <c r="I31" s="123">
        <f>Q253</f>
        <v>0</v>
      </c>
      <c r="J31" s="123">
        <f>I31-H31</f>
        <v>0</v>
      </c>
      <c r="K31" s="123">
        <f t="shared" si="27"/>
        <v>0</v>
      </c>
      <c r="L31" s="123">
        <f t="shared" si="27"/>
        <v>0</v>
      </c>
      <c r="M31" s="123">
        <f t="shared" si="27"/>
        <v>0</v>
      </c>
      <c r="N31" s="123">
        <f t="shared" si="27"/>
        <v>0</v>
      </c>
      <c r="O31" s="123">
        <f>Q364</f>
        <v>0</v>
      </c>
      <c r="P31" s="123">
        <f>Q419</f>
        <v>0</v>
      </c>
      <c r="Q31" s="123">
        <f>Q474</f>
        <v>0</v>
      </c>
      <c r="R31" s="123">
        <f>Q529</f>
        <v>0</v>
      </c>
      <c r="S31" s="123">
        <f>Q584</f>
        <v>0</v>
      </c>
    </row>
    <row r="32" spans="3:19" x14ac:dyDescent="0.25">
      <c r="C32" s="319" t="s">
        <v>258</v>
      </c>
      <c r="D32" s="320"/>
      <c r="E32" s="82"/>
      <c r="F32" s="82"/>
      <c r="G32" s="8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 spans="3:19" x14ac:dyDescent="0.25">
      <c r="C33" s="18" t="s">
        <v>252</v>
      </c>
      <c r="D33" s="18" t="s">
        <v>253</v>
      </c>
      <c r="E33" s="168">
        <f t="shared" ref="E33:E42" si="28">Q90</f>
        <v>0</v>
      </c>
      <c r="F33" s="168">
        <f t="shared" ref="F33:F42" si="29">Q145</f>
        <v>0</v>
      </c>
      <c r="G33" s="168">
        <f t="shared" ref="G33:G42" si="30">Q200</f>
        <v>0</v>
      </c>
      <c r="H33" s="103"/>
      <c r="I33" s="168">
        <f t="shared" ref="I33:I42" si="31">Q255</f>
        <v>0</v>
      </c>
      <c r="J33" s="168">
        <f t="shared" ref="J33:J42" si="32">I33-H33</f>
        <v>0</v>
      </c>
      <c r="K33" s="103"/>
      <c r="L33" s="169">
        <f t="shared" ref="L33:L42" si="33">SUM(E311:J311)</f>
        <v>0</v>
      </c>
      <c r="M33" s="169">
        <f t="shared" ref="M33:M42" si="34">SUM(K311:P311)</f>
        <v>0</v>
      </c>
      <c r="N33" s="169">
        <f t="shared" ref="N33:N42" si="35">L33+M33</f>
        <v>0</v>
      </c>
      <c r="O33" s="169">
        <f t="shared" ref="O33:O42" si="36">Q366</f>
        <v>0</v>
      </c>
      <c r="P33" s="169">
        <f t="shared" ref="P33:P42" si="37">Q421</f>
        <v>0</v>
      </c>
      <c r="Q33" s="169">
        <f t="shared" ref="Q33:Q42" si="38">Q476</f>
        <v>0</v>
      </c>
      <c r="R33" s="169">
        <f t="shared" ref="R33:R42" si="39">Q531</f>
        <v>0</v>
      </c>
      <c r="S33" s="169">
        <f t="shared" ref="S33:S42" si="40">Q586</f>
        <v>0</v>
      </c>
    </row>
    <row r="34" spans="3:19" x14ac:dyDescent="0.25">
      <c r="C34" s="18" t="s">
        <v>254</v>
      </c>
      <c r="D34" s="18" t="s">
        <v>255</v>
      </c>
      <c r="E34" s="168">
        <f t="shared" si="28"/>
        <v>0</v>
      </c>
      <c r="F34" s="168">
        <f t="shared" si="29"/>
        <v>0</v>
      </c>
      <c r="G34" s="168">
        <f t="shared" si="30"/>
        <v>0</v>
      </c>
      <c r="H34" s="103"/>
      <c r="I34" s="168">
        <f t="shared" si="31"/>
        <v>0</v>
      </c>
      <c r="J34" s="168">
        <f t="shared" si="32"/>
        <v>0</v>
      </c>
      <c r="K34" s="103"/>
      <c r="L34" s="169">
        <f t="shared" si="33"/>
        <v>0</v>
      </c>
      <c r="M34" s="169">
        <f t="shared" si="34"/>
        <v>0</v>
      </c>
      <c r="N34" s="169">
        <f t="shared" si="35"/>
        <v>0</v>
      </c>
      <c r="O34" s="169">
        <f t="shared" si="36"/>
        <v>0</v>
      </c>
      <c r="P34" s="169">
        <f t="shared" si="37"/>
        <v>0</v>
      </c>
      <c r="Q34" s="169">
        <f t="shared" si="38"/>
        <v>0</v>
      </c>
      <c r="R34" s="169">
        <f t="shared" si="39"/>
        <v>0</v>
      </c>
      <c r="S34" s="169">
        <f t="shared" si="40"/>
        <v>0</v>
      </c>
    </row>
    <row r="35" spans="3:19" x14ac:dyDescent="0.25">
      <c r="C35" s="18" t="s">
        <v>630</v>
      </c>
      <c r="D35" s="18" t="s">
        <v>64</v>
      </c>
      <c r="E35" s="168">
        <f t="shared" si="28"/>
        <v>0</v>
      </c>
      <c r="F35" s="168">
        <f t="shared" si="29"/>
        <v>0</v>
      </c>
      <c r="G35" s="168">
        <f t="shared" si="30"/>
        <v>0</v>
      </c>
      <c r="H35" s="103"/>
      <c r="I35" s="168">
        <f t="shared" si="31"/>
        <v>0</v>
      </c>
      <c r="J35" s="168">
        <f t="shared" si="32"/>
        <v>0</v>
      </c>
      <c r="K35" s="103"/>
      <c r="L35" s="169">
        <f t="shared" si="33"/>
        <v>0</v>
      </c>
      <c r="M35" s="169">
        <f t="shared" si="34"/>
        <v>0</v>
      </c>
      <c r="N35" s="169">
        <f t="shared" si="35"/>
        <v>0</v>
      </c>
      <c r="O35" s="169">
        <f t="shared" si="36"/>
        <v>0</v>
      </c>
      <c r="P35" s="169">
        <f t="shared" si="37"/>
        <v>0</v>
      </c>
      <c r="Q35" s="169">
        <f t="shared" si="38"/>
        <v>0</v>
      </c>
      <c r="R35" s="169">
        <f t="shared" si="39"/>
        <v>0</v>
      </c>
      <c r="S35" s="169">
        <f t="shared" si="40"/>
        <v>0</v>
      </c>
    </row>
    <row r="36" spans="3:19" x14ac:dyDescent="0.25">
      <c r="C36" s="18" t="s">
        <v>631</v>
      </c>
      <c r="D36" s="18" t="s">
        <v>632</v>
      </c>
      <c r="E36" s="168">
        <f t="shared" si="28"/>
        <v>0</v>
      </c>
      <c r="F36" s="168">
        <f t="shared" si="29"/>
        <v>0</v>
      </c>
      <c r="G36" s="168">
        <f t="shared" si="30"/>
        <v>0</v>
      </c>
      <c r="H36" s="103"/>
      <c r="I36" s="168">
        <f t="shared" si="31"/>
        <v>0</v>
      </c>
      <c r="J36" s="168">
        <f t="shared" si="32"/>
        <v>0</v>
      </c>
      <c r="K36" s="103"/>
      <c r="L36" s="169">
        <f t="shared" si="33"/>
        <v>0</v>
      </c>
      <c r="M36" s="169">
        <f t="shared" si="34"/>
        <v>0</v>
      </c>
      <c r="N36" s="169">
        <f t="shared" si="35"/>
        <v>0</v>
      </c>
      <c r="O36" s="169">
        <f t="shared" si="36"/>
        <v>0</v>
      </c>
      <c r="P36" s="169">
        <f t="shared" si="37"/>
        <v>0</v>
      </c>
      <c r="Q36" s="169">
        <f t="shared" si="38"/>
        <v>0</v>
      </c>
      <c r="R36" s="169">
        <f t="shared" si="39"/>
        <v>0</v>
      </c>
      <c r="S36" s="169">
        <f t="shared" si="40"/>
        <v>0</v>
      </c>
    </row>
    <row r="37" spans="3:19" x14ac:dyDescent="0.25">
      <c r="C37" s="18" t="s">
        <v>633</v>
      </c>
      <c r="D37" s="18" t="s">
        <v>634</v>
      </c>
      <c r="E37" s="168">
        <f t="shared" si="28"/>
        <v>0</v>
      </c>
      <c r="F37" s="168">
        <f t="shared" si="29"/>
        <v>0</v>
      </c>
      <c r="G37" s="168">
        <f t="shared" si="30"/>
        <v>0</v>
      </c>
      <c r="H37" s="103"/>
      <c r="I37" s="168">
        <f t="shared" si="31"/>
        <v>0</v>
      </c>
      <c r="J37" s="168">
        <f t="shared" si="32"/>
        <v>0</v>
      </c>
      <c r="K37" s="103"/>
      <c r="L37" s="169">
        <f t="shared" si="33"/>
        <v>0</v>
      </c>
      <c r="M37" s="169">
        <f t="shared" si="34"/>
        <v>0</v>
      </c>
      <c r="N37" s="169">
        <f t="shared" si="35"/>
        <v>0</v>
      </c>
      <c r="O37" s="169">
        <f t="shared" si="36"/>
        <v>0</v>
      </c>
      <c r="P37" s="169">
        <f t="shared" si="37"/>
        <v>0</v>
      </c>
      <c r="Q37" s="169">
        <f t="shared" si="38"/>
        <v>0</v>
      </c>
      <c r="R37" s="169">
        <f t="shared" si="39"/>
        <v>0</v>
      </c>
      <c r="S37" s="169">
        <f t="shared" si="40"/>
        <v>0</v>
      </c>
    </row>
    <row r="38" spans="3:19" x14ac:dyDescent="0.25">
      <c r="C38" s="18" t="s">
        <v>635</v>
      </c>
      <c r="D38" s="18" t="s">
        <v>636</v>
      </c>
      <c r="E38" s="168">
        <f t="shared" si="28"/>
        <v>0</v>
      </c>
      <c r="F38" s="168">
        <f t="shared" si="29"/>
        <v>0</v>
      </c>
      <c r="G38" s="168">
        <f t="shared" si="30"/>
        <v>0</v>
      </c>
      <c r="H38" s="103"/>
      <c r="I38" s="168">
        <f t="shared" si="31"/>
        <v>0</v>
      </c>
      <c r="J38" s="168">
        <f t="shared" si="32"/>
        <v>0</v>
      </c>
      <c r="K38" s="103"/>
      <c r="L38" s="169">
        <f t="shared" si="33"/>
        <v>0</v>
      </c>
      <c r="M38" s="169">
        <f t="shared" si="34"/>
        <v>0</v>
      </c>
      <c r="N38" s="169">
        <f t="shared" si="35"/>
        <v>0</v>
      </c>
      <c r="O38" s="169">
        <f t="shared" si="36"/>
        <v>0</v>
      </c>
      <c r="P38" s="169">
        <f t="shared" si="37"/>
        <v>0</v>
      </c>
      <c r="Q38" s="169">
        <f t="shared" si="38"/>
        <v>0</v>
      </c>
      <c r="R38" s="169">
        <f t="shared" si="39"/>
        <v>0</v>
      </c>
      <c r="S38" s="169">
        <f t="shared" si="40"/>
        <v>0</v>
      </c>
    </row>
    <row r="39" spans="3:19" x14ac:dyDescent="0.25">
      <c r="C39" s="18" t="s">
        <v>473</v>
      </c>
      <c r="D39" s="18" t="s">
        <v>627</v>
      </c>
      <c r="E39" s="168">
        <f t="shared" si="28"/>
        <v>0</v>
      </c>
      <c r="F39" s="168">
        <f t="shared" si="29"/>
        <v>0</v>
      </c>
      <c r="G39" s="168">
        <f t="shared" si="30"/>
        <v>0</v>
      </c>
      <c r="H39" s="103"/>
      <c r="I39" s="168">
        <f t="shared" si="31"/>
        <v>0</v>
      </c>
      <c r="J39" s="168">
        <f t="shared" si="32"/>
        <v>0</v>
      </c>
      <c r="K39" s="103"/>
      <c r="L39" s="169">
        <f t="shared" si="33"/>
        <v>0</v>
      </c>
      <c r="M39" s="169">
        <f t="shared" si="34"/>
        <v>0</v>
      </c>
      <c r="N39" s="169">
        <f t="shared" si="35"/>
        <v>0</v>
      </c>
      <c r="O39" s="169">
        <f t="shared" si="36"/>
        <v>0</v>
      </c>
      <c r="P39" s="169">
        <f t="shared" si="37"/>
        <v>0</v>
      </c>
      <c r="Q39" s="169">
        <f t="shared" si="38"/>
        <v>0</v>
      </c>
      <c r="R39" s="169">
        <f t="shared" si="39"/>
        <v>0</v>
      </c>
      <c r="S39" s="169">
        <f t="shared" si="40"/>
        <v>0</v>
      </c>
    </row>
    <row r="40" spans="3:19" x14ac:dyDescent="0.25">
      <c r="C40" s="18" t="s">
        <v>473</v>
      </c>
      <c r="D40" s="18" t="s">
        <v>637</v>
      </c>
      <c r="E40" s="168">
        <f t="shared" si="28"/>
        <v>0</v>
      </c>
      <c r="F40" s="168">
        <f t="shared" si="29"/>
        <v>0</v>
      </c>
      <c r="G40" s="168">
        <f t="shared" si="30"/>
        <v>0</v>
      </c>
      <c r="H40" s="103"/>
      <c r="I40" s="168">
        <f t="shared" si="31"/>
        <v>0</v>
      </c>
      <c r="J40" s="168">
        <f t="shared" si="32"/>
        <v>0</v>
      </c>
      <c r="K40" s="103"/>
      <c r="L40" s="169">
        <f t="shared" si="33"/>
        <v>0</v>
      </c>
      <c r="M40" s="169">
        <f t="shared" si="34"/>
        <v>0</v>
      </c>
      <c r="N40" s="169">
        <f t="shared" si="35"/>
        <v>0</v>
      </c>
      <c r="O40" s="169">
        <f t="shared" si="36"/>
        <v>0</v>
      </c>
      <c r="P40" s="169">
        <f t="shared" si="37"/>
        <v>0</v>
      </c>
      <c r="Q40" s="169">
        <f t="shared" si="38"/>
        <v>0</v>
      </c>
      <c r="R40" s="169">
        <f t="shared" si="39"/>
        <v>0</v>
      </c>
      <c r="S40" s="169">
        <f t="shared" si="40"/>
        <v>0</v>
      </c>
    </row>
    <row r="41" spans="3:19" x14ac:dyDescent="0.25">
      <c r="C41" s="18" t="s">
        <v>638</v>
      </c>
      <c r="D41" s="18" t="s">
        <v>629</v>
      </c>
      <c r="E41" s="168">
        <f t="shared" si="28"/>
        <v>0</v>
      </c>
      <c r="F41" s="168">
        <f t="shared" si="29"/>
        <v>0</v>
      </c>
      <c r="G41" s="168">
        <f t="shared" si="30"/>
        <v>0</v>
      </c>
      <c r="H41" s="103"/>
      <c r="I41" s="168">
        <f t="shared" si="31"/>
        <v>0</v>
      </c>
      <c r="J41" s="168">
        <f t="shared" si="32"/>
        <v>0</v>
      </c>
      <c r="K41" s="103"/>
      <c r="L41" s="169">
        <f t="shared" si="33"/>
        <v>0</v>
      </c>
      <c r="M41" s="169">
        <f t="shared" si="34"/>
        <v>0</v>
      </c>
      <c r="N41" s="169">
        <f t="shared" si="35"/>
        <v>0</v>
      </c>
      <c r="O41" s="169">
        <f t="shared" si="36"/>
        <v>0</v>
      </c>
      <c r="P41" s="169">
        <f t="shared" si="37"/>
        <v>0</v>
      </c>
      <c r="Q41" s="169">
        <f t="shared" si="38"/>
        <v>0</v>
      </c>
      <c r="R41" s="169">
        <f t="shared" si="39"/>
        <v>0</v>
      </c>
      <c r="S41" s="169">
        <f t="shared" si="40"/>
        <v>0</v>
      </c>
    </row>
    <row r="42" spans="3:19" x14ac:dyDescent="0.25">
      <c r="C42" s="18" t="s">
        <v>259</v>
      </c>
      <c r="D42" s="18" t="s">
        <v>259</v>
      </c>
      <c r="E42" s="168">
        <f t="shared" si="28"/>
        <v>0</v>
      </c>
      <c r="F42" s="168">
        <f t="shared" si="29"/>
        <v>0</v>
      </c>
      <c r="G42" s="168">
        <f t="shared" si="30"/>
        <v>0</v>
      </c>
      <c r="H42" s="103"/>
      <c r="I42" s="168">
        <f t="shared" si="31"/>
        <v>0</v>
      </c>
      <c r="J42" s="168">
        <f t="shared" si="32"/>
        <v>0</v>
      </c>
      <c r="K42" s="103"/>
      <c r="L42" s="169">
        <f t="shared" si="33"/>
        <v>0</v>
      </c>
      <c r="M42" s="169">
        <f t="shared" si="34"/>
        <v>0</v>
      </c>
      <c r="N42" s="169">
        <f t="shared" si="35"/>
        <v>0</v>
      </c>
      <c r="O42" s="169">
        <f t="shared" si="36"/>
        <v>0</v>
      </c>
      <c r="P42" s="169">
        <f t="shared" si="37"/>
        <v>0</v>
      </c>
      <c r="Q42" s="169">
        <f t="shared" si="38"/>
        <v>0</v>
      </c>
      <c r="R42" s="169">
        <f t="shared" si="39"/>
        <v>0</v>
      </c>
      <c r="S42" s="169">
        <f t="shared" si="40"/>
        <v>0</v>
      </c>
    </row>
    <row r="43" spans="3:19" x14ac:dyDescent="0.25">
      <c r="C43" s="317" t="s">
        <v>225</v>
      </c>
      <c r="D43" s="318"/>
      <c r="E43" s="123">
        <f>Q100</f>
        <v>0</v>
      </c>
      <c r="F43" s="123">
        <f>Q155</f>
        <v>0</v>
      </c>
      <c r="G43" s="123">
        <f>Q210</f>
        <v>0</v>
      </c>
      <c r="H43" s="123">
        <f t="shared" ref="H43:N43" si="41">SUM(H33:H42)</f>
        <v>0</v>
      </c>
      <c r="I43" s="123">
        <f>Q265</f>
        <v>0</v>
      </c>
      <c r="J43" s="123">
        <f>I43-H43</f>
        <v>0</v>
      </c>
      <c r="K43" s="123">
        <f t="shared" si="41"/>
        <v>0</v>
      </c>
      <c r="L43" s="123">
        <f t="shared" si="41"/>
        <v>0</v>
      </c>
      <c r="M43" s="123">
        <f t="shared" si="41"/>
        <v>0</v>
      </c>
      <c r="N43" s="123">
        <f t="shared" si="41"/>
        <v>0</v>
      </c>
      <c r="O43" s="123">
        <f>Q376</f>
        <v>0</v>
      </c>
      <c r="P43" s="123">
        <f>Q431</f>
        <v>0</v>
      </c>
      <c r="Q43" s="123">
        <f>Q486</f>
        <v>0</v>
      </c>
      <c r="R43" s="123">
        <f>Q541</f>
        <v>0</v>
      </c>
      <c r="S43" s="123">
        <f>Q596</f>
        <v>0</v>
      </c>
    </row>
    <row r="44" spans="3:19" x14ac:dyDescent="0.25">
      <c r="C44" s="319" t="s">
        <v>260</v>
      </c>
      <c r="D44" s="320"/>
      <c r="E44" s="82"/>
      <c r="F44" s="82"/>
      <c r="G44" s="8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</row>
    <row r="45" spans="3:19" x14ac:dyDescent="0.25">
      <c r="C45" s="18" t="s">
        <v>252</v>
      </c>
      <c r="D45" s="18" t="s">
        <v>253</v>
      </c>
      <c r="E45" s="168">
        <f t="shared" ref="E45:E55" si="42">Q102</f>
        <v>0</v>
      </c>
      <c r="F45" s="168">
        <f t="shared" ref="F45:F55" si="43">Q157</f>
        <v>0</v>
      </c>
      <c r="G45" s="168">
        <f t="shared" ref="G45:G55" si="44">Q212</f>
        <v>0</v>
      </c>
      <c r="H45" s="103"/>
      <c r="I45" s="168">
        <f t="shared" ref="I45:I55" si="45">Q267</f>
        <v>0</v>
      </c>
      <c r="J45" s="168">
        <f t="shared" ref="J45:J55" si="46">I45-H45</f>
        <v>0</v>
      </c>
      <c r="K45" s="103"/>
      <c r="L45" s="169">
        <f t="shared" ref="L45:L55" si="47">SUM(E323:J323)</f>
        <v>0</v>
      </c>
      <c r="M45" s="169">
        <f t="shared" ref="M45:M55" si="48">SUM(K323:P323)</f>
        <v>0</v>
      </c>
      <c r="N45" s="169">
        <f t="shared" ref="N45:N55" si="49">L45+M45</f>
        <v>0</v>
      </c>
      <c r="O45" s="169">
        <f t="shared" ref="O45:O55" si="50">Q378</f>
        <v>0</v>
      </c>
      <c r="P45" s="169">
        <f t="shared" ref="P45:P55" si="51">Q433</f>
        <v>0</v>
      </c>
      <c r="Q45" s="169">
        <f t="shared" ref="Q45:Q55" si="52">Q488</f>
        <v>0</v>
      </c>
      <c r="R45" s="169">
        <f t="shared" ref="R45:R55" si="53">Q543</f>
        <v>0</v>
      </c>
      <c r="S45" s="169">
        <f t="shared" ref="S45:S55" si="54">Q598</f>
        <v>0</v>
      </c>
    </row>
    <row r="46" spans="3:19" x14ac:dyDescent="0.25">
      <c r="C46" s="18" t="s">
        <v>254</v>
      </c>
      <c r="D46" s="18" t="s">
        <v>255</v>
      </c>
      <c r="E46" s="168">
        <f t="shared" si="42"/>
        <v>0</v>
      </c>
      <c r="F46" s="168">
        <f t="shared" si="43"/>
        <v>0</v>
      </c>
      <c r="G46" s="168">
        <f t="shared" si="44"/>
        <v>0</v>
      </c>
      <c r="H46" s="103"/>
      <c r="I46" s="168">
        <f t="shared" si="45"/>
        <v>0</v>
      </c>
      <c r="J46" s="168">
        <f t="shared" si="46"/>
        <v>0</v>
      </c>
      <c r="K46" s="103"/>
      <c r="L46" s="169">
        <f t="shared" si="47"/>
        <v>0</v>
      </c>
      <c r="M46" s="169">
        <f t="shared" si="48"/>
        <v>0</v>
      </c>
      <c r="N46" s="169">
        <f t="shared" si="49"/>
        <v>0</v>
      </c>
      <c r="O46" s="169">
        <f t="shared" si="50"/>
        <v>0</v>
      </c>
      <c r="P46" s="169">
        <f t="shared" si="51"/>
        <v>0</v>
      </c>
      <c r="Q46" s="169">
        <f t="shared" si="52"/>
        <v>0</v>
      </c>
      <c r="R46" s="169">
        <f t="shared" si="53"/>
        <v>0</v>
      </c>
      <c r="S46" s="169">
        <f t="shared" si="54"/>
        <v>0</v>
      </c>
    </row>
    <row r="47" spans="3:19" x14ac:dyDescent="0.25">
      <c r="C47" s="18" t="s">
        <v>641</v>
      </c>
      <c r="D47" s="18" t="s">
        <v>64</v>
      </c>
      <c r="E47" s="168">
        <f t="shared" si="42"/>
        <v>0</v>
      </c>
      <c r="F47" s="168">
        <f t="shared" si="43"/>
        <v>0</v>
      </c>
      <c r="G47" s="168">
        <f t="shared" si="44"/>
        <v>0</v>
      </c>
      <c r="H47" s="103"/>
      <c r="I47" s="168">
        <f t="shared" si="45"/>
        <v>0</v>
      </c>
      <c r="J47" s="168">
        <f t="shared" si="46"/>
        <v>0</v>
      </c>
      <c r="K47" s="103"/>
      <c r="L47" s="169">
        <f t="shared" si="47"/>
        <v>0</v>
      </c>
      <c r="M47" s="169">
        <f t="shared" si="48"/>
        <v>0</v>
      </c>
      <c r="N47" s="169">
        <f t="shared" si="49"/>
        <v>0</v>
      </c>
      <c r="O47" s="169">
        <f t="shared" si="50"/>
        <v>0</v>
      </c>
      <c r="P47" s="169">
        <f t="shared" si="51"/>
        <v>0</v>
      </c>
      <c r="Q47" s="169">
        <f t="shared" si="52"/>
        <v>0</v>
      </c>
      <c r="R47" s="169">
        <f t="shared" si="53"/>
        <v>0</v>
      </c>
      <c r="S47" s="169">
        <f t="shared" si="54"/>
        <v>0</v>
      </c>
    </row>
    <row r="48" spans="3:19" x14ac:dyDescent="0.25">
      <c r="C48" s="18" t="s">
        <v>631</v>
      </c>
      <c r="D48" s="18" t="s">
        <v>632</v>
      </c>
      <c r="E48" s="168">
        <f t="shared" si="42"/>
        <v>0</v>
      </c>
      <c r="F48" s="168">
        <f t="shared" si="43"/>
        <v>0</v>
      </c>
      <c r="G48" s="168">
        <f t="shared" si="44"/>
        <v>0</v>
      </c>
      <c r="H48" s="103"/>
      <c r="I48" s="168">
        <f t="shared" si="45"/>
        <v>0</v>
      </c>
      <c r="J48" s="168">
        <f t="shared" si="46"/>
        <v>0</v>
      </c>
      <c r="K48" s="103"/>
      <c r="L48" s="169">
        <f t="shared" si="47"/>
        <v>0</v>
      </c>
      <c r="M48" s="169">
        <f t="shared" si="48"/>
        <v>0</v>
      </c>
      <c r="N48" s="169">
        <f t="shared" si="49"/>
        <v>0</v>
      </c>
      <c r="O48" s="169">
        <f t="shared" si="50"/>
        <v>0</v>
      </c>
      <c r="P48" s="169">
        <f t="shared" si="51"/>
        <v>0</v>
      </c>
      <c r="Q48" s="169">
        <f t="shared" si="52"/>
        <v>0</v>
      </c>
      <c r="R48" s="169">
        <f t="shared" si="53"/>
        <v>0</v>
      </c>
      <c r="S48" s="169">
        <f t="shared" si="54"/>
        <v>0</v>
      </c>
    </row>
    <row r="49" spans="3:19" x14ac:dyDescent="0.25">
      <c r="C49" s="18" t="s">
        <v>633</v>
      </c>
      <c r="D49" s="18" t="s">
        <v>634</v>
      </c>
      <c r="E49" s="168">
        <f t="shared" si="42"/>
        <v>0</v>
      </c>
      <c r="F49" s="168">
        <f t="shared" si="43"/>
        <v>0</v>
      </c>
      <c r="G49" s="168">
        <f t="shared" si="44"/>
        <v>0</v>
      </c>
      <c r="H49" s="103"/>
      <c r="I49" s="168">
        <f t="shared" si="45"/>
        <v>0</v>
      </c>
      <c r="J49" s="168">
        <f t="shared" si="46"/>
        <v>0</v>
      </c>
      <c r="K49" s="103"/>
      <c r="L49" s="169">
        <f t="shared" si="47"/>
        <v>0</v>
      </c>
      <c r="M49" s="169">
        <f t="shared" si="48"/>
        <v>0</v>
      </c>
      <c r="N49" s="169">
        <f t="shared" si="49"/>
        <v>0</v>
      </c>
      <c r="O49" s="169">
        <f t="shared" si="50"/>
        <v>0</v>
      </c>
      <c r="P49" s="169">
        <f t="shared" si="51"/>
        <v>0</v>
      </c>
      <c r="Q49" s="169">
        <f t="shared" si="52"/>
        <v>0</v>
      </c>
      <c r="R49" s="169">
        <f t="shared" si="53"/>
        <v>0</v>
      </c>
      <c r="S49" s="169">
        <f t="shared" si="54"/>
        <v>0</v>
      </c>
    </row>
    <row r="50" spans="3:19" x14ac:dyDescent="0.25">
      <c r="C50" s="18" t="s">
        <v>639</v>
      </c>
      <c r="D50" s="18" t="s">
        <v>640</v>
      </c>
      <c r="E50" s="168">
        <f t="shared" si="42"/>
        <v>0</v>
      </c>
      <c r="F50" s="168">
        <f t="shared" si="43"/>
        <v>0</v>
      </c>
      <c r="G50" s="168">
        <f t="shared" si="44"/>
        <v>0</v>
      </c>
      <c r="H50" s="103"/>
      <c r="I50" s="168">
        <f t="shared" si="45"/>
        <v>0</v>
      </c>
      <c r="J50" s="168">
        <f t="shared" si="46"/>
        <v>0</v>
      </c>
      <c r="K50" s="103"/>
      <c r="L50" s="169">
        <f t="shared" si="47"/>
        <v>0</v>
      </c>
      <c r="M50" s="169">
        <f t="shared" si="48"/>
        <v>0</v>
      </c>
      <c r="N50" s="169">
        <f t="shared" si="49"/>
        <v>0</v>
      </c>
      <c r="O50" s="169">
        <f t="shared" si="50"/>
        <v>0</v>
      </c>
      <c r="P50" s="169">
        <f t="shared" si="51"/>
        <v>0</v>
      </c>
      <c r="Q50" s="169">
        <f t="shared" si="52"/>
        <v>0</v>
      </c>
      <c r="R50" s="169">
        <f t="shared" si="53"/>
        <v>0</v>
      </c>
      <c r="S50" s="169">
        <f t="shared" si="54"/>
        <v>0</v>
      </c>
    </row>
    <row r="51" spans="3:19" x14ac:dyDescent="0.25">
      <c r="C51" s="18" t="s">
        <v>635</v>
      </c>
      <c r="D51" s="18" t="s">
        <v>636</v>
      </c>
      <c r="E51" s="168">
        <f t="shared" si="42"/>
        <v>0</v>
      </c>
      <c r="F51" s="168">
        <f t="shared" si="43"/>
        <v>0</v>
      </c>
      <c r="G51" s="168">
        <f t="shared" si="44"/>
        <v>0</v>
      </c>
      <c r="H51" s="103"/>
      <c r="I51" s="168">
        <f t="shared" si="45"/>
        <v>0</v>
      </c>
      <c r="J51" s="168">
        <f t="shared" si="46"/>
        <v>0</v>
      </c>
      <c r="K51" s="103"/>
      <c r="L51" s="169">
        <f t="shared" si="47"/>
        <v>0</v>
      </c>
      <c r="M51" s="169">
        <f t="shared" si="48"/>
        <v>0</v>
      </c>
      <c r="N51" s="169">
        <f t="shared" si="49"/>
        <v>0</v>
      </c>
      <c r="O51" s="169">
        <f t="shared" si="50"/>
        <v>0</v>
      </c>
      <c r="P51" s="169">
        <f t="shared" si="51"/>
        <v>0</v>
      </c>
      <c r="Q51" s="169">
        <f t="shared" si="52"/>
        <v>0</v>
      </c>
      <c r="R51" s="169">
        <f t="shared" si="53"/>
        <v>0</v>
      </c>
      <c r="S51" s="169">
        <f t="shared" si="54"/>
        <v>0</v>
      </c>
    </row>
    <row r="52" spans="3:19" x14ac:dyDescent="0.25">
      <c r="C52" s="18" t="s">
        <v>473</v>
      </c>
      <c r="D52" s="18" t="s">
        <v>627</v>
      </c>
      <c r="E52" s="168">
        <f t="shared" si="42"/>
        <v>0</v>
      </c>
      <c r="F52" s="168">
        <f t="shared" si="43"/>
        <v>0</v>
      </c>
      <c r="G52" s="168">
        <f t="shared" si="44"/>
        <v>0</v>
      </c>
      <c r="H52" s="103"/>
      <c r="I52" s="168">
        <f t="shared" si="45"/>
        <v>0</v>
      </c>
      <c r="J52" s="168">
        <f t="shared" si="46"/>
        <v>0</v>
      </c>
      <c r="K52" s="103"/>
      <c r="L52" s="169">
        <f t="shared" si="47"/>
        <v>0</v>
      </c>
      <c r="M52" s="169">
        <f t="shared" si="48"/>
        <v>0</v>
      </c>
      <c r="N52" s="169">
        <f t="shared" si="49"/>
        <v>0</v>
      </c>
      <c r="O52" s="169">
        <f t="shared" si="50"/>
        <v>0</v>
      </c>
      <c r="P52" s="169">
        <f t="shared" si="51"/>
        <v>0</v>
      </c>
      <c r="Q52" s="169">
        <f t="shared" si="52"/>
        <v>0</v>
      </c>
      <c r="R52" s="169">
        <f t="shared" si="53"/>
        <v>0</v>
      </c>
      <c r="S52" s="169">
        <f t="shared" si="54"/>
        <v>0</v>
      </c>
    </row>
    <row r="53" spans="3:19" x14ac:dyDescent="0.25">
      <c r="C53" s="18" t="s">
        <v>473</v>
      </c>
      <c r="D53" s="18" t="s">
        <v>637</v>
      </c>
      <c r="E53" s="168">
        <f t="shared" si="42"/>
        <v>0</v>
      </c>
      <c r="F53" s="168">
        <f t="shared" si="43"/>
        <v>0</v>
      </c>
      <c r="G53" s="168">
        <f t="shared" si="44"/>
        <v>0</v>
      </c>
      <c r="H53" s="103"/>
      <c r="I53" s="168">
        <f t="shared" si="45"/>
        <v>0</v>
      </c>
      <c r="J53" s="168">
        <f t="shared" si="46"/>
        <v>0</v>
      </c>
      <c r="K53" s="103"/>
      <c r="L53" s="169">
        <f t="shared" si="47"/>
        <v>0</v>
      </c>
      <c r="M53" s="169">
        <f t="shared" si="48"/>
        <v>0</v>
      </c>
      <c r="N53" s="169">
        <f t="shared" si="49"/>
        <v>0</v>
      </c>
      <c r="O53" s="169">
        <f t="shared" si="50"/>
        <v>0</v>
      </c>
      <c r="P53" s="169">
        <f t="shared" si="51"/>
        <v>0</v>
      </c>
      <c r="Q53" s="169">
        <f t="shared" si="52"/>
        <v>0</v>
      </c>
      <c r="R53" s="169">
        <f t="shared" si="53"/>
        <v>0</v>
      </c>
      <c r="S53" s="169">
        <f t="shared" si="54"/>
        <v>0</v>
      </c>
    </row>
    <row r="54" spans="3:19" x14ac:dyDescent="0.25">
      <c r="C54" s="18" t="s">
        <v>638</v>
      </c>
      <c r="D54" s="18" t="s">
        <v>629</v>
      </c>
      <c r="E54" s="168">
        <f t="shared" si="42"/>
        <v>0</v>
      </c>
      <c r="F54" s="168">
        <f t="shared" si="43"/>
        <v>0</v>
      </c>
      <c r="G54" s="168">
        <f t="shared" si="44"/>
        <v>0</v>
      </c>
      <c r="H54" s="103"/>
      <c r="I54" s="168">
        <f t="shared" si="45"/>
        <v>0</v>
      </c>
      <c r="J54" s="168">
        <f t="shared" si="46"/>
        <v>0</v>
      </c>
      <c r="K54" s="103"/>
      <c r="L54" s="169">
        <f t="shared" si="47"/>
        <v>0</v>
      </c>
      <c r="M54" s="169">
        <f t="shared" si="48"/>
        <v>0</v>
      </c>
      <c r="N54" s="169">
        <f t="shared" si="49"/>
        <v>0</v>
      </c>
      <c r="O54" s="169">
        <f t="shared" si="50"/>
        <v>0</v>
      </c>
      <c r="P54" s="169">
        <f t="shared" si="51"/>
        <v>0</v>
      </c>
      <c r="Q54" s="169">
        <f t="shared" si="52"/>
        <v>0</v>
      </c>
      <c r="R54" s="169">
        <f t="shared" si="53"/>
        <v>0</v>
      </c>
      <c r="S54" s="169">
        <f t="shared" si="54"/>
        <v>0</v>
      </c>
    </row>
    <row r="55" spans="3:19" x14ac:dyDescent="0.25">
      <c r="C55" s="18" t="s">
        <v>259</v>
      </c>
      <c r="D55" s="18" t="s">
        <v>259</v>
      </c>
      <c r="E55" s="168">
        <f t="shared" si="42"/>
        <v>0</v>
      </c>
      <c r="F55" s="168">
        <f t="shared" si="43"/>
        <v>0</v>
      </c>
      <c r="G55" s="168">
        <f t="shared" si="44"/>
        <v>0</v>
      </c>
      <c r="H55" s="103"/>
      <c r="I55" s="168">
        <f t="shared" si="45"/>
        <v>0</v>
      </c>
      <c r="J55" s="168">
        <f t="shared" si="46"/>
        <v>0</v>
      </c>
      <c r="K55" s="103"/>
      <c r="L55" s="169">
        <f t="shared" si="47"/>
        <v>0</v>
      </c>
      <c r="M55" s="169">
        <f t="shared" si="48"/>
        <v>0</v>
      </c>
      <c r="N55" s="169">
        <f t="shared" si="49"/>
        <v>0</v>
      </c>
      <c r="O55" s="169">
        <f t="shared" si="50"/>
        <v>0</v>
      </c>
      <c r="P55" s="169">
        <f t="shared" si="51"/>
        <v>0</v>
      </c>
      <c r="Q55" s="169">
        <f t="shared" si="52"/>
        <v>0</v>
      </c>
      <c r="R55" s="169">
        <f t="shared" si="53"/>
        <v>0</v>
      </c>
      <c r="S55" s="169">
        <f t="shared" si="54"/>
        <v>0</v>
      </c>
    </row>
    <row r="56" spans="3:19" x14ac:dyDescent="0.25">
      <c r="C56" s="317" t="s">
        <v>225</v>
      </c>
      <c r="D56" s="318"/>
      <c r="E56" s="123">
        <f>Q113</f>
        <v>0</v>
      </c>
      <c r="F56" s="123">
        <f>Q168</f>
        <v>0</v>
      </c>
      <c r="G56" s="123">
        <f>Q223</f>
        <v>0</v>
      </c>
      <c r="H56" s="123">
        <f t="shared" ref="H56:N56" si="55">SUM(H45:H55)</f>
        <v>0</v>
      </c>
      <c r="I56" s="123">
        <f>Q278</f>
        <v>0</v>
      </c>
      <c r="J56" s="123">
        <f>I56-H56</f>
        <v>0</v>
      </c>
      <c r="K56" s="123">
        <f t="shared" si="55"/>
        <v>0</v>
      </c>
      <c r="L56" s="123">
        <f t="shared" si="55"/>
        <v>0</v>
      </c>
      <c r="M56" s="123">
        <f t="shared" si="55"/>
        <v>0</v>
      </c>
      <c r="N56" s="123">
        <f t="shared" si="55"/>
        <v>0</v>
      </c>
      <c r="O56" s="123">
        <f>Q389</f>
        <v>0</v>
      </c>
      <c r="P56" s="123">
        <f>Q444</f>
        <v>0</v>
      </c>
      <c r="Q56" s="123">
        <f>Q499</f>
        <v>0</v>
      </c>
      <c r="R56" s="123">
        <f>Q554</f>
        <v>0</v>
      </c>
      <c r="S56" s="123">
        <f>Q609</f>
        <v>0</v>
      </c>
    </row>
    <row r="57" spans="3:19" x14ac:dyDescent="0.25">
      <c r="C57" s="317" t="s">
        <v>256</v>
      </c>
      <c r="D57" s="318"/>
      <c r="E57" s="123">
        <f>Q114</f>
        <v>0</v>
      </c>
      <c r="F57" s="123">
        <f>Q169</f>
        <v>0</v>
      </c>
      <c r="G57" s="123">
        <f>Q224</f>
        <v>0</v>
      </c>
      <c r="H57" s="123">
        <f t="shared" ref="H57:N57" si="56">H31+H43+H56</f>
        <v>0</v>
      </c>
      <c r="I57" s="123">
        <f>Q279</f>
        <v>0</v>
      </c>
      <c r="J57" s="123">
        <f>I57-H57</f>
        <v>0</v>
      </c>
      <c r="K57" s="123">
        <f t="shared" si="56"/>
        <v>0</v>
      </c>
      <c r="L57" s="123">
        <f t="shared" si="56"/>
        <v>0</v>
      </c>
      <c r="M57" s="123">
        <f t="shared" si="56"/>
        <v>0</v>
      </c>
      <c r="N57" s="123">
        <f t="shared" si="56"/>
        <v>0</v>
      </c>
      <c r="O57" s="123">
        <f>Q390</f>
        <v>0</v>
      </c>
      <c r="P57" s="123">
        <f>Q445</f>
        <v>0</v>
      </c>
      <c r="Q57" s="123">
        <f>Q500</f>
        <v>0</v>
      </c>
      <c r="R57" s="123">
        <f>Q555</f>
        <v>0</v>
      </c>
      <c r="S57" s="123">
        <f>Q610</f>
        <v>0</v>
      </c>
    </row>
    <row r="58" spans="3:19" x14ac:dyDescent="0.25">
      <c r="C58" s="317" t="s">
        <v>261</v>
      </c>
      <c r="D58" s="318"/>
      <c r="E58" s="123">
        <f>Q115</f>
        <v>0</v>
      </c>
      <c r="F58" s="123">
        <f>Q170</f>
        <v>0</v>
      </c>
      <c r="G58" s="123">
        <f>Q225</f>
        <v>0</v>
      </c>
      <c r="H58" s="123">
        <f t="shared" ref="H58:N58" si="57">H57+H19</f>
        <v>0</v>
      </c>
      <c r="I58" s="123">
        <f>Q280</f>
        <v>0</v>
      </c>
      <c r="J58" s="123">
        <f>I58-H58</f>
        <v>0</v>
      </c>
      <c r="K58" s="123">
        <f t="shared" si="57"/>
        <v>0</v>
      </c>
      <c r="L58" s="123">
        <f t="shared" si="57"/>
        <v>0</v>
      </c>
      <c r="M58" s="123">
        <f t="shared" si="57"/>
        <v>0</v>
      </c>
      <c r="N58" s="123">
        <f t="shared" si="57"/>
        <v>0</v>
      </c>
      <c r="O58" s="123">
        <f>Q391</f>
        <v>0</v>
      </c>
      <c r="P58" s="123">
        <f>Q446</f>
        <v>0</v>
      </c>
      <c r="Q58" s="123">
        <f>Q501</f>
        <v>0</v>
      </c>
      <c r="R58" s="123">
        <f>Q556</f>
        <v>0</v>
      </c>
      <c r="S58" s="123">
        <f>Q611</f>
        <v>0</v>
      </c>
    </row>
    <row r="61" spans="3:19" x14ac:dyDescent="0.25">
      <c r="C61" s="15" t="s">
        <v>262</v>
      </c>
    </row>
    <row r="62" spans="3:19" x14ac:dyDescent="0.25">
      <c r="C62" s="15"/>
      <c r="Q62" s="27" t="s">
        <v>109</v>
      </c>
    </row>
    <row r="63" spans="3:19" x14ac:dyDescent="0.25">
      <c r="C63" s="312" t="s">
        <v>244</v>
      </c>
      <c r="D63" s="312"/>
      <c r="E63" s="306" t="s">
        <v>263</v>
      </c>
      <c r="F63" s="306"/>
      <c r="G63" s="306"/>
      <c r="H63" s="306"/>
      <c r="I63" s="306"/>
      <c r="J63" s="306"/>
      <c r="K63" s="306"/>
      <c r="L63" s="306"/>
      <c r="M63" s="306"/>
      <c r="N63" s="306"/>
      <c r="O63" s="306"/>
      <c r="P63" s="306"/>
      <c r="Q63" s="306"/>
    </row>
    <row r="64" spans="3:19" x14ac:dyDescent="0.25">
      <c r="C64" s="312"/>
      <c r="D64" s="312"/>
      <c r="E64" s="14" t="s">
        <v>110</v>
      </c>
      <c r="F64" s="14" t="s">
        <v>111</v>
      </c>
      <c r="G64" s="14" t="s">
        <v>112</v>
      </c>
      <c r="H64" s="14" t="s">
        <v>113</v>
      </c>
      <c r="I64" s="14" t="s">
        <v>114</v>
      </c>
      <c r="J64" s="14" t="s">
        <v>115</v>
      </c>
      <c r="K64" s="14" t="s">
        <v>116</v>
      </c>
      <c r="L64" s="14" t="s">
        <v>117</v>
      </c>
      <c r="M64" s="14" t="s">
        <v>118</v>
      </c>
      <c r="N64" s="14" t="s">
        <v>119</v>
      </c>
      <c r="O64" s="14" t="s">
        <v>120</v>
      </c>
      <c r="P64" s="14" t="s">
        <v>121</v>
      </c>
      <c r="Q64" s="14" t="s">
        <v>108</v>
      </c>
      <c r="R64" s="170"/>
      <c r="S64" s="170"/>
    </row>
    <row r="65" spans="3:19" x14ac:dyDescent="0.25">
      <c r="C65" s="319" t="s">
        <v>246</v>
      </c>
      <c r="D65" s="320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170"/>
      <c r="S65" s="170"/>
    </row>
    <row r="66" spans="3:19" x14ac:dyDescent="0.25">
      <c r="C66" s="74" t="s">
        <v>247</v>
      </c>
      <c r="D66" s="74" t="s">
        <v>248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>
        <f>SUM(E66:P66)</f>
        <v>0</v>
      </c>
      <c r="R66" s="170"/>
      <c r="S66" s="170"/>
    </row>
    <row r="67" spans="3:19" x14ac:dyDescent="0.25">
      <c r="C67" s="18" t="s">
        <v>249</v>
      </c>
      <c r="D67" s="18" t="s">
        <v>250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>
        <f>SUM(E67:P67)</f>
        <v>0</v>
      </c>
      <c r="R67" s="170"/>
      <c r="S67" s="170"/>
    </row>
    <row r="68" spans="3:19" x14ac:dyDescent="0.25">
      <c r="C68" s="18" t="s">
        <v>616</v>
      </c>
      <c r="D68" s="18" t="s">
        <v>617</v>
      </c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83">
        <f t="shared" ref="Q68:Q74" si="58">SUM(E68:P68)</f>
        <v>0</v>
      </c>
      <c r="R68" s="170"/>
      <c r="S68" s="170"/>
    </row>
    <row r="69" spans="3:19" x14ac:dyDescent="0.25">
      <c r="C69" s="18" t="s">
        <v>618</v>
      </c>
      <c r="D69" s="18" t="s">
        <v>619</v>
      </c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83">
        <f t="shared" si="58"/>
        <v>0</v>
      </c>
      <c r="R69" s="170"/>
      <c r="S69" s="170"/>
    </row>
    <row r="70" spans="3:19" x14ac:dyDescent="0.25">
      <c r="C70" s="18" t="s">
        <v>620</v>
      </c>
      <c r="D70" s="18" t="s">
        <v>621</v>
      </c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83">
        <f t="shared" si="58"/>
        <v>0</v>
      </c>
      <c r="R70" s="170"/>
      <c r="S70" s="170"/>
    </row>
    <row r="71" spans="3:19" x14ac:dyDescent="0.25">
      <c r="C71" s="18" t="s">
        <v>622</v>
      </c>
      <c r="D71" s="18" t="s">
        <v>623</v>
      </c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83">
        <f t="shared" si="58"/>
        <v>0</v>
      </c>
      <c r="R71" s="170"/>
      <c r="S71" s="170"/>
    </row>
    <row r="72" spans="3:19" x14ac:dyDescent="0.25">
      <c r="C72" s="18" t="s">
        <v>624</v>
      </c>
      <c r="D72" s="18" t="s">
        <v>625</v>
      </c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83">
        <f t="shared" si="58"/>
        <v>0</v>
      </c>
      <c r="R72" s="170"/>
      <c r="S72" s="170"/>
    </row>
    <row r="73" spans="3:19" x14ac:dyDescent="0.25">
      <c r="C73" s="18" t="s">
        <v>626</v>
      </c>
      <c r="D73" s="18" t="s">
        <v>627</v>
      </c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83">
        <f t="shared" si="58"/>
        <v>0</v>
      </c>
      <c r="R73" s="170"/>
      <c r="S73" s="170"/>
    </row>
    <row r="74" spans="3:19" x14ac:dyDescent="0.25">
      <c r="C74" s="18" t="s">
        <v>628</v>
      </c>
      <c r="D74" s="18" t="s">
        <v>629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83">
        <f t="shared" si="58"/>
        <v>0</v>
      </c>
      <c r="R74" s="170"/>
      <c r="S74" s="170"/>
    </row>
    <row r="75" spans="3:19" x14ac:dyDescent="0.25">
      <c r="C75" s="18" t="s">
        <v>259</v>
      </c>
      <c r="D75" s="18" t="s">
        <v>259</v>
      </c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>
        <f>SUM(E75:P75)</f>
        <v>0</v>
      </c>
      <c r="R75" s="170"/>
      <c r="S75" s="170"/>
    </row>
    <row r="76" spans="3:19" x14ac:dyDescent="0.25">
      <c r="C76" s="317" t="s">
        <v>251</v>
      </c>
      <c r="D76" s="318"/>
      <c r="E76" s="124">
        <f>SUM(E66:E75)</f>
        <v>0</v>
      </c>
      <c r="F76" s="124">
        <f t="shared" ref="F76:P76" si="59">SUM(F66:F75)</f>
        <v>0</v>
      </c>
      <c r="G76" s="124">
        <f t="shared" si="59"/>
        <v>0</v>
      </c>
      <c r="H76" s="124">
        <f t="shared" si="59"/>
        <v>0</v>
      </c>
      <c r="I76" s="124">
        <f t="shared" si="59"/>
        <v>0</v>
      </c>
      <c r="J76" s="124">
        <f t="shared" si="59"/>
        <v>0</v>
      </c>
      <c r="K76" s="124">
        <f t="shared" si="59"/>
        <v>0</v>
      </c>
      <c r="L76" s="124">
        <f t="shared" si="59"/>
        <v>0</v>
      </c>
      <c r="M76" s="124">
        <f t="shared" si="59"/>
        <v>0</v>
      </c>
      <c r="N76" s="124">
        <f t="shared" si="59"/>
        <v>0</v>
      </c>
      <c r="O76" s="124">
        <f t="shared" si="59"/>
        <v>0</v>
      </c>
      <c r="P76" s="124">
        <f t="shared" si="59"/>
        <v>0</v>
      </c>
      <c r="Q76" s="124">
        <f>SUM(E76:P76)</f>
        <v>0</v>
      </c>
      <c r="R76" s="170"/>
      <c r="S76" s="170"/>
    </row>
    <row r="77" spans="3:19" x14ac:dyDescent="0.25">
      <c r="C77" s="319" t="s">
        <v>257</v>
      </c>
      <c r="D77" s="320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170"/>
      <c r="S77" s="170"/>
    </row>
    <row r="78" spans="3:19" x14ac:dyDescent="0.25">
      <c r="C78" s="18" t="s">
        <v>252</v>
      </c>
      <c r="D78" s="18" t="s">
        <v>253</v>
      </c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>
        <f>SUM(E78:P78)</f>
        <v>0</v>
      </c>
      <c r="R78" s="170"/>
      <c r="S78" s="170"/>
    </row>
    <row r="79" spans="3:19" x14ac:dyDescent="0.25">
      <c r="C79" s="18" t="s">
        <v>254</v>
      </c>
      <c r="D79" s="18" t="s">
        <v>255</v>
      </c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>
        <f t="shared" ref="Q79:Q86" si="60">SUM(E79:P79)</f>
        <v>0</v>
      </c>
      <c r="R79" s="170"/>
      <c r="S79" s="170"/>
    </row>
    <row r="80" spans="3:19" x14ac:dyDescent="0.25">
      <c r="C80" s="18" t="s">
        <v>630</v>
      </c>
      <c r="D80" s="18" t="s">
        <v>64</v>
      </c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83">
        <f t="shared" si="60"/>
        <v>0</v>
      </c>
      <c r="R80" s="170"/>
      <c r="S80" s="170"/>
    </row>
    <row r="81" spans="3:19" x14ac:dyDescent="0.25">
      <c r="C81" s="18" t="s">
        <v>631</v>
      </c>
      <c r="D81" s="18" t="s">
        <v>632</v>
      </c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83">
        <f t="shared" si="60"/>
        <v>0</v>
      </c>
      <c r="R81" s="170"/>
      <c r="S81" s="170"/>
    </row>
    <row r="82" spans="3:19" x14ac:dyDescent="0.25">
      <c r="C82" s="18" t="s">
        <v>633</v>
      </c>
      <c r="D82" s="18" t="s">
        <v>634</v>
      </c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83">
        <f t="shared" si="60"/>
        <v>0</v>
      </c>
      <c r="R82" s="170"/>
      <c r="S82" s="170"/>
    </row>
    <row r="83" spans="3:19" x14ac:dyDescent="0.25">
      <c r="C83" s="18" t="s">
        <v>635</v>
      </c>
      <c r="D83" s="18" t="s">
        <v>636</v>
      </c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83">
        <f t="shared" si="60"/>
        <v>0</v>
      </c>
      <c r="R83" s="170"/>
      <c r="S83" s="170"/>
    </row>
    <row r="84" spans="3:19" x14ac:dyDescent="0.25">
      <c r="C84" s="18" t="s">
        <v>473</v>
      </c>
      <c r="D84" s="18" t="s">
        <v>627</v>
      </c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83">
        <f t="shared" si="60"/>
        <v>0</v>
      </c>
      <c r="R84" s="170"/>
      <c r="S84" s="170"/>
    </row>
    <row r="85" spans="3:19" x14ac:dyDescent="0.25">
      <c r="C85" s="18" t="s">
        <v>473</v>
      </c>
      <c r="D85" s="18" t="s">
        <v>637</v>
      </c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83">
        <f t="shared" si="60"/>
        <v>0</v>
      </c>
      <c r="R85" s="170"/>
      <c r="S85" s="170"/>
    </row>
    <row r="86" spans="3:19" x14ac:dyDescent="0.25">
      <c r="C86" s="18" t="s">
        <v>638</v>
      </c>
      <c r="D86" s="18" t="s">
        <v>629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83">
        <f t="shared" si="60"/>
        <v>0</v>
      </c>
      <c r="R86" s="170"/>
      <c r="S86" s="170"/>
    </row>
    <row r="87" spans="3:19" x14ac:dyDescent="0.25">
      <c r="C87" s="18" t="s">
        <v>259</v>
      </c>
      <c r="D87" s="18" t="s">
        <v>259</v>
      </c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>
        <f>SUM(E87:P87)</f>
        <v>0</v>
      </c>
      <c r="R87" s="170"/>
      <c r="S87" s="170"/>
    </row>
    <row r="88" spans="3:19" x14ac:dyDescent="0.25">
      <c r="C88" s="317" t="s">
        <v>225</v>
      </c>
      <c r="D88" s="318"/>
      <c r="E88" s="124">
        <f>SUM(E78:E87)</f>
        <v>0</v>
      </c>
      <c r="F88" s="124">
        <f t="shared" ref="F88:P88" si="61">SUM(F78:F87)</f>
        <v>0</v>
      </c>
      <c r="G88" s="124">
        <f t="shared" si="61"/>
        <v>0</v>
      </c>
      <c r="H88" s="124">
        <f t="shared" si="61"/>
        <v>0</v>
      </c>
      <c r="I88" s="124">
        <f t="shared" si="61"/>
        <v>0</v>
      </c>
      <c r="J88" s="124">
        <f t="shared" si="61"/>
        <v>0</v>
      </c>
      <c r="K88" s="124">
        <f t="shared" si="61"/>
        <v>0</v>
      </c>
      <c r="L88" s="124">
        <f t="shared" si="61"/>
        <v>0</v>
      </c>
      <c r="M88" s="124">
        <f t="shared" si="61"/>
        <v>0</v>
      </c>
      <c r="N88" s="124">
        <f t="shared" si="61"/>
        <v>0</v>
      </c>
      <c r="O88" s="124">
        <f t="shared" si="61"/>
        <v>0</v>
      </c>
      <c r="P88" s="124">
        <f t="shared" si="61"/>
        <v>0</v>
      </c>
      <c r="Q88" s="124">
        <f>SUM(E88:P88)</f>
        <v>0</v>
      </c>
      <c r="R88" s="170"/>
      <c r="S88" s="170"/>
    </row>
    <row r="89" spans="3:19" x14ac:dyDescent="0.25">
      <c r="C89" s="319" t="s">
        <v>258</v>
      </c>
      <c r="D89" s="320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170"/>
      <c r="S89" s="170"/>
    </row>
    <row r="90" spans="3:19" x14ac:dyDescent="0.25">
      <c r="C90" s="18" t="s">
        <v>252</v>
      </c>
      <c r="D90" s="18" t="s">
        <v>253</v>
      </c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>
        <f>SUM(E90:P90)</f>
        <v>0</v>
      </c>
      <c r="R90" s="170"/>
      <c r="S90" s="170"/>
    </row>
    <row r="91" spans="3:19" x14ac:dyDescent="0.25">
      <c r="C91" s="18" t="s">
        <v>254</v>
      </c>
      <c r="D91" s="18" t="s">
        <v>255</v>
      </c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>
        <f t="shared" ref="Q91:Q98" si="62">SUM(E91:P91)</f>
        <v>0</v>
      </c>
      <c r="R91" s="170"/>
      <c r="S91" s="170"/>
    </row>
    <row r="92" spans="3:19" x14ac:dyDescent="0.25">
      <c r="C92" s="18" t="s">
        <v>630</v>
      </c>
      <c r="D92" s="18" t="s">
        <v>64</v>
      </c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83">
        <f t="shared" si="62"/>
        <v>0</v>
      </c>
      <c r="R92" s="170"/>
      <c r="S92" s="170"/>
    </row>
    <row r="93" spans="3:19" x14ac:dyDescent="0.25">
      <c r="C93" s="18" t="s">
        <v>631</v>
      </c>
      <c r="D93" s="18" t="s">
        <v>632</v>
      </c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83">
        <f t="shared" si="62"/>
        <v>0</v>
      </c>
      <c r="R93" s="170"/>
      <c r="S93" s="170"/>
    </row>
    <row r="94" spans="3:19" x14ac:dyDescent="0.25">
      <c r="C94" s="18" t="s">
        <v>633</v>
      </c>
      <c r="D94" s="18" t="s">
        <v>634</v>
      </c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83">
        <f t="shared" si="62"/>
        <v>0</v>
      </c>
      <c r="R94" s="170"/>
      <c r="S94" s="170"/>
    </row>
    <row r="95" spans="3:19" x14ac:dyDescent="0.25">
      <c r="C95" s="18" t="s">
        <v>635</v>
      </c>
      <c r="D95" s="18" t="s">
        <v>636</v>
      </c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83">
        <f t="shared" si="62"/>
        <v>0</v>
      </c>
      <c r="R95" s="170"/>
      <c r="S95" s="170"/>
    </row>
    <row r="96" spans="3:19" x14ac:dyDescent="0.25">
      <c r="C96" s="18" t="s">
        <v>473</v>
      </c>
      <c r="D96" s="18" t="s">
        <v>627</v>
      </c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83">
        <f t="shared" si="62"/>
        <v>0</v>
      </c>
      <c r="R96" s="170"/>
      <c r="S96" s="170"/>
    </row>
    <row r="97" spans="3:19" x14ac:dyDescent="0.25">
      <c r="C97" s="18" t="s">
        <v>473</v>
      </c>
      <c r="D97" s="18" t="s">
        <v>637</v>
      </c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83">
        <f t="shared" si="62"/>
        <v>0</v>
      </c>
      <c r="R97" s="170"/>
      <c r="S97" s="170"/>
    </row>
    <row r="98" spans="3:19" x14ac:dyDescent="0.25">
      <c r="C98" s="18" t="s">
        <v>638</v>
      </c>
      <c r="D98" s="18" t="s">
        <v>629</v>
      </c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83">
        <f t="shared" si="62"/>
        <v>0</v>
      </c>
      <c r="R98" s="170"/>
      <c r="S98" s="170"/>
    </row>
    <row r="99" spans="3:19" x14ac:dyDescent="0.25">
      <c r="C99" s="18" t="s">
        <v>259</v>
      </c>
      <c r="D99" s="18" t="s">
        <v>259</v>
      </c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>
        <f>SUM(E99:P99)</f>
        <v>0</v>
      </c>
      <c r="R99" s="170"/>
      <c r="S99" s="170"/>
    </row>
    <row r="100" spans="3:19" x14ac:dyDescent="0.25">
      <c r="C100" s="317" t="s">
        <v>225</v>
      </c>
      <c r="D100" s="318"/>
      <c r="E100" s="124">
        <f>SUM(E90:E99)</f>
        <v>0</v>
      </c>
      <c r="F100" s="124">
        <f t="shared" ref="F100:P100" si="63">SUM(F90:F99)</f>
        <v>0</v>
      </c>
      <c r="G100" s="124">
        <f t="shared" si="63"/>
        <v>0</v>
      </c>
      <c r="H100" s="124">
        <f t="shared" si="63"/>
        <v>0</v>
      </c>
      <c r="I100" s="124">
        <f t="shared" si="63"/>
        <v>0</v>
      </c>
      <c r="J100" s="124">
        <f t="shared" si="63"/>
        <v>0</v>
      </c>
      <c r="K100" s="124">
        <f t="shared" si="63"/>
        <v>0</v>
      </c>
      <c r="L100" s="124">
        <f t="shared" si="63"/>
        <v>0</v>
      </c>
      <c r="M100" s="124">
        <f t="shared" si="63"/>
        <v>0</v>
      </c>
      <c r="N100" s="124">
        <f t="shared" si="63"/>
        <v>0</v>
      </c>
      <c r="O100" s="124">
        <f t="shared" si="63"/>
        <v>0</v>
      </c>
      <c r="P100" s="124">
        <f t="shared" si="63"/>
        <v>0</v>
      </c>
      <c r="Q100" s="124">
        <f>SUM(E100:P100)</f>
        <v>0</v>
      </c>
      <c r="R100" s="170"/>
      <c r="S100" s="170"/>
    </row>
    <row r="101" spans="3:19" x14ac:dyDescent="0.25">
      <c r="C101" s="319" t="s">
        <v>260</v>
      </c>
      <c r="D101" s="320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170"/>
      <c r="S101" s="170"/>
    </row>
    <row r="102" spans="3:19" x14ac:dyDescent="0.25">
      <c r="C102" s="18" t="s">
        <v>252</v>
      </c>
      <c r="D102" s="18" t="s">
        <v>253</v>
      </c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>
        <f t="shared" ref="Q102:Q115" si="64">SUM(E102:P102)</f>
        <v>0</v>
      </c>
      <c r="R102" s="170"/>
      <c r="S102" s="170"/>
    </row>
    <row r="103" spans="3:19" x14ac:dyDescent="0.25">
      <c r="C103" s="18" t="s">
        <v>254</v>
      </c>
      <c r="D103" s="18" t="s">
        <v>255</v>
      </c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>
        <f t="shared" si="64"/>
        <v>0</v>
      </c>
      <c r="R103" s="170"/>
      <c r="S103" s="170"/>
    </row>
    <row r="104" spans="3:19" x14ac:dyDescent="0.25">
      <c r="C104" s="18" t="s">
        <v>641</v>
      </c>
      <c r="D104" s="18" t="s">
        <v>64</v>
      </c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>
        <f t="shared" si="64"/>
        <v>0</v>
      </c>
      <c r="R104" s="170"/>
      <c r="S104" s="170"/>
    </row>
    <row r="105" spans="3:19" x14ac:dyDescent="0.25">
      <c r="C105" s="18" t="s">
        <v>631</v>
      </c>
      <c r="D105" s="18" t="s">
        <v>632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83">
        <f t="shared" si="64"/>
        <v>0</v>
      </c>
      <c r="R105" s="170"/>
      <c r="S105" s="170"/>
    </row>
    <row r="106" spans="3:19" x14ac:dyDescent="0.25">
      <c r="C106" s="18" t="s">
        <v>633</v>
      </c>
      <c r="D106" s="18" t="s">
        <v>634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83">
        <f t="shared" si="64"/>
        <v>0</v>
      </c>
      <c r="R106" s="170"/>
      <c r="S106" s="170"/>
    </row>
    <row r="107" spans="3:19" x14ac:dyDescent="0.25">
      <c r="C107" s="18" t="s">
        <v>639</v>
      </c>
      <c r="D107" s="18" t="s">
        <v>640</v>
      </c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83">
        <f t="shared" si="64"/>
        <v>0</v>
      </c>
      <c r="R107" s="170"/>
      <c r="S107" s="170"/>
    </row>
    <row r="108" spans="3:19" x14ac:dyDescent="0.25">
      <c r="C108" s="18" t="s">
        <v>635</v>
      </c>
      <c r="D108" s="18" t="s">
        <v>636</v>
      </c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83">
        <f t="shared" si="64"/>
        <v>0</v>
      </c>
      <c r="R108" s="170"/>
      <c r="S108" s="170"/>
    </row>
    <row r="109" spans="3:19" x14ac:dyDescent="0.25">
      <c r="C109" s="18" t="s">
        <v>473</v>
      </c>
      <c r="D109" s="18" t="s">
        <v>627</v>
      </c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83">
        <f t="shared" si="64"/>
        <v>0</v>
      </c>
      <c r="R109" s="170"/>
      <c r="S109" s="170"/>
    </row>
    <row r="110" spans="3:19" x14ac:dyDescent="0.25">
      <c r="C110" s="18" t="s">
        <v>473</v>
      </c>
      <c r="D110" s="18" t="s">
        <v>637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83">
        <f t="shared" si="64"/>
        <v>0</v>
      </c>
      <c r="R110" s="170"/>
      <c r="S110" s="170"/>
    </row>
    <row r="111" spans="3:19" x14ac:dyDescent="0.25">
      <c r="C111" s="18" t="s">
        <v>638</v>
      </c>
      <c r="D111" s="18" t="s">
        <v>629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83">
        <f t="shared" si="64"/>
        <v>0</v>
      </c>
      <c r="R111" s="170"/>
      <c r="S111" s="170"/>
    </row>
    <row r="112" spans="3:19" x14ac:dyDescent="0.25">
      <c r="C112" s="18" t="s">
        <v>259</v>
      </c>
      <c r="D112" s="18" t="s">
        <v>259</v>
      </c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>
        <f t="shared" si="64"/>
        <v>0</v>
      </c>
      <c r="R112" s="170"/>
      <c r="S112" s="170"/>
    </row>
    <row r="113" spans="3:19" x14ac:dyDescent="0.25">
      <c r="C113" s="317" t="s">
        <v>225</v>
      </c>
      <c r="D113" s="318"/>
      <c r="E113" s="124">
        <f>SUM(E102:E112)</f>
        <v>0</v>
      </c>
      <c r="F113" s="124">
        <f t="shared" ref="F113:P113" si="65">SUM(F102:F112)</f>
        <v>0</v>
      </c>
      <c r="G113" s="124">
        <f t="shared" si="65"/>
        <v>0</v>
      </c>
      <c r="H113" s="124">
        <f t="shared" si="65"/>
        <v>0</v>
      </c>
      <c r="I113" s="124">
        <f t="shared" si="65"/>
        <v>0</v>
      </c>
      <c r="J113" s="124">
        <f t="shared" si="65"/>
        <v>0</v>
      </c>
      <c r="K113" s="124">
        <f t="shared" si="65"/>
        <v>0</v>
      </c>
      <c r="L113" s="124">
        <f t="shared" si="65"/>
        <v>0</v>
      </c>
      <c r="M113" s="124">
        <f t="shared" si="65"/>
        <v>0</v>
      </c>
      <c r="N113" s="124">
        <f t="shared" si="65"/>
        <v>0</v>
      </c>
      <c r="O113" s="124">
        <f t="shared" si="65"/>
        <v>0</v>
      </c>
      <c r="P113" s="124">
        <f t="shared" si="65"/>
        <v>0</v>
      </c>
      <c r="Q113" s="124">
        <f t="shared" si="64"/>
        <v>0</v>
      </c>
      <c r="R113" s="170"/>
      <c r="S113" s="170"/>
    </row>
    <row r="114" spans="3:19" x14ac:dyDescent="0.25">
      <c r="C114" s="317" t="s">
        <v>256</v>
      </c>
      <c r="D114" s="318"/>
      <c r="E114" s="124">
        <f>E88+E100+E113</f>
        <v>0</v>
      </c>
      <c r="F114" s="124">
        <f t="shared" ref="F114:P114" si="66">F88+F100+F113</f>
        <v>0</v>
      </c>
      <c r="G114" s="124">
        <f t="shared" si="66"/>
        <v>0</v>
      </c>
      <c r="H114" s="124">
        <f t="shared" si="66"/>
        <v>0</v>
      </c>
      <c r="I114" s="124">
        <f t="shared" si="66"/>
        <v>0</v>
      </c>
      <c r="J114" s="124">
        <f t="shared" si="66"/>
        <v>0</v>
      </c>
      <c r="K114" s="124">
        <f t="shared" si="66"/>
        <v>0</v>
      </c>
      <c r="L114" s="124">
        <f t="shared" si="66"/>
        <v>0</v>
      </c>
      <c r="M114" s="124">
        <f t="shared" si="66"/>
        <v>0</v>
      </c>
      <c r="N114" s="124">
        <f t="shared" si="66"/>
        <v>0</v>
      </c>
      <c r="O114" s="124">
        <f t="shared" si="66"/>
        <v>0</v>
      </c>
      <c r="P114" s="124">
        <f t="shared" si="66"/>
        <v>0</v>
      </c>
      <c r="Q114" s="124">
        <f t="shared" si="64"/>
        <v>0</v>
      </c>
      <c r="R114" s="170"/>
      <c r="S114" s="170"/>
    </row>
    <row r="115" spans="3:19" x14ac:dyDescent="0.25">
      <c r="C115" s="317" t="s">
        <v>261</v>
      </c>
      <c r="D115" s="318"/>
      <c r="E115" s="124">
        <f>E114+E76</f>
        <v>0</v>
      </c>
      <c r="F115" s="124">
        <f t="shared" ref="F115:P115" si="67">F114+F76</f>
        <v>0</v>
      </c>
      <c r="G115" s="124">
        <f t="shared" si="67"/>
        <v>0</v>
      </c>
      <c r="H115" s="124">
        <f t="shared" si="67"/>
        <v>0</v>
      </c>
      <c r="I115" s="124">
        <f t="shared" si="67"/>
        <v>0</v>
      </c>
      <c r="J115" s="124">
        <f t="shared" si="67"/>
        <v>0</v>
      </c>
      <c r="K115" s="124">
        <f t="shared" si="67"/>
        <v>0</v>
      </c>
      <c r="L115" s="124">
        <f t="shared" si="67"/>
        <v>0</v>
      </c>
      <c r="M115" s="124">
        <f t="shared" si="67"/>
        <v>0</v>
      </c>
      <c r="N115" s="124">
        <f t="shared" si="67"/>
        <v>0</v>
      </c>
      <c r="O115" s="124">
        <f t="shared" si="67"/>
        <v>0</v>
      </c>
      <c r="P115" s="124">
        <f t="shared" si="67"/>
        <v>0</v>
      </c>
      <c r="Q115" s="124">
        <f t="shared" si="64"/>
        <v>0</v>
      </c>
      <c r="R115" s="170"/>
      <c r="S115" s="170"/>
    </row>
    <row r="116" spans="3:19" x14ac:dyDescent="0.25">
      <c r="C116" s="27"/>
      <c r="D116" s="27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170"/>
      <c r="S116" s="170"/>
    </row>
    <row r="117" spans="3:19" x14ac:dyDescent="0.25">
      <c r="C117" s="15"/>
      <c r="Q117" s="27" t="s">
        <v>109</v>
      </c>
      <c r="R117" s="170"/>
      <c r="S117" s="170"/>
    </row>
    <row r="118" spans="3:19" x14ac:dyDescent="0.25">
      <c r="C118" s="312" t="s">
        <v>244</v>
      </c>
      <c r="D118" s="312"/>
      <c r="E118" s="306" t="s">
        <v>264</v>
      </c>
      <c r="F118" s="306"/>
      <c r="G118" s="306"/>
      <c r="H118" s="306"/>
      <c r="I118" s="306"/>
      <c r="J118" s="306"/>
      <c r="K118" s="306"/>
      <c r="L118" s="306"/>
      <c r="M118" s="306"/>
      <c r="N118" s="306"/>
      <c r="O118" s="306"/>
      <c r="P118" s="306"/>
      <c r="Q118" s="306"/>
      <c r="R118" s="170"/>
      <c r="S118" s="170"/>
    </row>
    <row r="119" spans="3:19" x14ac:dyDescent="0.25">
      <c r="C119" s="312"/>
      <c r="D119" s="312"/>
      <c r="E119" s="14" t="s">
        <v>110</v>
      </c>
      <c r="F119" s="14" t="s">
        <v>111</v>
      </c>
      <c r="G119" s="14" t="s">
        <v>112</v>
      </c>
      <c r="H119" s="14" t="s">
        <v>113</v>
      </c>
      <c r="I119" s="14" t="s">
        <v>114</v>
      </c>
      <c r="J119" s="14" t="s">
        <v>115</v>
      </c>
      <c r="K119" s="14" t="s">
        <v>116</v>
      </c>
      <c r="L119" s="14" t="s">
        <v>117</v>
      </c>
      <c r="M119" s="14" t="s">
        <v>118</v>
      </c>
      <c r="N119" s="14" t="s">
        <v>119</v>
      </c>
      <c r="O119" s="14" t="s">
        <v>120</v>
      </c>
      <c r="P119" s="14" t="s">
        <v>121</v>
      </c>
      <c r="Q119" s="14" t="s">
        <v>108</v>
      </c>
      <c r="R119" s="170"/>
      <c r="S119" s="170"/>
    </row>
    <row r="120" spans="3:19" x14ac:dyDescent="0.25">
      <c r="C120" s="319" t="s">
        <v>246</v>
      </c>
      <c r="D120" s="320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170"/>
      <c r="S120" s="170"/>
    </row>
    <row r="121" spans="3:19" x14ac:dyDescent="0.25">
      <c r="C121" s="74" t="s">
        <v>247</v>
      </c>
      <c r="D121" s="74" t="s">
        <v>248</v>
      </c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>
        <f>SUM(E121:P121)</f>
        <v>0</v>
      </c>
      <c r="R121" s="170"/>
      <c r="S121" s="170"/>
    </row>
    <row r="122" spans="3:19" x14ac:dyDescent="0.25">
      <c r="C122" s="18" t="s">
        <v>249</v>
      </c>
      <c r="D122" s="18" t="s">
        <v>250</v>
      </c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>
        <f>SUM(E122:P122)</f>
        <v>0</v>
      </c>
      <c r="R122" s="170"/>
      <c r="S122" s="170"/>
    </row>
    <row r="123" spans="3:19" x14ac:dyDescent="0.25">
      <c r="C123" s="18" t="s">
        <v>616</v>
      </c>
      <c r="D123" s="18" t="s">
        <v>617</v>
      </c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>
        <f t="shared" ref="Q123:Q129" si="68">SUM(E123:P123)</f>
        <v>0</v>
      </c>
      <c r="R123" s="170"/>
      <c r="S123" s="170"/>
    </row>
    <row r="124" spans="3:19" x14ac:dyDescent="0.25">
      <c r="C124" s="18" t="s">
        <v>618</v>
      </c>
      <c r="D124" s="18" t="s">
        <v>619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83">
        <f t="shared" si="68"/>
        <v>0</v>
      </c>
      <c r="R124" s="170"/>
      <c r="S124" s="170"/>
    </row>
    <row r="125" spans="3:19" x14ac:dyDescent="0.25">
      <c r="C125" s="18" t="s">
        <v>620</v>
      </c>
      <c r="D125" s="18" t="s">
        <v>621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83">
        <f t="shared" si="68"/>
        <v>0</v>
      </c>
      <c r="R125" s="170"/>
      <c r="S125" s="170"/>
    </row>
    <row r="126" spans="3:19" x14ac:dyDescent="0.25">
      <c r="C126" s="18" t="s">
        <v>622</v>
      </c>
      <c r="D126" s="18" t="s">
        <v>623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83">
        <f t="shared" si="68"/>
        <v>0</v>
      </c>
      <c r="R126" s="170"/>
      <c r="S126" s="170"/>
    </row>
    <row r="127" spans="3:19" x14ac:dyDescent="0.25">
      <c r="C127" s="18" t="s">
        <v>624</v>
      </c>
      <c r="D127" s="18" t="s">
        <v>625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83">
        <f t="shared" si="68"/>
        <v>0</v>
      </c>
      <c r="R127" s="170"/>
      <c r="S127" s="170"/>
    </row>
    <row r="128" spans="3:19" x14ac:dyDescent="0.25">
      <c r="C128" s="18" t="s">
        <v>626</v>
      </c>
      <c r="D128" s="18" t="s">
        <v>627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83">
        <f t="shared" si="68"/>
        <v>0</v>
      </c>
      <c r="R128" s="170"/>
      <c r="S128" s="170"/>
    </row>
    <row r="129" spans="3:19" x14ac:dyDescent="0.25">
      <c r="C129" s="18" t="s">
        <v>628</v>
      </c>
      <c r="D129" s="18" t="s">
        <v>629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83">
        <f t="shared" si="68"/>
        <v>0</v>
      </c>
      <c r="R129" s="170"/>
      <c r="S129" s="170"/>
    </row>
    <row r="130" spans="3:19" x14ac:dyDescent="0.25">
      <c r="C130" s="18" t="s">
        <v>259</v>
      </c>
      <c r="D130" s="18" t="s">
        <v>259</v>
      </c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>
        <f>SUM(E130:P130)</f>
        <v>0</v>
      </c>
      <c r="R130" s="170"/>
      <c r="S130" s="170"/>
    </row>
    <row r="131" spans="3:19" x14ac:dyDescent="0.25">
      <c r="C131" s="317" t="s">
        <v>251</v>
      </c>
      <c r="D131" s="318"/>
      <c r="E131" s="124">
        <f t="shared" ref="E131:P131" si="69">SUM(E121:E130)</f>
        <v>0</v>
      </c>
      <c r="F131" s="124">
        <f t="shared" si="69"/>
        <v>0</v>
      </c>
      <c r="G131" s="124">
        <f t="shared" si="69"/>
        <v>0</v>
      </c>
      <c r="H131" s="124">
        <f t="shared" si="69"/>
        <v>0</v>
      </c>
      <c r="I131" s="124">
        <f t="shared" si="69"/>
        <v>0</v>
      </c>
      <c r="J131" s="124">
        <f t="shared" si="69"/>
        <v>0</v>
      </c>
      <c r="K131" s="124">
        <f t="shared" si="69"/>
        <v>0</v>
      </c>
      <c r="L131" s="124">
        <f t="shared" si="69"/>
        <v>0</v>
      </c>
      <c r="M131" s="124">
        <f t="shared" si="69"/>
        <v>0</v>
      </c>
      <c r="N131" s="124">
        <f t="shared" si="69"/>
        <v>0</v>
      </c>
      <c r="O131" s="124">
        <f t="shared" si="69"/>
        <v>0</v>
      </c>
      <c r="P131" s="124">
        <f t="shared" si="69"/>
        <v>0</v>
      </c>
      <c r="Q131" s="124">
        <f>SUM(E131:P131)</f>
        <v>0</v>
      </c>
      <c r="R131" s="170"/>
      <c r="S131" s="170"/>
    </row>
    <row r="132" spans="3:19" x14ac:dyDescent="0.25">
      <c r="C132" s="319" t="s">
        <v>257</v>
      </c>
      <c r="D132" s="320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170"/>
      <c r="S132" s="170"/>
    </row>
    <row r="133" spans="3:19" x14ac:dyDescent="0.25">
      <c r="C133" s="18" t="s">
        <v>252</v>
      </c>
      <c r="D133" s="18" t="s">
        <v>253</v>
      </c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>
        <f>SUM(E133:P133)</f>
        <v>0</v>
      </c>
      <c r="R133" s="170"/>
      <c r="S133" s="170"/>
    </row>
    <row r="134" spans="3:19" x14ac:dyDescent="0.25">
      <c r="C134" s="18" t="s">
        <v>254</v>
      </c>
      <c r="D134" s="18" t="s">
        <v>255</v>
      </c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>
        <f>SUM(E134:P134)</f>
        <v>0</v>
      </c>
      <c r="R134" s="170"/>
      <c r="S134" s="170"/>
    </row>
    <row r="135" spans="3:19" x14ac:dyDescent="0.25">
      <c r="C135" s="18" t="s">
        <v>630</v>
      </c>
      <c r="D135" s="18" t="s">
        <v>64</v>
      </c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>
        <f t="shared" ref="Q135:Q141" si="70">SUM(E135:P135)</f>
        <v>0</v>
      </c>
      <c r="R135" s="170"/>
      <c r="S135" s="170"/>
    </row>
    <row r="136" spans="3:19" x14ac:dyDescent="0.25">
      <c r="C136" s="18" t="s">
        <v>631</v>
      </c>
      <c r="D136" s="18" t="s">
        <v>632</v>
      </c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83">
        <f t="shared" si="70"/>
        <v>0</v>
      </c>
      <c r="R136" s="170"/>
      <c r="S136" s="170"/>
    </row>
    <row r="137" spans="3:19" x14ac:dyDescent="0.25">
      <c r="C137" s="18" t="s">
        <v>633</v>
      </c>
      <c r="D137" s="18" t="s">
        <v>634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83">
        <f t="shared" si="70"/>
        <v>0</v>
      </c>
      <c r="R137" s="170"/>
      <c r="S137" s="170"/>
    </row>
    <row r="138" spans="3:19" x14ac:dyDescent="0.25">
      <c r="C138" s="18" t="s">
        <v>635</v>
      </c>
      <c r="D138" s="18" t="s">
        <v>636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83">
        <f t="shared" si="70"/>
        <v>0</v>
      </c>
      <c r="R138" s="170"/>
      <c r="S138" s="170"/>
    </row>
    <row r="139" spans="3:19" x14ac:dyDescent="0.25">
      <c r="C139" s="18" t="s">
        <v>473</v>
      </c>
      <c r="D139" s="18" t="s">
        <v>627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83">
        <f t="shared" si="70"/>
        <v>0</v>
      </c>
      <c r="R139" s="170"/>
      <c r="S139" s="170"/>
    </row>
    <row r="140" spans="3:19" x14ac:dyDescent="0.25">
      <c r="C140" s="18" t="s">
        <v>473</v>
      </c>
      <c r="D140" s="18" t="s">
        <v>637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83">
        <f t="shared" si="70"/>
        <v>0</v>
      </c>
      <c r="R140" s="170"/>
      <c r="S140" s="170"/>
    </row>
    <row r="141" spans="3:19" x14ac:dyDescent="0.25">
      <c r="C141" s="18" t="s">
        <v>638</v>
      </c>
      <c r="D141" s="18" t="s">
        <v>629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83">
        <f t="shared" si="70"/>
        <v>0</v>
      </c>
      <c r="R141" s="170"/>
      <c r="S141" s="170"/>
    </row>
    <row r="142" spans="3:19" x14ac:dyDescent="0.25">
      <c r="C142" s="18" t="s">
        <v>259</v>
      </c>
      <c r="D142" s="18" t="s">
        <v>259</v>
      </c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>
        <f>SUM(E142:P142)</f>
        <v>0</v>
      </c>
      <c r="R142" s="170"/>
      <c r="S142" s="170"/>
    </row>
    <row r="143" spans="3:19" x14ac:dyDescent="0.25">
      <c r="C143" s="317" t="s">
        <v>225</v>
      </c>
      <c r="D143" s="318"/>
      <c r="E143" s="124">
        <f t="shared" ref="E143:P143" si="71">SUM(E133:E142)</f>
        <v>0</v>
      </c>
      <c r="F143" s="124">
        <f t="shared" si="71"/>
        <v>0</v>
      </c>
      <c r="G143" s="124">
        <f t="shared" si="71"/>
        <v>0</v>
      </c>
      <c r="H143" s="124">
        <f t="shared" si="71"/>
        <v>0</v>
      </c>
      <c r="I143" s="124">
        <f t="shared" si="71"/>
        <v>0</v>
      </c>
      <c r="J143" s="124">
        <f t="shared" si="71"/>
        <v>0</v>
      </c>
      <c r="K143" s="124">
        <f t="shared" si="71"/>
        <v>0</v>
      </c>
      <c r="L143" s="124">
        <f t="shared" si="71"/>
        <v>0</v>
      </c>
      <c r="M143" s="124">
        <f t="shared" si="71"/>
        <v>0</v>
      </c>
      <c r="N143" s="124">
        <f t="shared" si="71"/>
        <v>0</v>
      </c>
      <c r="O143" s="124">
        <f t="shared" si="71"/>
        <v>0</v>
      </c>
      <c r="P143" s="124">
        <f t="shared" si="71"/>
        <v>0</v>
      </c>
      <c r="Q143" s="124">
        <f>SUM(E143:P143)</f>
        <v>0</v>
      </c>
      <c r="R143" s="170"/>
      <c r="S143" s="170"/>
    </row>
    <row r="144" spans="3:19" x14ac:dyDescent="0.25">
      <c r="C144" s="319" t="s">
        <v>258</v>
      </c>
      <c r="D144" s="320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170"/>
      <c r="S144" s="170"/>
    </row>
    <row r="145" spans="3:19" x14ac:dyDescent="0.25">
      <c r="C145" s="18" t="s">
        <v>252</v>
      </c>
      <c r="D145" s="18" t="s">
        <v>253</v>
      </c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>
        <f>SUM(E145:P145)</f>
        <v>0</v>
      </c>
      <c r="R145" s="170"/>
      <c r="S145" s="170"/>
    </row>
    <row r="146" spans="3:19" x14ac:dyDescent="0.25">
      <c r="C146" s="18" t="s">
        <v>254</v>
      </c>
      <c r="D146" s="18" t="s">
        <v>255</v>
      </c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>
        <f>SUM(E146:P146)</f>
        <v>0</v>
      </c>
      <c r="R146" s="170"/>
      <c r="S146" s="170"/>
    </row>
    <row r="147" spans="3:19" x14ac:dyDescent="0.25">
      <c r="C147" s="18" t="s">
        <v>630</v>
      </c>
      <c r="D147" s="18" t="s">
        <v>64</v>
      </c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>
        <f t="shared" ref="Q147:Q153" si="72">SUM(E147:P147)</f>
        <v>0</v>
      </c>
      <c r="R147" s="170"/>
      <c r="S147" s="170"/>
    </row>
    <row r="148" spans="3:19" x14ac:dyDescent="0.25">
      <c r="C148" s="18" t="s">
        <v>631</v>
      </c>
      <c r="D148" s="18" t="s">
        <v>632</v>
      </c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83">
        <f t="shared" si="72"/>
        <v>0</v>
      </c>
      <c r="R148" s="170"/>
      <c r="S148" s="170"/>
    </row>
    <row r="149" spans="3:19" x14ac:dyDescent="0.25">
      <c r="C149" s="18" t="s">
        <v>633</v>
      </c>
      <c r="D149" s="18" t="s">
        <v>634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83">
        <f t="shared" si="72"/>
        <v>0</v>
      </c>
      <c r="R149" s="170"/>
      <c r="S149" s="170"/>
    </row>
    <row r="150" spans="3:19" x14ac:dyDescent="0.25">
      <c r="C150" s="18" t="s">
        <v>635</v>
      </c>
      <c r="D150" s="18" t="s">
        <v>636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83">
        <f t="shared" si="72"/>
        <v>0</v>
      </c>
      <c r="R150" s="170"/>
      <c r="S150" s="170"/>
    </row>
    <row r="151" spans="3:19" x14ac:dyDescent="0.25">
      <c r="C151" s="18" t="s">
        <v>473</v>
      </c>
      <c r="D151" s="18" t="s">
        <v>627</v>
      </c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83">
        <f t="shared" si="72"/>
        <v>0</v>
      </c>
      <c r="R151" s="170"/>
      <c r="S151" s="170"/>
    </row>
    <row r="152" spans="3:19" x14ac:dyDescent="0.25">
      <c r="C152" s="18" t="s">
        <v>473</v>
      </c>
      <c r="D152" s="18" t="s">
        <v>637</v>
      </c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83">
        <f t="shared" si="72"/>
        <v>0</v>
      </c>
      <c r="R152" s="170"/>
      <c r="S152" s="170"/>
    </row>
    <row r="153" spans="3:19" x14ac:dyDescent="0.25">
      <c r="C153" s="18" t="s">
        <v>638</v>
      </c>
      <c r="D153" s="18" t="s">
        <v>629</v>
      </c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83">
        <f t="shared" si="72"/>
        <v>0</v>
      </c>
      <c r="R153" s="170"/>
      <c r="S153" s="170"/>
    </row>
    <row r="154" spans="3:19" x14ac:dyDescent="0.25">
      <c r="C154" s="18" t="s">
        <v>259</v>
      </c>
      <c r="D154" s="18" t="s">
        <v>259</v>
      </c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>
        <f>SUM(E154:P154)</f>
        <v>0</v>
      </c>
      <c r="R154" s="170"/>
      <c r="S154" s="170"/>
    </row>
    <row r="155" spans="3:19" x14ac:dyDescent="0.25">
      <c r="C155" s="317" t="s">
        <v>225</v>
      </c>
      <c r="D155" s="318"/>
      <c r="E155" s="124">
        <f t="shared" ref="E155:P155" si="73">SUM(E145:E154)</f>
        <v>0</v>
      </c>
      <c r="F155" s="124">
        <f t="shared" si="73"/>
        <v>0</v>
      </c>
      <c r="G155" s="124">
        <f t="shared" si="73"/>
        <v>0</v>
      </c>
      <c r="H155" s="124">
        <f t="shared" si="73"/>
        <v>0</v>
      </c>
      <c r="I155" s="124">
        <f t="shared" si="73"/>
        <v>0</v>
      </c>
      <c r="J155" s="124">
        <f t="shared" si="73"/>
        <v>0</v>
      </c>
      <c r="K155" s="124">
        <f t="shared" si="73"/>
        <v>0</v>
      </c>
      <c r="L155" s="124">
        <f t="shared" si="73"/>
        <v>0</v>
      </c>
      <c r="M155" s="124">
        <f t="shared" si="73"/>
        <v>0</v>
      </c>
      <c r="N155" s="124">
        <f t="shared" si="73"/>
        <v>0</v>
      </c>
      <c r="O155" s="124">
        <f t="shared" si="73"/>
        <v>0</v>
      </c>
      <c r="P155" s="124">
        <f t="shared" si="73"/>
        <v>0</v>
      </c>
      <c r="Q155" s="124">
        <f>SUM(E155:P155)</f>
        <v>0</v>
      </c>
      <c r="R155" s="170"/>
      <c r="S155" s="170"/>
    </row>
    <row r="156" spans="3:19" x14ac:dyDescent="0.25">
      <c r="C156" s="319" t="s">
        <v>260</v>
      </c>
      <c r="D156" s="320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170"/>
      <c r="S156" s="170"/>
    </row>
    <row r="157" spans="3:19" x14ac:dyDescent="0.25">
      <c r="C157" s="18" t="s">
        <v>252</v>
      </c>
      <c r="D157" s="18" t="s">
        <v>253</v>
      </c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>
        <f t="shared" ref="Q157:Q170" si="74">SUM(E157:P157)</f>
        <v>0</v>
      </c>
      <c r="R157" s="170"/>
      <c r="S157" s="170"/>
    </row>
    <row r="158" spans="3:19" x14ac:dyDescent="0.25">
      <c r="C158" s="18" t="s">
        <v>254</v>
      </c>
      <c r="D158" s="18" t="s">
        <v>255</v>
      </c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>
        <f t="shared" si="74"/>
        <v>0</v>
      </c>
      <c r="R158" s="170"/>
      <c r="S158" s="170"/>
    </row>
    <row r="159" spans="3:19" x14ac:dyDescent="0.25">
      <c r="C159" s="18" t="s">
        <v>641</v>
      </c>
      <c r="D159" s="18" t="s">
        <v>64</v>
      </c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>
        <f t="shared" si="74"/>
        <v>0</v>
      </c>
      <c r="R159" s="170"/>
      <c r="S159" s="170"/>
    </row>
    <row r="160" spans="3:19" x14ac:dyDescent="0.25">
      <c r="C160" s="18" t="s">
        <v>631</v>
      </c>
      <c r="D160" s="18" t="s">
        <v>632</v>
      </c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>
        <f t="shared" si="74"/>
        <v>0</v>
      </c>
      <c r="R160" s="170"/>
      <c r="S160" s="170"/>
    </row>
    <row r="161" spans="3:19" x14ac:dyDescent="0.25">
      <c r="C161" s="18" t="s">
        <v>633</v>
      </c>
      <c r="D161" s="18" t="s">
        <v>634</v>
      </c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83">
        <f t="shared" si="74"/>
        <v>0</v>
      </c>
      <c r="R161" s="170"/>
      <c r="S161" s="170"/>
    </row>
    <row r="162" spans="3:19" x14ac:dyDescent="0.25">
      <c r="C162" s="18" t="s">
        <v>639</v>
      </c>
      <c r="D162" s="18" t="s">
        <v>640</v>
      </c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83">
        <f t="shared" si="74"/>
        <v>0</v>
      </c>
      <c r="R162" s="170"/>
      <c r="S162" s="170"/>
    </row>
    <row r="163" spans="3:19" x14ac:dyDescent="0.25">
      <c r="C163" s="18" t="s">
        <v>635</v>
      </c>
      <c r="D163" s="18" t="s">
        <v>636</v>
      </c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83">
        <f t="shared" si="74"/>
        <v>0</v>
      </c>
      <c r="R163" s="170"/>
      <c r="S163" s="170"/>
    </row>
    <row r="164" spans="3:19" x14ac:dyDescent="0.25">
      <c r="C164" s="18" t="s">
        <v>473</v>
      </c>
      <c r="D164" s="18" t="s">
        <v>627</v>
      </c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83">
        <f t="shared" si="74"/>
        <v>0</v>
      </c>
      <c r="R164" s="170"/>
      <c r="S164" s="170"/>
    </row>
    <row r="165" spans="3:19" x14ac:dyDescent="0.25">
      <c r="C165" s="18" t="s">
        <v>473</v>
      </c>
      <c r="D165" s="18" t="s">
        <v>637</v>
      </c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83">
        <f t="shared" si="74"/>
        <v>0</v>
      </c>
      <c r="R165" s="170"/>
      <c r="S165" s="170"/>
    </row>
    <row r="166" spans="3:19" x14ac:dyDescent="0.25">
      <c r="C166" s="18" t="s">
        <v>638</v>
      </c>
      <c r="D166" s="18" t="s">
        <v>629</v>
      </c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83">
        <f t="shared" si="74"/>
        <v>0</v>
      </c>
      <c r="R166" s="170"/>
      <c r="S166" s="170"/>
    </row>
    <row r="167" spans="3:19" x14ac:dyDescent="0.25">
      <c r="C167" s="18" t="s">
        <v>259</v>
      </c>
      <c r="D167" s="18" t="s">
        <v>259</v>
      </c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>
        <f t="shared" si="74"/>
        <v>0</v>
      </c>
      <c r="R167" s="170"/>
      <c r="S167" s="170"/>
    </row>
    <row r="168" spans="3:19" x14ac:dyDescent="0.25">
      <c r="C168" s="317" t="s">
        <v>225</v>
      </c>
      <c r="D168" s="318"/>
      <c r="E168" s="124">
        <f t="shared" ref="E168:P168" si="75">SUM(E157:E167)</f>
        <v>0</v>
      </c>
      <c r="F168" s="124">
        <f t="shared" si="75"/>
        <v>0</v>
      </c>
      <c r="G168" s="124">
        <f t="shared" si="75"/>
        <v>0</v>
      </c>
      <c r="H168" s="124">
        <f t="shared" si="75"/>
        <v>0</v>
      </c>
      <c r="I168" s="124">
        <f t="shared" si="75"/>
        <v>0</v>
      </c>
      <c r="J168" s="124">
        <f t="shared" si="75"/>
        <v>0</v>
      </c>
      <c r="K168" s="124">
        <f t="shared" si="75"/>
        <v>0</v>
      </c>
      <c r="L168" s="124">
        <f t="shared" si="75"/>
        <v>0</v>
      </c>
      <c r="M168" s="124">
        <f t="shared" si="75"/>
        <v>0</v>
      </c>
      <c r="N168" s="124">
        <f t="shared" si="75"/>
        <v>0</v>
      </c>
      <c r="O168" s="124">
        <f t="shared" si="75"/>
        <v>0</v>
      </c>
      <c r="P168" s="124">
        <f t="shared" si="75"/>
        <v>0</v>
      </c>
      <c r="Q168" s="124">
        <f t="shared" si="74"/>
        <v>0</v>
      </c>
      <c r="R168" s="170"/>
      <c r="S168" s="170"/>
    </row>
    <row r="169" spans="3:19" x14ac:dyDescent="0.25">
      <c r="C169" s="317" t="s">
        <v>256</v>
      </c>
      <c r="D169" s="318"/>
      <c r="E169" s="124">
        <f t="shared" ref="E169:P169" si="76">E143+E155+E168</f>
        <v>0</v>
      </c>
      <c r="F169" s="124">
        <f t="shared" si="76"/>
        <v>0</v>
      </c>
      <c r="G169" s="124">
        <f t="shared" si="76"/>
        <v>0</v>
      </c>
      <c r="H169" s="124">
        <f t="shared" si="76"/>
        <v>0</v>
      </c>
      <c r="I169" s="124">
        <f t="shared" si="76"/>
        <v>0</v>
      </c>
      <c r="J169" s="124">
        <f t="shared" si="76"/>
        <v>0</v>
      </c>
      <c r="K169" s="124">
        <f t="shared" si="76"/>
        <v>0</v>
      </c>
      <c r="L169" s="124">
        <f t="shared" si="76"/>
        <v>0</v>
      </c>
      <c r="M169" s="124">
        <f t="shared" si="76"/>
        <v>0</v>
      </c>
      <c r="N169" s="124">
        <f t="shared" si="76"/>
        <v>0</v>
      </c>
      <c r="O169" s="124">
        <f t="shared" si="76"/>
        <v>0</v>
      </c>
      <c r="P169" s="124">
        <f t="shared" si="76"/>
        <v>0</v>
      </c>
      <c r="Q169" s="124">
        <f t="shared" si="74"/>
        <v>0</v>
      </c>
      <c r="R169" s="170"/>
      <c r="S169" s="170"/>
    </row>
    <row r="170" spans="3:19" x14ac:dyDescent="0.25">
      <c r="C170" s="317" t="s">
        <v>261</v>
      </c>
      <c r="D170" s="318"/>
      <c r="E170" s="124">
        <f t="shared" ref="E170:P170" si="77">E169+E131</f>
        <v>0</v>
      </c>
      <c r="F170" s="124">
        <f t="shared" si="77"/>
        <v>0</v>
      </c>
      <c r="G170" s="124">
        <f t="shared" si="77"/>
        <v>0</v>
      </c>
      <c r="H170" s="124">
        <f t="shared" si="77"/>
        <v>0</v>
      </c>
      <c r="I170" s="124">
        <f t="shared" si="77"/>
        <v>0</v>
      </c>
      <c r="J170" s="124">
        <f t="shared" si="77"/>
        <v>0</v>
      </c>
      <c r="K170" s="124">
        <f t="shared" si="77"/>
        <v>0</v>
      </c>
      <c r="L170" s="124">
        <f t="shared" si="77"/>
        <v>0</v>
      </c>
      <c r="M170" s="124">
        <f t="shared" si="77"/>
        <v>0</v>
      </c>
      <c r="N170" s="124">
        <f t="shared" si="77"/>
        <v>0</v>
      </c>
      <c r="O170" s="124">
        <f t="shared" si="77"/>
        <v>0</v>
      </c>
      <c r="P170" s="124">
        <f t="shared" si="77"/>
        <v>0</v>
      </c>
      <c r="Q170" s="124">
        <f t="shared" si="74"/>
        <v>0</v>
      </c>
      <c r="R170" s="170"/>
      <c r="S170" s="170"/>
    </row>
    <row r="171" spans="3:19" x14ac:dyDescent="0.25">
      <c r="C171" s="27"/>
      <c r="D171" s="27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170"/>
      <c r="S171" s="170"/>
    </row>
    <row r="172" spans="3:19" x14ac:dyDescent="0.25">
      <c r="C172" s="15"/>
      <c r="Q172" s="27" t="s">
        <v>109</v>
      </c>
      <c r="R172" s="170"/>
      <c r="S172" s="170"/>
    </row>
    <row r="173" spans="3:19" x14ac:dyDescent="0.25">
      <c r="C173" s="312" t="s">
        <v>244</v>
      </c>
      <c r="D173" s="312"/>
      <c r="E173" s="306" t="s">
        <v>265</v>
      </c>
      <c r="F173" s="306"/>
      <c r="G173" s="306"/>
      <c r="H173" s="306"/>
      <c r="I173" s="306"/>
      <c r="J173" s="306"/>
      <c r="K173" s="306"/>
      <c r="L173" s="306"/>
      <c r="M173" s="306"/>
      <c r="N173" s="306"/>
      <c r="O173" s="306"/>
      <c r="P173" s="306"/>
      <c r="Q173" s="306"/>
      <c r="R173" s="170"/>
      <c r="S173" s="170"/>
    </row>
    <row r="174" spans="3:19" x14ac:dyDescent="0.25">
      <c r="C174" s="312"/>
      <c r="D174" s="312"/>
      <c r="E174" s="14" t="s">
        <v>110</v>
      </c>
      <c r="F174" s="14" t="s">
        <v>111</v>
      </c>
      <c r="G174" s="14" t="s">
        <v>112</v>
      </c>
      <c r="H174" s="14" t="s">
        <v>113</v>
      </c>
      <c r="I174" s="14" t="s">
        <v>114</v>
      </c>
      <c r="J174" s="14" t="s">
        <v>115</v>
      </c>
      <c r="K174" s="14" t="s">
        <v>116</v>
      </c>
      <c r="L174" s="14" t="s">
        <v>117</v>
      </c>
      <c r="M174" s="14" t="s">
        <v>118</v>
      </c>
      <c r="N174" s="14" t="s">
        <v>119</v>
      </c>
      <c r="O174" s="14" t="s">
        <v>120</v>
      </c>
      <c r="P174" s="14" t="s">
        <v>121</v>
      </c>
      <c r="Q174" s="14" t="s">
        <v>108</v>
      </c>
      <c r="R174" s="170"/>
      <c r="S174" s="170"/>
    </row>
    <row r="175" spans="3:19" x14ac:dyDescent="0.25">
      <c r="C175" s="319" t="s">
        <v>246</v>
      </c>
      <c r="D175" s="320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170"/>
      <c r="S175" s="170"/>
    </row>
    <row r="176" spans="3:19" x14ac:dyDescent="0.25">
      <c r="C176" s="74" t="s">
        <v>247</v>
      </c>
      <c r="D176" s="74" t="s">
        <v>248</v>
      </c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>
        <f>SUM(E176:P176)</f>
        <v>0</v>
      </c>
      <c r="R176" s="170"/>
      <c r="S176" s="170"/>
    </row>
    <row r="177" spans="3:19" x14ac:dyDescent="0.25">
      <c r="C177" s="18" t="s">
        <v>249</v>
      </c>
      <c r="D177" s="18" t="s">
        <v>250</v>
      </c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>
        <f>SUM(E177:P177)</f>
        <v>0</v>
      </c>
      <c r="R177" s="170"/>
      <c r="S177" s="170"/>
    </row>
    <row r="178" spans="3:19" x14ac:dyDescent="0.25">
      <c r="C178" s="18" t="s">
        <v>616</v>
      </c>
      <c r="D178" s="18" t="s">
        <v>617</v>
      </c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>
        <f t="shared" ref="Q178:Q184" si="78">SUM(E178:P178)</f>
        <v>0</v>
      </c>
      <c r="R178" s="170"/>
      <c r="S178" s="170"/>
    </row>
    <row r="179" spans="3:19" x14ac:dyDescent="0.25">
      <c r="C179" s="18" t="s">
        <v>618</v>
      </c>
      <c r="D179" s="18" t="s">
        <v>619</v>
      </c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>
        <f t="shared" si="78"/>
        <v>0</v>
      </c>
      <c r="R179" s="170"/>
      <c r="S179" s="170"/>
    </row>
    <row r="180" spans="3:19" x14ac:dyDescent="0.25">
      <c r="C180" s="18" t="s">
        <v>620</v>
      </c>
      <c r="D180" s="18" t="s">
        <v>621</v>
      </c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83">
        <f t="shared" si="78"/>
        <v>0</v>
      </c>
      <c r="R180" s="170"/>
      <c r="S180" s="170"/>
    </row>
    <row r="181" spans="3:19" x14ac:dyDescent="0.25">
      <c r="C181" s="18" t="s">
        <v>622</v>
      </c>
      <c r="D181" s="18" t="s">
        <v>623</v>
      </c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83">
        <f t="shared" si="78"/>
        <v>0</v>
      </c>
      <c r="R181" s="170"/>
      <c r="S181" s="170"/>
    </row>
    <row r="182" spans="3:19" x14ac:dyDescent="0.25">
      <c r="C182" s="18" t="s">
        <v>624</v>
      </c>
      <c r="D182" s="18" t="s">
        <v>625</v>
      </c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83">
        <f t="shared" si="78"/>
        <v>0</v>
      </c>
      <c r="R182" s="170"/>
      <c r="S182" s="170"/>
    </row>
    <row r="183" spans="3:19" x14ac:dyDescent="0.25">
      <c r="C183" s="18" t="s">
        <v>626</v>
      </c>
      <c r="D183" s="18" t="s">
        <v>627</v>
      </c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83">
        <f t="shared" si="78"/>
        <v>0</v>
      </c>
      <c r="R183" s="170"/>
      <c r="S183" s="170"/>
    </row>
    <row r="184" spans="3:19" x14ac:dyDescent="0.25">
      <c r="C184" s="18" t="s">
        <v>628</v>
      </c>
      <c r="D184" s="18" t="s">
        <v>629</v>
      </c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83">
        <f t="shared" si="78"/>
        <v>0</v>
      </c>
      <c r="R184" s="170"/>
      <c r="S184" s="170"/>
    </row>
    <row r="185" spans="3:19" x14ac:dyDescent="0.25">
      <c r="C185" s="18" t="s">
        <v>259</v>
      </c>
      <c r="D185" s="18" t="s">
        <v>259</v>
      </c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>
        <f>SUM(E185:P185)</f>
        <v>0</v>
      </c>
      <c r="R185" s="170"/>
      <c r="S185" s="170"/>
    </row>
    <row r="186" spans="3:19" x14ac:dyDescent="0.25">
      <c r="C186" s="317" t="s">
        <v>251</v>
      </c>
      <c r="D186" s="318"/>
      <c r="E186" s="124">
        <f t="shared" ref="E186:P186" si="79">SUM(E176:E185)</f>
        <v>0</v>
      </c>
      <c r="F186" s="124">
        <f t="shared" si="79"/>
        <v>0</v>
      </c>
      <c r="G186" s="124">
        <f t="shared" si="79"/>
        <v>0</v>
      </c>
      <c r="H186" s="124">
        <f t="shared" si="79"/>
        <v>0</v>
      </c>
      <c r="I186" s="124">
        <f t="shared" si="79"/>
        <v>0</v>
      </c>
      <c r="J186" s="124">
        <f t="shared" si="79"/>
        <v>0</v>
      </c>
      <c r="K186" s="124">
        <f t="shared" si="79"/>
        <v>0</v>
      </c>
      <c r="L186" s="124">
        <f t="shared" si="79"/>
        <v>0</v>
      </c>
      <c r="M186" s="124">
        <f t="shared" si="79"/>
        <v>0</v>
      </c>
      <c r="N186" s="124">
        <f t="shared" si="79"/>
        <v>0</v>
      </c>
      <c r="O186" s="124">
        <f t="shared" si="79"/>
        <v>0</v>
      </c>
      <c r="P186" s="124">
        <f t="shared" si="79"/>
        <v>0</v>
      </c>
      <c r="Q186" s="124">
        <f>SUM(E186:P186)</f>
        <v>0</v>
      </c>
      <c r="R186" s="170"/>
      <c r="S186" s="170"/>
    </row>
    <row r="187" spans="3:19" x14ac:dyDescent="0.25">
      <c r="C187" s="319" t="s">
        <v>257</v>
      </c>
      <c r="D187" s="320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170"/>
      <c r="S187" s="170"/>
    </row>
    <row r="188" spans="3:19" x14ac:dyDescent="0.25">
      <c r="C188" s="18" t="s">
        <v>252</v>
      </c>
      <c r="D188" s="18" t="s">
        <v>253</v>
      </c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>
        <f>SUM(E188:P188)</f>
        <v>0</v>
      </c>
      <c r="R188" s="170"/>
      <c r="S188" s="170"/>
    </row>
    <row r="189" spans="3:19" x14ac:dyDescent="0.25">
      <c r="C189" s="18" t="s">
        <v>254</v>
      </c>
      <c r="D189" s="18" t="s">
        <v>255</v>
      </c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>
        <f>SUM(E189:P189)</f>
        <v>0</v>
      </c>
      <c r="R189" s="170"/>
      <c r="S189" s="170"/>
    </row>
    <row r="190" spans="3:19" x14ac:dyDescent="0.25">
      <c r="C190" s="18" t="s">
        <v>630</v>
      </c>
      <c r="D190" s="18" t="s">
        <v>64</v>
      </c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>
        <f t="shared" ref="Q190:Q196" si="80">SUM(E190:P190)</f>
        <v>0</v>
      </c>
      <c r="R190" s="170"/>
      <c r="S190" s="170"/>
    </row>
    <row r="191" spans="3:19" x14ac:dyDescent="0.25">
      <c r="C191" s="18" t="s">
        <v>631</v>
      </c>
      <c r="D191" s="18" t="s">
        <v>632</v>
      </c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>
        <f t="shared" si="80"/>
        <v>0</v>
      </c>
      <c r="R191" s="170"/>
      <c r="S191" s="170"/>
    </row>
    <row r="192" spans="3:19" x14ac:dyDescent="0.25">
      <c r="C192" s="18" t="s">
        <v>633</v>
      </c>
      <c r="D192" s="18" t="s">
        <v>634</v>
      </c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83">
        <f t="shared" si="80"/>
        <v>0</v>
      </c>
      <c r="R192" s="170"/>
      <c r="S192" s="170"/>
    </row>
    <row r="193" spans="3:19" x14ac:dyDescent="0.25">
      <c r="C193" s="18" t="s">
        <v>635</v>
      </c>
      <c r="D193" s="18" t="s">
        <v>636</v>
      </c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83">
        <f t="shared" si="80"/>
        <v>0</v>
      </c>
      <c r="R193" s="170"/>
      <c r="S193" s="170"/>
    </row>
    <row r="194" spans="3:19" x14ac:dyDescent="0.25">
      <c r="C194" s="18" t="s">
        <v>473</v>
      </c>
      <c r="D194" s="18" t="s">
        <v>627</v>
      </c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83">
        <f t="shared" si="80"/>
        <v>0</v>
      </c>
      <c r="R194" s="170"/>
      <c r="S194" s="170"/>
    </row>
    <row r="195" spans="3:19" x14ac:dyDescent="0.25">
      <c r="C195" s="18" t="s">
        <v>473</v>
      </c>
      <c r="D195" s="18" t="s">
        <v>637</v>
      </c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83">
        <f t="shared" si="80"/>
        <v>0</v>
      </c>
      <c r="R195" s="170"/>
      <c r="S195" s="170"/>
    </row>
    <row r="196" spans="3:19" x14ac:dyDescent="0.25">
      <c r="C196" s="18" t="s">
        <v>638</v>
      </c>
      <c r="D196" s="18" t="s">
        <v>629</v>
      </c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83">
        <f t="shared" si="80"/>
        <v>0</v>
      </c>
      <c r="R196" s="170"/>
      <c r="S196" s="170"/>
    </row>
    <row r="197" spans="3:19" x14ac:dyDescent="0.25">
      <c r="C197" s="18" t="s">
        <v>259</v>
      </c>
      <c r="D197" s="18" t="s">
        <v>259</v>
      </c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>
        <f>SUM(E197:P197)</f>
        <v>0</v>
      </c>
      <c r="R197" s="170"/>
      <c r="S197" s="170"/>
    </row>
    <row r="198" spans="3:19" x14ac:dyDescent="0.25">
      <c r="C198" s="317" t="s">
        <v>225</v>
      </c>
      <c r="D198" s="318"/>
      <c r="E198" s="124">
        <f t="shared" ref="E198:P198" si="81">SUM(E188:E197)</f>
        <v>0</v>
      </c>
      <c r="F198" s="124">
        <f t="shared" si="81"/>
        <v>0</v>
      </c>
      <c r="G198" s="124">
        <f t="shared" si="81"/>
        <v>0</v>
      </c>
      <c r="H198" s="124">
        <f t="shared" si="81"/>
        <v>0</v>
      </c>
      <c r="I198" s="124">
        <f t="shared" si="81"/>
        <v>0</v>
      </c>
      <c r="J198" s="124">
        <f t="shared" si="81"/>
        <v>0</v>
      </c>
      <c r="K198" s="124">
        <f t="shared" si="81"/>
        <v>0</v>
      </c>
      <c r="L198" s="124">
        <f t="shared" si="81"/>
        <v>0</v>
      </c>
      <c r="M198" s="124">
        <f t="shared" si="81"/>
        <v>0</v>
      </c>
      <c r="N198" s="124">
        <f t="shared" si="81"/>
        <v>0</v>
      </c>
      <c r="O198" s="124">
        <f t="shared" si="81"/>
        <v>0</v>
      </c>
      <c r="P198" s="124">
        <f t="shared" si="81"/>
        <v>0</v>
      </c>
      <c r="Q198" s="124">
        <f>SUM(E198:P198)</f>
        <v>0</v>
      </c>
      <c r="R198" s="170"/>
      <c r="S198" s="170"/>
    </row>
    <row r="199" spans="3:19" x14ac:dyDescent="0.25">
      <c r="C199" s="319" t="s">
        <v>258</v>
      </c>
      <c r="D199" s="320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170"/>
      <c r="S199" s="170"/>
    </row>
    <row r="200" spans="3:19" x14ac:dyDescent="0.25">
      <c r="C200" s="18" t="s">
        <v>252</v>
      </c>
      <c r="D200" s="18" t="s">
        <v>253</v>
      </c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>
        <f>SUM(E200:P200)</f>
        <v>0</v>
      </c>
      <c r="R200" s="170"/>
      <c r="S200" s="170"/>
    </row>
    <row r="201" spans="3:19" x14ac:dyDescent="0.25">
      <c r="C201" s="18" t="s">
        <v>254</v>
      </c>
      <c r="D201" s="18" t="s">
        <v>255</v>
      </c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>
        <f>SUM(E201:P201)</f>
        <v>0</v>
      </c>
      <c r="R201" s="170"/>
      <c r="S201" s="170"/>
    </row>
    <row r="202" spans="3:19" x14ac:dyDescent="0.25">
      <c r="C202" s="18" t="s">
        <v>630</v>
      </c>
      <c r="D202" s="18" t="s">
        <v>64</v>
      </c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>
        <f t="shared" ref="Q202:Q208" si="82">SUM(E202:P202)</f>
        <v>0</v>
      </c>
      <c r="R202" s="170"/>
      <c r="S202" s="170"/>
    </row>
    <row r="203" spans="3:19" x14ac:dyDescent="0.25">
      <c r="C203" s="18" t="s">
        <v>631</v>
      </c>
      <c r="D203" s="18" t="s">
        <v>632</v>
      </c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>
        <f t="shared" si="82"/>
        <v>0</v>
      </c>
      <c r="R203" s="170"/>
      <c r="S203" s="170"/>
    </row>
    <row r="204" spans="3:19" x14ac:dyDescent="0.25">
      <c r="C204" s="18" t="s">
        <v>633</v>
      </c>
      <c r="D204" s="18" t="s">
        <v>634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83">
        <f t="shared" si="82"/>
        <v>0</v>
      </c>
      <c r="R204" s="170"/>
      <c r="S204" s="170"/>
    </row>
    <row r="205" spans="3:19" x14ac:dyDescent="0.25">
      <c r="C205" s="18" t="s">
        <v>635</v>
      </c>
      <c r="D205" s="18" t="s">
        <v>636</v>
      </c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83">
        <f t="shared" si="82"/>
        <v>0</v>
      </c>
      <c r="R205" s="170"/>
      <c r="S205" s="170"/>
    </row>
    <row r="206" spans="3:19" x14ac:dyDescent="0.25">
      <c r="C206" s="18" t="s">
        <v>473</v>
      </c>
      <c r="D206" s="18" t="s">
        <v>627</v>
      </c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83">
        <f t="shared" si="82"/>
        <v>0</v>
      </c>
      <c r="R206" s="170"/>
      <c r="S206" s="170"/>
    </row>
    <row r="207" spans="3:19" x14ac:dyDescent="0.25">
      <c r="C207" s="18" t="s">
        <v>473</v>
      </c>
      <c r="D207" s="18" t="s">
        <v>637</v>
      </c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83">
        <f t="shared" si="82"/>
        <v>0</v>
      </c>
      <c r="R207" s="170"/>
      <c r="S207" s="170"/>
    </row>
    <row r="208" spans="3:19" x14ac:dyDescent="0.25">
      <c r="C208" s="18" t="s">
        <v>638</v>
      </c>
      <c r="D208" s="18" t="s">
        <v>629</v>
      </c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83">
        <f t="shared" si="82"/>
        <v>0</v>
      </c>
      <c r="R208" s="170"/>
      <c r="S208" s="170"/>
    </row>
    <row r="209" spans="3:19" x14ac:dyDescent="0.25">
      <c r="C209" s="18" t="s">
        <v>259</v>
      </c>
      <c r="D209" s="18" t="s">
        <v>259</v>
      </c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>
        <f>SUM(E209:P209)</f>
        <v>0</v>
      </c>
      <c r="R209" s="170"/>
      <c r="S209" s="170"/>
    </row>
    <row r="210" spans="3:19" x14ac:dyDescent="0.25">
      <c r="C210" s="317" t="s">
        <v>225</v>
      </c>
      <c r="D210" s="318"/>
      <c r="E210" s="124">
        <f t="shared" ref="E210:P210" si="83">SUM(E200:E209)</f>
        <v>0</v>
      </c>
      <c r="F210" s="124">
        <f t="shared" si="83"/>
        <v>0</v>
      </c>
      <c r="G210" s="124">
        <f t="shared" si="83"/>
        <v>0</v>
      </c>
      <c r="H210" s="124">
        <f t="shared" si="83"/>
        <v>0</v>
      </c>
      <c r="I210" s="124">
        <f t="shared" si="83"/>
        <v>0</v>
      </c>
      <c r="J210" s="124">
        <f t="shared" si="83"/>
        <v>0</v>
      </c>
      <c r="K210" s="124">
        <f t="shared" si="83"/>
        <v>0</v>
      </c>
      <c r="L210" s="124">
        <f t="shared" si="83"/>
        <v>0</v>
      </c>
      <c r="M210" s="124">
        <f t="shared" si="83"/>
        <v>0</v>
      </c>
      <c r="N210" s="124">
        <f t="shared" si="83"/>
        <v>0</v>
      </c>
      <c r="O210" s="124">
        <f t="shared" si="83"/>
        <v>0</v>
      </c>
      <c r="P210" s="124">
        <f t="shared" si="83"/>
        <v>0</v>
      </c>
      <c r="Q210" s="124">
        <f>SUM(E210:P210)</f>
        <v>0</v>
      </c>
      <c r="R210" s="170"/>
      <c r="S210" s="170"/>
    </row>
    <row r="211" spans="3:19" x14ac:dyDescent="0.25">
      <c r="C211" s="319" t="s">
        <v>260</v>
      </c>
      <c r="D211" s="320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170"/>
      <c r="S211" s="170"/>
    </row>
    <row r="212" spans="3:19" x14ac:dyDescent="0.25">
      <c r="C212" s="18" t="s">
        <v>252</v>
      </c>
      <c r="D212" s="18" t="s">
        <v>253</v>
      </c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>
        <f t="shared" ref="Q212:Q225" si="84">SUM(E212:P212)</f>
        <v>0</v>
      </c>
      <c r="R212" s="170"/>
      <c r="S212" s="170"/>
    </row>
    <row r="213" spans="3:19" x14ac:dyDescent="0.25">
      <c r="C213" s="18" t="s">
        <v>254</v>
      </c>
      <c r="D213" s="18" t="s">
        <v>255</v>
      </c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>
        <f t="shared" si="84"/>
        <v>0</v>
      </c>
      <c r="R213" s="170"/>
      <c r="S213" s="170"/>
    </row>
    <row r="214" spans="3:19" x14ac:dyDescent="0.25">
      <c r="C214" s="18" t="s">
        <v>641</v>
      </c>
      <c r="D214" s="18" t="s">
        <v>64</v>
      </c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>
        <f t="shared" si="84"/>
        <v>0</v>
      </c>
      <c r="R214" s="170"/>
      <c r="S214" s="170"/>
    </row>
    <row r="215" spans="3:19" x14ac:dyDescent="0.25">
      <c r="C215" s="18" t="s">
        <v>631</v>
      </c>
      <c r="D215" s="18" t="s">
        <v>632</v>
      </c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>
        <f t="shared" si="84"/>
        <v>0</v>
      </c>
      <c r="R215" s="170"/>
      <c r="S215" s="170"/>
    </row>
    <row r="216" spans="3:19" x14ac:dyDescent="0.25">
      <c r="C216" s="18" t="s">
        <v>633</v>
      </c>
      <c r="D216" s="18" t="s">
        <v>634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83">
        <f t="shared" si="84"/>
        <v>0</v>
      </c>
      <c r="R216" s="170"/>
      <c r="S216" s="170"/>
    </row>
    <row r="217" spans="3:19" x14ac:dyDescent="0.25">
      <c r="C217" s="18" t="s">
        <v>639</v>
      </c>
      <c r="D217" s="18" t="s">
        <v>640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83">
        <f t="shared" si="84"/>
        <v>0</v>
      </c>
      <c r="R217" s="170"/>
      <c r="S217" s="170"/>
    </row>
    <row r="218" spans="3:19" x14ac:dyDescent="0.25">
      <c r="C218" s="18" t="s">
        <v>635</v>
      </c>
      <c r="D218" s="18" t="s">
        <v>636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83">
        <f t="shared" si="84"/>
        <v>0</v>
      </c>
      <c r="R218" s="170"/>
      <c r="S218" s="170"/>
    </row>
    <row r="219" spans="3:19" x14ac:dyDescent="0.25">
      <c r="C219" s="18" t="s">
        <v>473</v>
      </c>
      <c r="D219" s="18" t="s">
        <v>627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83">
        <f t="shared" si="84"/>
        <v>0</v>
      </c>
      <c r="R219" s="170"/>
      <c r="S219" s="170"/>
    </row>
    <row r="220" spans="3:19" x14ac:dyDescent="0.25">
      <c r="C220" s="18" t="s">
        <v>473</v>
      </c>
      <c r="D220" s="18" t="s">
        <v>637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83">
        <f t="shared" si="84"/>
        <v>0</v>
      </c>
      <c r="R220" s="170"/>
      <c r="S220" s="170"/>
    </row>
    <row r="221" spans="3:19" x14ac:dyDescent="0.25">
      <c r="C221" s="18" t="s">
        <v>638</v>
      </c>
      <c r="D221" s="18" t="s">
        <v>629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83">
        <f t="shared" si="84"/>
        <v>0</v>
      </c>
      <c r="R221" s="170"/>
      <c r="S221" s="170"/>
    </row>
    <row r="222" spans="3:19" x14ac:dyDescent="0.25">
      <c r="C222" s="18" t="s">
        <v>259</v>
      </c>
      <c r="D222" s="18" t="s">
        <v>259</v>
      </c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>
        <f t="shared" si="84"/>
        <v>0</v>
      </c>
      <c r="R222" s="170"/>
      <c r="S222" s="170"/>
    </row>
    <row r="223" spans="3:19" x14ac:dyDescent="0.25">
      <c r="C223" s="317" t="s">
        <v>225</v>
      </c>
      <c r="D223" s="318"/>
      <c r="E223" s="124">
        <f t="shared" ref="E223:P223" si="85">SUM(E212:E222)</f>
        <v>0</v>
      </c>
      <c r="F223" s="124">
        <f t="shared" si="85"/>
        <v>0</v>
      </c>
      <c r="G223" s="124">
        <f t="shared" si="85"/>
        <v>0</v>
      </c>
      <c r="H223" s="124">
        <f t="shared" si="85"/>
        <v>0</v>
      </c>
      <c r="I223" s="124">
        <f t="shared" si="85"/>
        <v>0</v>
      </c>
      <c r="J223" s="124">
        <f t="shared" si="85"/>
        <v>0</v>
      </c>
      <c r="K223" s="124">
        <f t="shared" si="85"/>
        <v>0</v>
      </c>
      <c r="L223" s="124">
        <f t="shared" si="85"/>
        <v>0</v>
      </c>
      <c r="M223" s="124">
        <f t="shared" si="85"/>
        <v>0</v>
      </c>
      <c r="N223" s="124">
        <f t="shared" si="85"/>
        <v>0</v>
      </c>
      <c r="O223" s="124">
        <f t="shared" si="85"/>
        <v>0</v>
      </c>
      <c r="P223" s="124">
        <f t="shared" si="85"/>
        <v>0</v>
      </c>
      <c r="Q223" s="124">
        <f t="shared" si="84"/>
        <v>0</v>
      </c>
      <c r="R223" s="170"/>
      <c r="S223" s="170"/>
    </row>
    <row r="224" spans="3:19" x14ac:dyDescent="0.25">
      <c r="C224" s="317" t="s">
        <v>256</v>
      </c>
      <c r="D224" s="318"/>
      <c r="E224" s="124">
        <f t="shared" ref="E224:P224" si="86">E198+E210+E223</f>
        <v>0</v>
      </c>
      <c r="F224" s="124">
        <f t="shared" si="86"/>
        <v>0</v>
      </c>
      <c r="G224" s="124">
        <f t="shared" si="86"/>
        <v>0</v>
      </c>
      <c r="H224" s="124">
        <f t="shared" si="86"/>
        <v>0</v>
      </c>
      <c r="I224" s="124">
        <f t="shared" si="86"/>
        <v>0</v>
      </c>
      <c r="J224" s="124">
        <f t="shared" si="86"/>
        <v>0</v>
      </c>
      <c r="K224" s="124">
        <f t="shared" si="86"/>
        <v>0</v>
      </c>
      <c r="L224" s="124">
        <f t="shared" si="86"/>
        <v>0</v>
      </c>
      <c r="M224" s="124">
        <f t="shared" si="86"/>
        <v>0</v>
      </c>
      <c r="N224" s="124">
        <f t="shared" si="86"/>
        <v>0</v>
      </c>
      <c r="O224" s="124">
        <f t="shared" si="86"/>
        <v>0</v>
      </c>
      <c r="P224" s="124">
        <f t="shared" si="86"/>
        <v>0</v>
      </c>
      <c r="Q224" s="124">
        <f t="shared" si="84"/>
        <v>0</v>
      </c>
      <c r="R224" s="170"/>
      <c r="S224" s="170"/>
    </row>
    <row r="225" spans="3:19" x14ac:dyDescent="0.25">
      <c r="C225" s="317" t="s">
        <v>261</v>
      </c>
      <c r="D225" s="318"/>
      <c r="E225" s="124">
        <f t="shared" ref="E225:P225" si="87">E224+E186</f>
        <v>0</v>
      </c>
      <c r="F225" s="124">
        <f t="shared" si="87"/>
        <v>0</v>
      </c>
      <c r="G225" s="124">
        <f t="shared" si="87"/>
        <v>0</v>
      </c>
      <c r="H225" s="124">
        <f t="shared" si="87"/>
        <v>0</v>
      </c>
      <c r="I225" s="124">
        <f t="shared" si="87"/>
        <v>0</v>
      </c>
      <c r="J225" s="124">
        <f t="shared" si="87"/>
        <v>0</v>
      </c>
      <c r="K225" s="124">
        <f t="shared" si="87"/>
        <v>0</v>
      </c>
      <c r="L225" s="124">
        <f t="shared" si="87"/>
        <v>0</v>
      </c>
      <c r="M225" s="124">
        <f t="shared" si="87"/>
        <v>0</v>
      </c>
      <c r="N225" s="124">
        <f t="shared" si="87"/>
        <v>0</v>
      </c>
      <c r="O225" s="124">
        <f t="shared" si="87"/>
        <v>0</v>
      </c>
      <c r="P225" s="124">
        <f t="shared" si="87"/>
        <v>0</v>
      </c>
      <c r="Q225" s="124">
        <f t="shared" si="84"/>
        <v>0</v>
      </c>
      <c r="R225" s="170"/>
      <c r="S225" s="170"/>
    </row>
    <row r="226" spans="3:19" x14ac:dyDescent="0.25">
      <c r="C226" s="27"/>
      <c r="D226" s="27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70"/>
      <c r="S226" s="170"/>
    </row>
    <row r="227" spans="3:19" x14ac:dyDescent="0.25">
      <c r="C227" s="27"/>
      <c r="D227" s="27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70"/>
      <c r="S227" s="170"/>
    </row>
    <row r="228" spans="3:19" x14ac:dyDescent="0.25">
      <c r="C228" s="312" t="s">
        <v>244</v>
      </c>
      <c r="D228" s="312"/>
      <c r="E228" s="306" t="s">
        <v>369</v>
      </c>
      <c r="F228" s="306"/>
      <c r="G228" s="306"/>
      <c r="H228" s="306"/>
      <c r="I228" s="306"/>
      <c r="J228" s="306"/>
      <c r="K228" s="306"/>
      <c r="L228" s="306"/>
      <c r="M228" s="306"/>
      <c r="N228" s="306"/>
      <c r="O228" s="306"/>
      <c r="P228" s="306"/>
      <c r="Q228" s="306"/>
      <c r="R228" s="170"/>
      <c r="S228" s="170"/>
    </row>
    <row r="229" spans="3:19" x14ac:dyDescent="0.25">
      <c r="C229" s="312"/>
      <c r="D229" s="312"/>
      <c r="E229" s="14" t="s">
        <v>110</v>
      </c>
      <c r="F229" s="14" t="s">
        <v>111</v>
      </c>
      <c r="G229" s="14" t="s">
        <v>112</v>
      </c>
      <c r="H229" s="14" t="s">
        <v>113</v>
      </c>
      <c r="I229" s="14" t="s">
        <v>114</v>
      </c>
      <c r="J229" s="14" t="s">
        <v>115</v>
      </c>
      <c r="K229" s="14" t="s">
        <v>116</v>
      </c>
      <c r="L229" s="14" t="s">
        <v>117</v>
      </c>
      <c r="M229" s="14" t="s">
        <v>118</v>
      </c>
      <c r="N229" s="14" t="s">
        <v>119</v>
      </c>
      <c r="O229" s="14" t="s">
        <v>120</v>
      </c>
      <c r="P229" s="14" t="s">
        <v>121</v>
      </c>
      <c r="Q229" s="14" t="s">
        <v>108</v>
      </c>
      <c r="R229" s="170"/>
      <c r="S229" s="170"/>
    </row>
    <row r="230" spans="3:19" x14ac:dyDescent="0.25">
      <c r="C230" s="319" t="s">
        <v>246</v>
      </c>
      <c r="D230" s="320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170"/>
      <c r="S230" s="170"/>
    </row>
    <row r="231" spans="3:19" x14ac:dyDescent="0.25">
      <c r="C231" s="74" t="s">
        <v>247</v>
      </c>
      <c r="D231" s="74" t="s">
        <v>248</v>
      </c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>
        <f>SUM(E231:P231)</f>
        <v>0</v>
      </c>
      <c r="R231" s="170"/>
      <c r="S231" s="170"/>
    </row>
    <row r="232" spans="3:19" x14ac:dyDescent="0.25">
      <c r="C232" s="18" t="s">
        <v>249</v>
      </c>
      <c r="D232" s="18" t="s">
        <v>250</v>
      </c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>
        <f>SUM(E232:P232)</f>
        <v>0</v>
      </c>
      <c r="R232" s="170"/>
      <c r="S232" s="170"/>
    </row>
    <row r="233" spans="3:19" x14ac:dyDescent="0.25">
      <c r="C233" s="18" t="s">
        <v>616</v>
      </c>
      <c r="D233" s="18" t="s">
        <v>617</v>
      </c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>
        <f t="shared" ref="Q233:Q239" si="88">SUM(E233:P233)</f>
        <v>0</v>
      </c>
      <c r="R233" s="170"/>
      <c r="S233" s="170"/>
    </row>
    <row r="234" spans="3:19" x14ac:dyDescent="0.25">
      <c r="C234" s="18" t="s">
        <v>618</v>
      </c>
      <c r="D234" s="18" t="s">
        <v>619</v>
      </c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>
        <f t="shared" si="88"/>
        <v>0</v>
      </c>
      <c r="R234" s="170"/>
      <c r="S234" s="170"/>
    </row>
    <row r="235" spans="3:19" x14ac:dyDescent="0.25">
      <c r="C235" s="18" t="s">
        <v>620</v>
      </c>
      <c r="D235" s="18" t="s">
        <v>621</v>
      </c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83">
        <f t="shared" si="88"/>
        <v>0</v>
      </c>
      <c r="R235" s="170"/>
      <c r="S235" s="170"/>
    </row>
    <row r="236" spans="3:19" x14ac:dyDescent="0.25">
      <c r="C236" s="18" t="s">
        <v>622</v>
      </c>
      <c r="D236" s="18" t="s">
        <v>623</v>
      </c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83">
        <f t="shared" si="88"/>
        <v>0</v>
      </c>
      <c r="R236" s="170"/>
      <c r="S236" s="170"/>
    </row>
    <row r="237" spans="3:19" x14ac:dyDescent="0.25">
      <c r="C237" s="18" t="s">
        <v>624</v>
      </c>
      <c r="D237" s="18" t="s">
        <v>625</v>
      </c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83">
        <f t="shared" si="88"/>
        <v>0</v>
      </c>
      <c r="R237" s="170"/>
      <c r="S237" s="170"/>
    </row>
    <row r="238" spans="3:19" x14ac:dyDescent="0.25">
      <c r="C238" s="18" t="s">
        <v>626</v>
      </c>
      <c r="D238" s="18" t="s">
        <v>627</v>
      </c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83">
        <f t="shared" si="88"/>
        <v>0</v>
      </c>
      <c r="R238" s="170"/>
      <c r="S238" s="170"/>
    </row>
    <row r="239" spans="3:19" x14ac:dyDescent="0.25">
      <c r="C239" s="18" t="s">
        <v>628</v>
      </c>
      <c r="D239" s="18" t="s">
        <v>629</v>
      </c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83">
        <f t="shared" si="88"/>
        <v>0</v>
      </c>
      <c r="R239" s="170"/>
      <c r="S239" s="170"/>
    </row>
    <row r="240" spans="3:19" x14ac:dyDescent="0.25">
      <c r="C240" s="18" t="s">
        <v>259</v>
      </c>
      <c r="D240" s="18" t="s">
        <v>259</v>
      </c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>
        <f>SUM(E240:P240)</f>
        <v>0</v>
      </c>
      <c r="R240" s="170"/>
      <c r="S240" s="170"/>
    </row>
    <row r="241" spans="3:19" x14ac:dyDescent="0.25">
      <c r="C241" s="317" t="s">
        <v>251</v>
      </c>
      <c r="D241" s="318"/>
      <c r="E241" s="124">
        <f t="shared" ref="E241:P241" si="89">SUM(E231:E240)</f>
        <v>0</v>
      </c>
      <c r="F241" s="124">
        <f t="shared" si="89"/>
        <v>0</v>
      </c>
      <c r="G241" s="124">
        <f t="shared" si="89"/>
        <v>0</v>
      </c>
      <c r="H241" s="124">
        <f t="shared" si="89"/>
        <v>0</v>
      </c>
      <c r="I241" s="124">
        <f t="shared" si="89"/>
        <v>0</v>
      </c>
      <c r="J241" s="124">
        <f t="shared" si="89"/>
        <v>0</v>
      </c>
      <c r="K241" s="124">
        <f t="shared" si="89"/>
        <v>0</v>
      </c>
      <c r="L241" s="124">
        <f t="shared" si="89"/>
        <v>0</v>
      </c>
      <c r="M241" s="124">
        <f t="shared" si="89"/>
        <v>0</v>
      </c>
      <c r="N241" s="124">
        <f t="shared" si="89"/>
        <v>0</v>
      </c>
      <c r="O241" s="124">
        <f t="shared" si="89"/>
        <v>0</v>
      </c>
      <c r="P241" s="124">
        <f t="shared" si="89"/>
        <v>0</v>
      </c>
      <c r="Q241" s="124">
        <f>SUM(E241:P241)</f>
        <v>0</v>
      </c>
      <c r="R241" s="170"/>
      <c r="S241" s="170"/>
    </row>
    <row r="242" spans="3:19" x14ac:dyDescent="0.25">
      <c r="C242" s="319" t="s">
        <v>257</v>
      </c>
      <c r="D242" s="320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170"/>
      <c r="S242" s="170"/>
    </row>
    <row r="243" spans="3:19" x14ac:dyDescent="0.25">
      <c r="C243" s="18" t="s">
        <v>252</v>
      </c>
      <c r="D243" s="18" t="s">
        <v>253</v>
      </c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>
        <f>SUM(E243:P243)</f>
        <v>0</v>
      </c>
      <c r="R243" s="170"/>
      <c r="S243" s="170"/>
    </row>
    <row r="244" spans="3:19" x14ac:dyDescent="0.25">
      <c r="C244" s="18" t="s">
        <v>254</v>
      </c>
      <c r="D244" s="18" t="s">
        <v>255</v>
      </c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>
        <f>SUM(E244:P244)</f>
        <v>0</v>
      </c>
      <c r="R244" s="170"/>
      <c r="S244" s="170"/>
    </row>
    <row r="245" spans="3:19" x14ac:dyDescent="0.25">
      <c r="C245" s="18" t="s">
        <v>630</v>
      </c>
      <c r="D245" s="18" t="s">
        <v>64</v>
      </c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>
        <f t="shared" ref="Q245:Q251" si="90">SUM(E245:P245)</f>
        <v>0</v>
      </c>
      <c r="R245" s="170"/>
      <c r="S245" s="170"/>
    </row>
    <row r="246" spans="3:19" x14ac:dyDescent="0.25">
      <c r="C246" s="18" t="s">
        <v>631</v>
      </c>
      <c r="D246" s="18" t="s">
        <v>632</v>
      </c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>
        <f t="shared" si="90"/>
        <v>0</v>
      </c>
      <c r="R246" s="170"/>
      <c r="S246" s="170"/>
    </row>
    <row r="247" spans="3:19" x14ac:dyDescent="0.25">
      <c r="C247" s="18" t="s">
        <v>633</v>
      </c>
      <c r="D247" s="18" t="s">
        <v>634</v>
      </c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83">
        <f t="shared" si="90"/>
        <v>0</v>
      </c>
      <c r="R247" s="170"/>
      <c r="S247" s="170"/>
    </row>
    <row r="248" spans="3:19" x14ac:dyDescent="0.25">
      <c r="C248" s="18" t="s">
        <v>635</v>
      </c>
      <c r="D248" s="18" t="s">
        <v>636</v>
      </c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83">
        <f t="shared" si="90"/>
        <v>0</v>
      </c>
      <c r="R248" s="170"/>
      <c r="S248" s="170"/>
    </row>
    <row r="249" spans="3:19" x14ac:dyDescent="0.25">
      <c r="C249" s="18" t="s">
        <v>473</v>
      </c>
      <c r="D249" s="18" t="s">
        <v>627</v>
      </c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83">
        <f t="shared" si="90"/>
        <v>0</v>
      </c>
      <c r="R249" s="170"/>
      <c r="S249" s="170"/>
    </row>
    <row r="250" spans="3:19" x14ac:dyDescent="0.25">
      <c r="C250" s="18" t="s">
        <v>473</v>
      </c>
      <c r="D250" s="18" t="s">
        <v>637</v>
      </c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83">
        <f t="shared" si="90"/>
        <v>0</v>
      </c>
      <c r="R250" s="170"/>
      <c r="S250" s="170"/>
    </row>
    <row r="251" spans="3:19" x14ac:dyDescent="0.25">
      <c r="C251" s="18" t="s">
        <v>638</v>
      </c>
      <c r="D251" s="18" t="s">
        <v>629</v>
      </c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83">
        <f t="shared" si="90"/>
        <v>0</v>
      </c>
      <c r="R251" s="170"/>
      <c r="S251" s="170"/>
    </row>
    <row r="252" spans="3:19" x14ac:dyDescent="0.25">
      <c r="C252" s="18" t="s">
        <v>259</v>
      </c>
      <c r="D252" s="18" t="s">
        <v>259</v>
      </c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>
        <f>SUM(E252:P252)</f>
        <v>0</v>
      </c>
      <c r="R252" s="170"/>
      <c r="S252" s="170"/>
    </row>
    <row r="253" spans="3:19" x14ac:dyDescent="0.25">
      <c r="C253" s="317" t="s">
        <v>225</v>
      </c>
      <c r="D253" s="318"/>
      <c r="E253" s="124">
        <f t="shared" ref="E253:P253" si="91">SUM(E243:E252)</f>
        <v>0</v>
      </c>
      <c r="F253" s="124">
        <f t="shared" si="91"/>
        <v>0</v>
      </c>
      <c r="G253" s="124">
        <f t="shared" si="91"/>
        <v>0</v>
      </c>
      <c r="H253" s="124">
        <f t="shared" si="91"/>
        <v>0</v>
      </c>
      <c r="I253" s="124">
        <f t="shared" si="91"/>
        <v>0</v>
      </c>
      <c r="J253" s="124">
        <f t="shared" si="91"/>
        <v>0</v>
      </c>
      <c r="K253" s="124">
        <f t="shared" si="91"/>
        <v>0</v>
      </c>
      <c r="L253" s="124">
        <f t="shared" si="91"/>
        <v>0</v>
      </c>
      <c r="M253" s="124">
        <f t="shared" si="91"/>
        <v>0</v>
      </c>
      <c r="N253" s="124">
        <f t="shared" si="91"/>
        <v>0</v>
      </c>
      <c r="O253" s="124">
        <f t="shared" si="91"/>
        <v>0</v>
      </c>
      <c r="P253" s="124">
        <f t="shared" si="91"/>
        <v>0</v>
      </c>
      <c r="Q253" s="124">
        <f>SUM(E253:P253)</f>
        <v>0</v>
      </c>
      <c r="R253" s="170"/>
      <c r="S253" s="170"/>
    </row>
    <row r="254" spans="3:19" x14ac:dyDescent="0.25">
      <c r="C254" s="319" t="s">
        <v>258</v>
      </c>
      <c r="D254" s="320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170"/>
      <c r="S254" s="170"/>
    </row>
    <row r="255" spans="3:19" x14ac:dyDescent="0.25">
      <c r="C255" s="18" t="s">
        <v>252</v>
      </c>
      <c r="D255" s="18" t="s">
        <v>253</v>
      </c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>
        <f>SUM(E255:P255)</f>
        <v>0</v>
      </c>
      <c r="R255" s="170"/>
      <c r="S255" s="170"/>
    </row>
    <row r="256" spans="3:19" x14ac:dyDescent="0.25">
      <c r="C256" s="18" t="s">
        <v>254</v>
      </c>
      <c r="D256" s="18" t="s">
        <v>255</v>
      </c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>
        <f>SUM(E256:P256)</f>
        <v>0</v>
      </c>
      <c r="R256" s="170"/>
      <c r="S256" s="170"/>
    </row>
    <row r="257" spans="3:19" x14ac:dyDescent="0.25">
      <c r="C257" s="18" t="s">
        <v>630</v>
      </c>
      <c r="D257" s="18" t="s">
        <v>64</v>
      </c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>
        <f t="shared" ref="Q257:Q263" si="92">SUM(E257:P257)</f>
        <v>0</v>
      </c>
      <c r="R257" s="170"/>
      <c r="S257" s="170"/>
    </row>
    <row r="258" spans="3:19" x14ac:dyDescent="0.25">
      <c r="C258" s="18" t="s">
        <v>631</v>
      </c>
      <c r="D258" s="18" t="s">
        <v>632</v>
      </c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>
        <f t="shared" si="92"/>
        <v>0</v>
      </c>
      <c r="R258" s="170"/>
      <c r="S258" s="170"/>
    </row>
    <row r="259" spans="3:19" x14ac:dyDescent="0.25">
      <c r="C259" s="18" t="s">
        <v>633</v>
      </c>
      <c r="D259" s="18" t="s">
        <v>634</v>
      </c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83">
        <f t="shared" si="92"/>
        <v>0</v>
      </c>
      <c r="R259" s="170"/>
      <c r="S259" s="170"/>
    </row>
    <row r="260" spans="3:19" x14ac:dyDescent="0.25">
      <c r="C260" s="18" t="s">
        <v>635</v>
      </c>
      <c r="D260" s="18" t="s">
        <v>636</v>
      </c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83">
        <f t="shared" si="92"/>
        <v>0</v>
      </c>
      <c r="R260" s="170"/>
      <c r="S260" s="170"/>
    </row>
    <row r="261" spans="3:19" x14ac:dyDescent="0.25">
      <c r="C261" s="18" t="s">
        <v>473</v>
      </c>
      <c r="D261" s="18" t="s">
        <v>627</v>
      </c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83">
        <f t="shared" si="92"/>
        <v>0</v>
      </c>
      <c r="R261" s="170"/>
      <c r="S261" s="170"/>
    </row>
    <row r="262" spans="3:19" x14ac:dyDescent="0.25">
      <c r="C262" s="18" t="s">
        <v>473</v>
      </c>
      <c r="D262" s="18" t="s">
        <v>637</v>
      </c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83">
        <f t="shared" si="92"/>
        <v>0</v>
      </c>
      <c r="R262" s="170"/>
      <c r="S262" s="170"/>
    </row>
    <row r="263" spans="3:19" x14ac:dyDescent="0.25">
      <c r="C263" s="18" t="s">
        <v>638</v>
      </c>
      <c r="D263" s="18" t="s">
        <v>629</v>
      </c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83">
        <f t="shared" si="92"/>
        <v>0</v>
      </c>
      <c r="R263" s="170"/>
      <c r="S263" s="170"/>
    </row>
    <row r="264" spans="3:19" x14ac:dyDescent="0.25">
      <c r="C264" s="18" t="s">
        <v>259</v>
      </c>
      <c r="D264" s="18" t="s">
        <v>259</v>
      </c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>
        <f>SUM(E264:P264)</f>
        <v>0</v>
      </c>
      <c r="R264" s="170"/>
      <c r="S264" s="170"/>
    </row>
    <row r="265" spans="3:19" x14ac:dyDescent="0.25">
      <c r="C265" s="317" t="s">
        <v>225</v>
      </c>
      <c r="D265" s="318"/>
      <c r="E265" s="124">
        <f t="shared" ref="E265:P265" si="93">SUM(E255:E264)</f>
        <v>0</v>
      </c>
      <c r="F265" s="124">
        <f t="shared" si="93"/>
        <v>0</v>
      </c>
      <c r="G265" s="124">
        <f t="shared" si="93"/>
        <v>0</v>
      </c>
      <c r="H265" s="124">
        <f t="shared" si="93"/>
        <v>0</v>
      </c>
      <c r="I265" s="124">
        <f t="shared" si="93"/>
        <v>0</v>
      </c>
      <c r="J265" s="124">
        <f t="shared" si="93"/>
        <v>0</v>
      </c>
      <c r="K265" s="124">
        <f t="shared" si="93"/>
        <v>0</v>
      </c>
      <c r="L265" s="124">
        <f t="shared" si="93"/>
        <v>0</v>
      </c>
      <c r="M265" s="124">
        <f t="shared" si="93"/>
        <v>0</v>
      </c>
      <c r="N265" s="124">
        <f t="shared" si="93"/>
        <v>0</v>
      </c>
      <c r="O265" s="124">
        <f t="shared" si="93"/>
        <v>0</v>
      </c>
      <c r="P265" s="124">
        <f t="shared" si="93"/>
        <v>0</v>
      </c>
      <c r="Q265" s="124">
        <f>SUM(E265:P265)</f>
        <v>0</v>
      </c>
      <c r="R265" s="170"/>
      <c r="S265" s="170"/>
    </row>
    <row r="266" spans="3:19" x14ac:dyDescent="0.25">
      <c r="C266" s="319" t="s">
        <v>260</v>
      </c>
      <c r="D266" s="320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170"/>
      <c r="S266" s="170"/>
    </row>
    <row r="267" spans="3:19" x14ac:dyDescent="0.25">
      <c r="C267" s="18" t="s">
        <v>252</v>
      </c>
      <c r="D267" s="18" t="s">
        <v>253</v>
      </c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>
        <f t="shared" ref="Q267:Q280" si="94">SUM(E267:P267)</f>
        <v>0</v>
      </c>
      <c r="R267" s="170"/>
      <c r="S267" s="170"/>
    </row>
    <row r="268" spans="3:19" x14ac:dyDescent="0.25">
      <c r="C268" s="18" t="s">
        <v>254</v>
      </c>
      <c r="D268" s="18" t="s">
        <v>255</v>
      </c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>
        <f t="shared" si="94"/>
        <v>0</v>
      </c>
      <c r="R268" s="170"/>
      <c r="S268" s="170"/>
    </row>
    <row r="269" spans="3:19" x14ac:dyDescent="0.25">
      <c r="C269" s="18" t="s">
        <v>641</v>
      </c>
      <c r="D269" s="18" t="s">
        <v>64</v>
      </c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>
        <f t="shared" si="94"/>
        <v>0</v>
      </c>
      <c r="R269" s="170"/>
      <c r="S269" s="170"/>
    </row>
    <row r="270" spans="3:19" x14ac:dyDescent="0.25">
      <c r="C270" s="18" t="s">
        <v>631</v>
      </c>
      <c r="D270" s="18" t="s">
        <v>632</v>
      </c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>
        <f t="shared" si="94"/>
        <v>0</v>
      </c>
      <c r="R270" s="170"/>
      <c r="S270" s="170"/>
    </row>
    <row r="271" spans="3:19" x14ac:dyDescent="0.25">
      <c r="C271" s="18" t="s">
        <v>633</v>
      </c>
      <c r="D271" s="18" t="s">
        <v>634</v>
      </c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>
        <f t="shared" si="94"/>
        <v>0</v>
      </c>
      <c r="R271" s="170"/>
      <c r="S271" s="170"/>
    </row>
    <row r="272" spans="3:19" x14ac:dyDescent="0.25">
      <c r="C272" s="18" t="s">
        <v>639</v>
      </c>
      <c r="D272" s="18" t="s">
        <v>640</v>
      </c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83">
        <f t="shared" si="94"/>
        <v>0</v>
      </c>
      <c r="R272" s="170"/>
      <c r="S272" s="170"/>
    </row>
    <row r="273" spans="3:19" x14ac:dyDescent="0.25">
      <c r="C273" s="18" t="s">
        <v>635</v>
      </c>
      <c r="D273" s="18" t="s">
        <v>636</v>
      </c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83">
        <f t="shared" si="94"/>
        <v>0</v>
      </c>
      <c r="R273" s="170"/>
      <c r="S273" s="170"/>
    </row>
    <row r="274" spans="3:19" x14ac:dyDescent="0.25">
      <c r="C274" s="18" t="s">
        <v>473</v>
      </c>
      <c r="D274" s="18" t="s">
        <v>627</v>
      </c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83">
        <f t="shared" si="94"/>
        <v>0</v>
      </c>
      <c r="R274" s="170"/>
      <c r="S274" s="170"/>
    </row>
    <row r="275" spans="3:19" x14ac:dyDescent="0.25">
      <c r="C275" s="18" t="s">
        <v>473</v>
      </c>
      <c r="D275" s="18" t="s">
        <v>637</v>
      </c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83">
        <f t="shared" si="94"/>
        <v>0</v>
      </c>
      <c r="R275" s="170"/>
      <c r="S275" s="170"/>
    </row>
    <row r="276" spans="3:19" x14ac:dyDescent="0.25">
      <c r="C276" s="18" t="s">
        <v>638</v>
      </c>
      <c r="D276" s="18" t="s">
        <v>629</v>
      </c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83">
        <f t="shared" si="94"/>
        <v>0</v>
      </c>
      <c r="R276" s="170"/>
      <c r="S276" s="170"/>
    </row>
    <row r="277" spans="3:19" x14ac:dyDescent="0.25">
      <c r="C277" s="18" t="s">
        <v>259</v>
      </c>
      <c r="D277" s="18" t="s">
        <v>259</v>
      </c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>
        <f t="shared" si="94"/>
        <v>0</v>
      </c>
      <c r="R277" s="170"/>
      <c r="S277" s="170"/>
    </row>
    <row r="278" spans="3:19" x14ac:dyDescent="0.25">
      <c r="C278" s="317" t="s">
        <v>225</v>
      </c>
      <c r="D278" s="318"/>
      <c r="E278" s="124">
        <f t="shared" ref="E278:P278" si="95">SUM(E267:E277)</f>
        <v>0</v>
      </c>
      <c r="F278" s="124">
        <f t="shared" si="95"/>
        <v>0</v>
      </c>
      <c r="G278" s="124">
        <f t="shared" si="95"/>
        <v>0</v>
      </c>
      <c r="H278" s="124">
        <f t="shared" si="95"/>
        <v>0</v>
      </c>
      <c r="I278" s="124">
        <f t="shared" si="95"/>
        <v>0</v>
      </c>
      <c r="J278" s="124">
        <f t="shared" si="95"/>
        <v>0</v>
      </c>
      <c r="K278" s="124">
        <f t="shared" si="95"/>
        <v>0</v>
      </c>
      <c r="L278" s="124">
        <f t="shared" si="95"/>
        <v>0</v>
      </c>
      <c r="M278" s="124">
        <f t="shared" si="95"/>
        <v>0</v>
      </c>
      <c r="N278" s="124">
        <f t="shared" si="95"/>
        <v>0</v>
      </c>
      <c r="O278" s="124">
        <f t="shared" si="95"/>
        <v>0</v>
      </c>
      <c r="P278" s="124">
        <f t="shared" si="95"/>
        <v>0</v>
      </c>
      <c r="Q278" s="124">
        <f t="shared" si="94"/>
        <v>0</v>
      </c>
      <c r="R278" s="170"/>
      <c r="S278" s="170"/>
    </row>
    <row r="279" spans="3:19" x14ac:dyDescent="0.25">
      <c r="C279" s="317" t="s">
        <v>256</v>
      </c>
      <c r="D279" s="318"/>
      <c r="E279" s="124">
        <f t="shared" ref="E279:P279" si="96">E253+E265+E278</f>
        <v>0</v>
      </c>
      <c r="F279" s="124">
        <f t="shared" si="96"/>
        <v>0</v>
      </c>
      <c r="G279" s="124">
        <f t="shared" si="96"/>
        <v>0</v>
      </c>
      <c r="H279" s="124">
        <f t="shared" si="96"/>
        <v>0</v>
      </c>
      <c r="I279" s="124">
        <f t="shared" si="96"/>
        <v>0</v>
      </c>
      <c r="J279" s="124">
        <f t="shared" si="96"/>
        <v>0</v>
      </c>
      <c r="K279" s="124">
        <f t="shared" si="96"/>
        <v>0</v>
      </c>
      <c r="L279" s="124">
        <f t="shared" si="96"/>
        <v>0</v>
      </c>
      <c r="M279" s="124">
        <f t="shared" si="96"/>
        <v>0</v>
      </c>
      <c r="N279" s="124">
        <f t="shared" si="96"/>
        <v>0</v>
      </c>
      <c r="O279" s="124">
        <f t="shared" si="96"/>
        <v>0</v>
      </c>
      <c r="P279" s="124">
        <f t="shared" si="96"/>
        <v>0</v>
      </c>
      <c r="Q279" s="124">
        <f t="shared" si="94"/>
        <v>0</v>
      </c>
      <c r="R279" s="170"/>
      <c r="S279" s="170"/>
    </row>
    <row r="280" spans="3:19" x14ac:dyDescent="0.25">
      <c r="C280" s="317" t="s">
        <v>261</v>
      </c>
      <c r="D280" s="318"/>
      <c r="E280" s="124">
        <f t="shared" ref="E280:P280" si="97">E279+E241</f>
        <v>0</v>
      </c>
      <c r="F280" s="124">
        <f t="shared" si="97"/>
        <v>0</v>
      </c>
      <c r="G280" s="124">
        <f t="shared" si="97"/>
        <v>0</v>
      </c>
      <c r="H280" s="124">
        <f t="shared" si="97"/>
        <v>0</v>
      </c>
      <c r="I280" s="124">
        <f t="shared" si="97"/>
        <v>0</v>
      </c>
      <c r="J280" s="124">
        <f t="shared" si="97"/>
        <v>0</v>
      </c>
      <c r="K280" s="124">
        <f t="shared" si="97"/>
        <v>0</v>
      </c>
      <c r="L280" s="124">
        <f t="shared" si="97"/>
        <v>0</v>
      </c>
      <c r="M280" s="124">
        <f t="shared" si="97"/>
        <v>0</v>
      </c>
      <c r="N280" s="124">
        <f t="shared" si="97"/>
        <v>0</v>
      </c>
      <c r="O280" s="124">
        <f t="shared" si="97"/>
        <v>0</v>
      </c>
      <c r="P280" s="124">
        <f t="shared" si="97"/>
        <v>0</v>
      </c>
      <c r="Q280" s="124">
        <f t="shared" si="94"/>
        <v>0</v>
      </c>
      <c r="R280" s="170"/>
      <c r="S280" s="170"/>
    </row>
    <row r="281" spans="3:19" x14ac:dyDescent="0.25">
      <c r="C281" s="27"/>
      <c r="D281" s="27"/>
      <c r="E281" s="134"/>
      <c r="F281" s="134"/>
      <c r="G281" s="134"/>
      <c r="H281" s="134"/>
      <c r="I281" s="134"/>
      <c r="J281" s="134"/>
      <c r="K281" s="134"/>
      <c r="L281" s="134"/>
      <c r="M281" s="134"/>
      <c r="N281" s="134"/>
      <c r="O281" s="134"/>
      <c r="P281" s="134"/>
      <c r="Q281" s="134"/>
      <c r="R281" s="170"/>
      <c r="S281" s="170"/>
    </row>
    <row r="282" spans="3:19" x14ac:dyDescent="0.25">
      <c r="C282" s="15"/>
      <c r="Q282" s="27" t="s">
        <v>109</v>
      </c>
      <c r="R282" s="170"/>
      <c r="S282" s="170"/>
    </row>
    <row r="283" spans="3:19" x14ac:dyDescent="0.25">
      <c r="C283" s="323" t="s">
        <v>244</v>
      </c>
      <c r="D283" s="324"/>
      <c r="E283" s="306" t="s">
        <v>642</v>
      </c>
      <c r="F283" s="306"/>
      <c r="G283" s="306"/>
      <c r="H283" s="306"/>
      <c r="I283" s="306"/>
      <c r="J283" s="306"/>
      <c r="K283" s="306"/>
      <c r="L283" s="306"/>
      <c r="M283" s="306"/>
      <c r="N283" s="306"/>
      <c r="O283" s="306"/>
      <c r="P283" s="306"/>
      <c r="Q283" s="306"/>
      <c r="R283" s="170"/>
      <c r="S283" s="170"/>
    </row>
    <row r="284" spans="3:19" x14ac:dyDescent="0.25">
      <c r="C284" s="325"/>
      <c r="D284" s="326"/>
      <c r="E284" s="14" t="s">
        <v>110</v>
      </c>
      <c r="F284" s="14" t="s">
        <v>111</v>
      </c>
      <c r="G284" s="14" t="s">
        <v>112</v>
      </c>
      <c r="H284" s="14" t="s">
        <v>113</v>
      </c>
      <c r="I284" s="14" t="s">
        <v>114</v>
      </c>
      <c r="J284" s="14" t="s">
        <v>115</v>
      </c>
      <c r="K284" s="14" t="s">
        <v>116</v>
      </c>
      <c r="L284" s="14" t="s">
        <v>117</v>
      </c>
      <c r="M284" s="14" t="s">
        <v>118</v>
      </c>
      <c r="N284" s="14" t="s">
        <v>119</v>
      </c>
      <c r="O284" s="14" t="s">
        <v>120</v>
      </c>
      <c r="P284" s="14" t="s">
        <v>121</v>
      </c>
      <c r="Q284" s="14" t="s">
        <v>108</v>
      </c>
      <c r="R284" s="170"/>
      <c r="S284" s="170"/>
    </row>
    <row r="285" spans="3:19" x14ac:dyDescent="0.25">
      <c r="C285" s="327"/>
      <c r="D285" s="328"/>
      <c r="E285" s="14" t="s">
        <v>3</v>
      </c>
      <c r="F285" s="14" t="s">
        <v>3</v>
      </c>
      <c r="G285" s="14" t="s">
        <v>3</v>
      </c>
      <c r="H285" s="14" t="s">
        <v>3</v>
      </c>
      <c r="I285" s="14" t="s">
        <v>3</v>
      </c>
      <c r="J285" s="14" t="s">
        <v>3</v>
      </c>
      <c r="K285" s="14" t="s">
        <v>5</v>
      </c>
      <c r="L285" s="14" t="s">
        <v>5</v>
      </c>
      <c r="M285" s="14" t="s">
        <v>5</v>
      </c>
      <c r="N285" s="14" t="s">
        <v>5</v>
      </c>
      <c r="O285" s="14" t="s">
        <v>5</v>
      </c>
      <c r="P285" s="14" t="s">
        <v>5</v>
      </c>
      <c r="Q285" s="14" t="s">
        <v>5</v>
      </c>
      <c r="R285" s="170"/>
      <c r="S285" s="170"/>
    </row>
    <row r="286" spans="3:19" x14ac:dyDescent="0.25">
      <c r="C286" s="319" t="s">
        <v>246</v>
      </c>
      <c r="D286" s="320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170"/>
      <c r="S286" s="170"/>
    </row>
    <row r="287" spans="3:19" x14ac:dyDescent="0.25">
      <c r="C287" s="74" t="s">
        <v>247</v>
      </c>
      <c r="D287" s="74" t="s">
        <v>248</v>
      </c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>
        <f>SUM(E287:P287)</f>
        <v>0</v>
      </c>
      <c r="R287" s="170"/>
      <c r="S287" s="170"/>
    </row>
    <row r="288" spans="3:19" x14ac:dyDescent="0.25">
      <c r="C288" s="18" t="s">
        <v>249</v>
      </c>
      <c r="D288" s="18" t="s">
        <v>250</v>
      </c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>
        <f>SUM(E288:P288)</f>
        <v>0</v>
      </c>
      <c r="R288" s="170"/>
      <c r="S288" s="170"/>
    </row>
    <row r="289" spans="3:19" x14ac:dyDescent="0.25">
      <c r="C289" s="18" t="s">
        <v>616</v>
      </c>
      <c r="D289" s="18" t="s">
        <v>617</v>
      </c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>
        <f t="shared" ref="Q289:Q295" si="98">SUM(E289:P289)</f>
        <v>0</v>
      </c>
      <c r="R289" s="170"/>
      <c r="S289" s="170"/>
    </row>
    <row r="290" spans="3:19" x14ac:dyDescent="0.25">
      <c r="C290" s="18" t="s">
        <v>618</v>
      </c>
      <c r="D290" s="18" t="s">
        <v>619</v>
      </c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>
        <f t="shared" si="98"/>
        <v>0</v>
      </c>
      <c r="R290" s="170"/>
      <c r="S290" s="170"/>
    </row>
    <row r="291" spans="3:19" x14ac:dyDescent="0.25">
      <c r="C291" s="18" t="s">
        <v>620</v>
      </c>
      <c r="D291" s="18" t="s">
        <v>621</v>
      </c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>
        <f t="shared" si="98"/>
        <v>0</v>
      </c>
      <c r="R291" s="170"/>
      <c r="S291" s="170"/>
    </row>
    <row r="292" spans="3:19" x14ac:dyDescent="0.25">
      <c r="C292" s="18" t="s">
        <v>622</v>
      </c>
      <c r="D292" s="18" t="s">
        <v>623</v>
      </c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83">
        <f t="shared" si="98"/>
        <v>0</v>
      </c>
      <c r="R292" s="170"/>
      <c r="S292" s="170"/>
    </row>
    <row r="293" spans="3:19" x14ac:dyDescent="0.25">
      <c r="C293" s="18" t="s">
        <v>624</v>
      </c>
      <c r="D293" s="18" t="s">
        <v>625</v>
      </c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83">
        <f t="shared" si="98"/>
        <v>0</v>
      </c>
      <c r="R293" s="170"/>
      <c r="S293" s="170"/>
    </row>
    <row r="294" spans="3:19" x14ac:dyDescent="0.25">
      <c r="C294" s="18" t="s">
        <v>626</v>
      </c>
      <c r="D294" s="18" t="s">
        <v>627</v>
      </c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83">
        <f t="shared" si="98"/>
        <v>0</v>
      </c>
      <c r="R294" s="170"/>
      <c r="S294" s="170"/>
    </row>
    <row r="295" spans="3:19" x14ac:dyDescent="0.25">
      <c r="C295" s="18" t="s">
        <v>628</v>
      </c>
      <c r="D295" s="18" t="s">
        <v>629</v>
      </c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83">
        <f t="shared" si="98"/>
        <v>0</v>
      </c>
      <c r="R295" s="170"/>
      <c r="S295" s="170"/>
    </row>
    <row r="296" spans="3:19" x14ac:dyDescent="0.25">
      <c r="C296" s="18" t="s">
        <v>259</v>
      </c>
      <c r="D296" s="18" t="s">
        <v>259</v>
      </c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>
        <f>SUM(E296:P296)</f>
        <v>0</v>
      </c>
      <c r="R296" s="170"/>
      <c r="S296" s="170"/>
    </row>
    <row r="297" spans="3:19" x14ac:dyDescent="0.25">
      <c r="C297" s="317" t="s">
        <v>251</v>
      </c>
      <c r="D297" s="318"/>
      <c r="E297" s="124">
        <f t="shared" ref="E297:P297" si="99">SUM(E287:E296)</f>
        <v>0</v>
      </c>
      <c r="F297" s="124">
        <f t="shared" si="99"/>
        <v>0</v>
      </c>
      <c r="G297" s="124">
        <f t="shared" si="99"/>
        <v>0</v>
      </c>
      <c r="H297" s="124">
        <f t="shared" si="99"/>
        <v>0</v>
      </c>
      <c r="I297" s="124">
        <f t="shared" si="99"/>
        <v>0</v>
      </c>
      <c r="J297" s="124">
        <f t="shared" si="99"/>
        <v>0</v>
      </c>
      <c r="K297" s="124">
        <f t="shared" si="99"/>
        <v>0</v>
      </c>
      <c r="L297" s="124">
        <f t="shared" si="99"/>
        <v>0</v>
      </c>
      <c r="M297" s="124">
        <f t="shared" si="99"/>
        <v>0</v>
      </c>
      <c r="N297" s="124">
        <f t="shared" si="99"/>
        <v>0</v>
      </c>
      <c r="O297" s="124">
        <f t="shared" si="99"/>
        <v>0</v>
      </c>
      <c r="P297" s="124">
        <f t="shared" si="99"/>
        <v>0</v>
      </c>
      <c r="Q297" s="124">
        <f>SUM(E297:P297)</f>
        <v>0</v>
      </c>
      <c r="R297" s="170"/>
      <c r="S297" s="170"/>
    </row>
    <row r="298" spans="3:19" x14ac:dyDescent="0.25">
      <c r="C298" s="319" t="s">
        <v>257</v>
      </c>
      <c r="D298" s="320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170"/>
      <c r="S298" s="170"/>
    </row>
    <row r="299" spans="3:19" x14ac:dyDescent="0.25">
      <c r="C299" s="18" t="s">
        <v>252</v>
      </c>
      <c r="D299" s="18" t="s">
        <v>253</v>
      </c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>
        <f>SUM(E299:P299)</f>
        <v>0</v>
      </c>
      <c r="R299" s="170"/>
      <c r="S299" s="170"/>
    </row>
    <row r="300" spans="3:19" x14ac:dyDescent="0.25">
      <c r="C300" s="18" t="s">
        <v>254</v>
      </c>
      <c r="D300" s="18" t="s">
        <v>255</v>
      </c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>
        <f>SUM(E300:P300)</f>
        <v>0</v>
      </c>
      <c r="R300" s="170"/>
      <c r="S300" s="170"/>
    </row>
    <row r="301" spans="3:19" x14ac:dyDescent="0.25">
      <c r="C301" s="18" t="s">
        <v>630</v>
      </c>
      <c r="D301" s="18" t="s">
        <v>64</v>
      </c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>
        <f t="shared" ref="Q301:Q307" si="100">SUM(E301:P301)</f>
        <v>0</v>
      </c>
      <c r="R301" s="170"/>
      <c r="S301" s="170"/>
    </row>
    <row r="302" spans="3:19" x14ac:dyDescent="0.25">
      <c r="C302" s="18" t="s">
        <v>631</v>
      </c>
      <c r="D302" s="18" t="s">
        <v>632</v>
      </c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>
        <f t="shared" si="100"/>
        <v>0</v>
      </c>
      <c r="R302" s="170"/>
      <c r="S302" s="170"/>
    </row>
    <row r="303" spans="3:19" x14ac:dyDescent="0.25">
      <c r="C303" s="18" t="s">
        <v>633</v>
      </c>
      <c r="D303" s="18" t="s">
        <v>634</v>
      </c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>
        <f t="shared" si="100"/>
        <v>0</v>
      </c>
      <c r="R303" s="170"/>
      <c r="S303" s="170"/>
    </row>
    <row r="304" spans="3:19" x14ac:dyDescent="0.25">
      <c r="C304" s="18" t="s">
        <v>635</v>
      </c>
      <c r="D304" s="18" t="s">
        <v>636</v>
      </c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83">
        <f t="shared" si="100"/>
        <v>0</v>
      </c>
      <c r="R304" s="170"/>
      <c r="S304" s="170"/>
    </row>
    <row r="305" spans="3:19" x14ac:dyDescent="0.25">
      <c r="C305" s="18" t="s">
        <v>473</v>
      </c>
      <c r="D305" s="18" t="s">
        <v>627</v>
      </c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83">
        <f t="shared" si="100"/>
        <v>0</v>
      </c>
      <c r="R305" s="170"/>
      <c r="S305" s="170"/>
    </row>
    <row r="306" spans="3:19" x14ac:dyDescent="0.25">
      <c r="C306" s="18" t="s">
        <v>473</v>
      </c>
      <c r="D306" s="18" t="s">
        <v>637</v>
      </c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83">
        <f t="shared" si="100"/>
        <v>0</v>
      </c>
      <c r="R306" s="170"/>
      <c r="S306" s="170"/>
    </row>
    <row r="307" spans="3:19" x14ac:dyDescent="0.25">
      <c r="C307" s="18" t="s">
        <v>638</v>
      </c>
      <c r="D307" s="18" t="s">
        <v>629</v>
      </c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83">
        <f t="shared" si="100"/>
        <v>0</v>
      </c>
      <c r="R307" s="170"/>
      <c r="S307" s="170"/>
    </row>
    <row r="308" spans="3:19" x14ac:dyDescent="0.25">
      <c r="C308" s="18" t="s">
        <v>259</v>
      </c>
      <c r="D308" s="18" t="s">
        <v>259</v>
      </c>
      <c r="E308" s="83"/>
      <c r="F308" s="83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>
        <f>SUM(E308:P308)</f>
        <v>0</v>
      </c>
      <c r="R308" s="170"/>
      <c r="S308" s="170"/>
    </row>
    <row r="309" spans="3:19" x14ac:dyDescent="0.25">
      <c r="C309" s="317" t="s">
        <v>225</v>
      </c>
      <c r="D309" s="318"/>
      <c r="E309" s="124">
        <f t="shared" ref="E309:P309" si="101">SUM(E299:E308)</f>
        <v>0</v>
      </c>
      <c r="F309" s="124">
        <f t="shared" si="101"/>
        <v>0</v>
      </c>
      <c r="G309" s="124">
        <f t="shared" si="101"/>
        <v>0</v>
      </c>
      <c r="H309" s="124">
        <f t="shared" si="101"/>
        <v>0</v>
      </c>
      <c r="I309" s="124">
        <f t="shared" si="101"/>
        <v>0</v>
      </c>
      <c r="J309" s="124">
        <f t="shared" si="101"/>
        <v>0</v>
      </c>
      <c r="K309" s="124">
        <f t="shared" si="101"/>
        <v>0</v>
      </c>
      <c r="L309" s="124">
        <f t="shared" si="101"/>
        <v>0</v>
      </c>
      <c r="M309" s="124">
        <f t="shared" si="101"/>
        <v>0</v>
      </c>
      <c r="N309" s="124">
        <f t="shared" si="101"/>
        <v>0</v>
      </c>
      <c r="O309" s="124">
        <f t="shared" si="101"/>
        <v>0</v>
      </c>
      <c r="P309" s="124">
        <f t="shared" si="101"/>
        <v>0</v>
      </c>
      <c r="Q309" s="124">
        <f>SUM(E309:P309)</f>
        <v>0</v>
      </c>
      <c r="R309" s="170"/>
      <c r="S309" s="170"/>
    </row>
    <row r="310" spans="3:19" x14ac:dyDescent="0.25">
      <c r="C310" s="319" t="s">
        <v>258</v>
      </c>
      <c r="D310" s="320"/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170"/>
      <c r="S310" s="170"/>
    </row>
    <row r="311" spans="3:19" x14ac:dyDescent="0.25">
      <c r="C311" s="18" t="s">
        <v>252</v>
      </c>
      <c r="D311" s="18" t="s">
        <v>253</v>
      </c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83"/>
      <c r="P311" s="83"/>
      <c r="Q311" s="83">
        <f>SUM(E311:P311)</f>
        <v>0</v>
      </c>
      <c r="R311" s="170"/>
      <c r="S311" s="170"/>
    </row>
    <row r="312" spans="3:19" x14ac:dyDescent="0.25">
      <c r="C312" s="18" t="s">
        <v>254</v>
      </c>
      <c r="D312" s="18" t="s">
        <v>255</v>
      </c>
      <c r="E312" s="83"/>
      <c r="F312" s="83"/>
      <c r="G312" s="83"/>
      <c r="H312" s="83"/>
      <c r="I312" s="83"/>
      <c r="J312" s="83"/>
      <c r="K312" s="83"/>
      <c r="L312" s="83"/>
      <c r="M312" s="83"/>
      <c r="N312" s="83"/>
      <c r="O312" s="83"/>
      <c r="P312" s="83"/>
      <c r="Q312" s="83">
        <f>SUM(E312:P312)</f>
        <v>0</v>
      </c>
      <c r="R312" s="170"/>
      <c r="S312" s="170"/>
    </row>
    <row r="313" spans="3:19" x14ac:dyDescent="0.25">
      <c r="C313" s="18" t="s">
        <v>630</v>
      </c>
      <c r="D313" s="18" t="s">
        <v>64</v>
      </c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83"/>
      <c r="P313" s="83"/>
      <c r="Q313" s="83">
        <f t="shared" ref="Q313:Q319" si="102">SUM(E313:P313)</f>
        <v>0</v>
      </c>
      <c r="R313" s="170"/>
      <c r="S313" s="170"/>
    </row>
    <row r="314" spans="3:19" x14ac:dyDescent="0.25">
      <c r="C314" s="18" t="s">
        <v>631</v>
      </c>
      <c r="D314" s="18" t="s">
        <v>632</v>
      </c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>
        <f t="shared" si="102"/>
        <v>0</v>
      </c>
      <c r="R314" s="170"/>
      <c r="S314" s="170"/>
    </row>
    <row r="315" spans="3:19" x14ac:dyDescent="0.25">
      <c r="C315" s="18" t="s">
        <v>633</v>
      </c>
      <c r="D315" s="18" t="s">
        <v>634</v>
      </c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83"/>
      <c r="P315" s="83"/>
      <c r="Q315" s="83">
        <f t="shared" si="102"/>
        <v>0</v>
      </c>
      <c r="R315" s="170"/>
      <c r="S315" s="170"/>
    </row>
    <row r="316" spans="3:19" x14ac:dyDescent="0.25">
      <c r="C316" s="18" t="s">
        <v>635</v>
      </c>
      <c r="D316" s="18" t="s">
        <v>636</v>
      </c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83">
        <f t="shared" si="102"/>
        <v>0</v>
      </c>
      <c r="R316" s="170"/>
      <c r="S316" s="170"/>
    </row>
    <row r="317" spans="3:19" x14ac:dyDescent="0.25">
      <c r="C317" s="18" t="s">
        <v>473</v>
      </c>
      <c r="D317" s="18" t="s">
        <v>627</v>
      </c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83">
        <f t="shared" si="102"/>
        <v>0</v>
      </c>
      <c r="R317" s="170"/>
      <c r="S317" s="170"/>
    </row>
    <row r="318" spans="3:19" x14ac:dyDescent="0.25">
      <c r="C318" s="18" t="s">
        <v>473</v>
      </c>
      <c r="D318" s="18" t="s">
        <v>637</v>
      </c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83">
        <f t="shared" si="102"/>
        <v>0</v>
      </c>
      <c r="R318" s="170"/>
      <c r="S318" s="170"/>
    </row>
    <row r="319" spans="3:19" x14ac:dyDescent="0.25">
      <c r="C319" s="18" t="s">
        <v>638</v>
      </c>
      <c r="D319" s="18" t="s">
        <v>629</v>
      </c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83">
        <f t="shared" si="102"/>
        <v>0</v>
      </c>
      <c r="R319" s="170"/>
      <c r="S319" s="170"/>
    </row>
    <row r="320" spans="3:19" x14ac:dyDescent="0.25">
      <c r="C320" s="18" t="s">
        <v>259</v>
      </c>
      <c r="D320" s="18" t="s">
        <v>259</v>
      </c>
      <c r="E320" s="83"/>
      <c r="F320" s="83"/>
      <c r="G320" s="83"/>
      <c r="H320" s="83"/>
      <c r="I320" s="83"/>
      <c r="J320" s="83"/>
      <c r="K320" s="83"/>
      <c r="L320" s="83"/>
      <c r="M320" s="83"/>
      <c r="N320" s="83"/>
      <c r="O320" s="83"/>
      <c r="P320" s="83"/>
      <c r="Q320" s="83">
        <f>SUM(E320:P320)</f>
        <v>0</v>
      </c>
      <c r="R320" s="170"/>
      <c r="S320" s="170"/>
    </row>
    <row r="321" spans="3:19" x14ac:dyDescent="0.25">
      <c r="C321" s="317" t="s">
        <v>225</v>
      </c>
      <c r="D321" s="318"/>
      <c r="E321" s="124">
        <f t="shared" ref="E321:P321" si="103">SUM(E311:E320)</f>
        <v>0</v>
      </c>
      <c r="F321" s="124">
        <f t="shared" si="103"/>
        <v>0</v>
      </c>
      <c r="G321" s="124">
        <f t="shared" si="103"/>
        <v>0</v>
      </c>
      <c r="H321" s="124">
        <f t="shared" si="103"/>
        <v>0</v>
      </c>
      <c r="I321" s="124">
        <f t="shared" si="103"/>
        <v>0</v>
      </c>
      <c r="J321" s="124">
        <f t="shared" si="103"/>
        <v>0</v>
      </c>
      <c r="K321" s="124">
        <f t="shared" si="103"/>
        <v>0</v>
      </c>
      <c r="L321" s="124">
        <f t="shared" si="103"/>
        <v>0</v>
      </c>
      <c r="M321" s="124">
        <f t="shared" si="103"/>
        <v>0</v>
      </c>
      <c r="N321" s="124">
        <f t="shared" si="103"/>
        <v>0</v>
      </c>
      <c r="O321" s="124">
        <f t="shared" si="103"/>
        <v>0</v>
      </c>
      <c r="P321" s="124">
        <f t="shared" si="103"/>
        <v>0</v>
      </c>
      <c r="Q321" s="124">
        <f>SUM(E321:P321)</f>
        <v>0</v>
      </c>
      <c r="R321" s="170"/>
      <c r="S321" s="170"/>
    </row>
    <row r="322" spans="3:19" x14ac:dyDescent="0.25">
      <c r="C322" s="319" t="s">
        <v>260</v>
      </c>
      <c r="D322" s="320"/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170"/>
      <c r="S322" s="170"/>
    </row>
    <row r="323" spans="3:19" x14ac:dyDescent="0.25">
      <c r="C323" s="18" t="s">
        <v>252</v>
      </c>
      <c r="D323" s="18" t="s">
        <v>253</v>
      </c>
      <c r="E323" s="83"/>
      <c r="F323" s="83"/>
      <c r="G323" s="83"/>
      <c r="H323" s="83"/>
      <c r="I323" s="83"/>
      <c r="J323" s="83"/>
      <c r="K323" s="83"/>
      <c r="L323" s="83"/>
      <c r="M323" s="83"/>
      <c r="N323" s="83"/>
      <c r="O323" s="83"/>
      <c r="P323" s="83"/>
      <c r="Q323" s="83">
        <f t="shared" ref="Q323:Q336" si="104">SUM(E323:P323)</f>
        <v>0</v>
      </c>
      <c r="R323" s="170"/>
      <c r="S323" s="170"/>
    </row>
    <row r="324" spans="3:19" x14ac:dyDescent="0.25">
      <c r="C324" s="18" t="s">
        <v>254</v>
      </c>
      <c r="D324" s="18" t="s">
        <v>255</v>
      </c>
      <c r="E324" s="83"/>
      <c r="F324" s="83"/>
      <c r="G324" s="83"/>
      <c r="H324" s="83"/>
      <c r="I324" s="83"/>
      <c r="J324" s="83"/>
      <c r="K324" s="83"/>
      <c r="L324" s="83"/>
      <c r="M324" s="83"/>
      <c r="N324" s="83"/>
      <c r="O324" s="83"/>
      <c r="P324" s="83"/>
      <c r="Q324" s="83">
        <f t="shared" si="104"/>
        <v>0</v>
      </c>
      <c r="R324" s="170"/>
      <c r="S324" s="170"/>
    </row>
    <row r="325" spans="3:19" x14ac:dyDescent="0.25">
      <c r="C325" s="18" t="s">
        <v>641</v>
      </c>
      <c r="D325" s="18" t="s">
        <v>64</v>
      </c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  <c r="P325" s="83"/>
      <c r="Q325" s="83">
        <f t="shared" si="104"/>
        <v>0</v>
      </c>
      <c r="R325" s="170"/>
      <c r="S325" s="170"/>
    </row>
    <row r="326" spans="3:19" x14ac:dyDescent="0.25">
      <c r="C326" s="18" t="s">
        <v>631</v>
      </c>
      <c r="D326" s="18" t="s">
        <v>632</v>
      </c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>
        <f t="shared" si="104"/>
        <v>0</v>
      </c>
      <c r="R326" s="170"/>
      <c r="S326" s="170"/>
    </row>
    <row r="327" spans="3:19" x14ac:dyDescent="0.25">
      <c r="C327" s="18" t="s">
        <v>633</v>
      </c>
      <c r="D327" s="18" t="s">
        <v>634</v>
      </c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>
        <f t="shared" si="104"/>
        <v>0</v>
      </c>
      <c r="R327" s="170"/>
      <c r="S327" s="170"/>
    </row>
    <row r="328" spans="3:19" x14ac:dyDescent="0.25">
      <c r="C328" s="18" t="s">
        <v>639</v>
      </c>
      <c r="D328" s="18" t="s">
        <v>640</v>
      </c>
      <c r="E328" s="83"/>
      <c r="F328" s="83"/>
      <c r="G328" s="83"/>
      <c r="H328" s="83"/>
      <c r="I328" s="83"/>
      <c r="J328" s="83"/>
      <c r="K328" s="83"/>
      <c r="L328" s="83"/>
      <c r="M328" s="83"/>
      <c r="N328" s="83"/>
      <c r="O328" s="83"/>
      <c r="P328" s="83"/>
      <c r="Q328" s="83">
        <f t="shared" si="104"/>
        <v>0</v>
      </c>
      <c r="R328" s="170"/>
      <c r="S328" s="170"/>
    </row>
    <row r="329" spans="3:19" x14ac:dyDescent="0.25">
      <c r="C329" s="18" t="s">
        <v>635</v>
      </c>
      <c r="D329" s="18" t="s">
        <v>636</v>
      </c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83">
        <f t="shared" si="104"/>
        <v>0</v>
      </c>
      <c r="R329" s="170"/>
      <c r="S329" s="170"/>
    </row>
    <row r="330" spans="3:19" x14ac:dyDescent="0.25">
      <c r="C330" s="18" t="s">
        <v>473</v>
      </c>
      <c r="D330" s="18" t="s">
        <v>627</v>
      </c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83">
        <f t="shared" si="104"/>
        <v>0</v>
      </c>
      <c r="R330" s="170"/>
      <c r="S330" s="170"/>
    </row>
    <row r="331" spans="3:19" x14ac:dyDescent="0.25">
      <c r="C331" s="18" t="s">
        <v>473</v>
      </c>
      <c r="D331" s="18" t="s">
        <v>637</v>
      </c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83">
        <f t="shared" si="104"/>
        <v>0</v>
      </c>
      <c r="R331" s="170"/>
      <c r="S331" s="170"/>
    </row>
    <row r="332" spans="3:19" x14ac:dyDescent="0.25">
      <c r="C332" s="18" t="s">
        <v>638</v>
      </c>
      <c r="D332" s="18" t="s">
        <v>629</v>
      </c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83">
        <f t="shared" si="104"/>
        <v>0</v>
      </c>
      <c r="R332" s="170"/>
      <c r="S332" s="170"/>
    </row>
    <row r="333" spans="3:19" x14ac:dyDescent="0.25">
      <c r="C333" s="18" t="s">
        <v>259</v>
      </c>
      <c r="D333" s="18" t="s">
        <v>259</v>
      </c>
      <c r="E333" s="83"/>
      <c r="F333" s="83"/>
      <c r="G333" s="83"/>
      <c r="H333" s="83"/>
      <c r="I333" s="83"/>
      <c r="J333" s="83"/>
      <c r="K333" s="83"/>
      <c r="L333" s="83"/>
      <c r="M333" s="83"/>
      <c r="N333" s="83"/>
      <c r="O333" s="83"/>
      <c r="P333" s="83"/>
      <c r="Q333" s="83">
        <f t="shared" si="104"/>
        <v>0</v>
      </c>
      <c r="R333" s="170"/>
      <c r="S333" s="170"/>
    </row>
    <row r="334" spans="3:19" x14ac:dyDescent="0.25">
      <c r="C334" s="317" t="s">
        <v>225</v>
      </c>
      <c r="D334" s="318"/>
      <c r="E334" s="124">
        <f t="shared" ref="E334:P334" si="105">SUM(E323:E333)</f>
        <v>0</v>
      </c>
      <c r="F334" s="124">
        <f t="shared" si="105"/>
        <v>0</v>
      </c>
      <c r="G334" s="124">
        <f t="shared" si="105"/>
        <v>0</v>
      </c>
      <c r="H334" s="124">
        <f t="shared" si="105"/>
        <v>0</v>
      </c>
      <c r="I334" s="124">
        <f t="shared" si="105"/>
        <v>0</v>
      </c>
      <c r="J334" s="124">
        <f t="shared" si="105"/>
        <v>0</v>
      </c>
      <c r="K334" s="124">
        <f t="shared" si="105"/>
        <v>0</v>
      </c>
      <c r="L334" s="124">
        <f t="shared" si="105"/>
        <v>0</v>
      </c>
      <c r="M334" s="124">
        <f t="shared" si="105"/>
        <v>0</v>
      </c>
      <c r="N334" s="124">
        <f t="shared" si="105"/>
        <v>0</v>
      </c>
      <c r="O334" s="124">
        <f t="shared" si="105"/>
        <v>0</v>
      </c>
      <c r="P334" s="124">
        <f t="shared" si="105"/>
        <v>0</v>
      </c>
      <c r="Q334" s="124">
        <f t="shared" si="104"/>
        <v>0</v>
      </c>
      <c r="R334" s="170"/>
      <c r="S334" s="170"/>
    </row>
    <row r="335" spans="3:19" x14ac:dyDescent="0.25">
      <c r="C335" s="317" t="s">
        <v>256</v>
      </c>
      <c r="D335" s="318"/>
      <c r="E335" s="124">
        <f t="shared" ref="E335:P335" si="106">E309+E321+E334</f>
        <v>0</v>
      </c>
      <c r="F335" s="124">
        <f t="shared" si="106"/>
        <v>0</v>
      </c>
      <c r="G335" s="124">
        <f t="shared" si="106"/>
        <v>0</v>
      </c>
      <c r="H335" s="124">
        <f t="shared" si="106"/>
        <v>0</v>
      </c>
      <c r="I335" s="124">
        <f t="shared" si="106"/>
        <v>0</v>
      </c>
      <c r="J335" s="124">
        <f t="shared" si="106"/>
        <v>0</v>
      </c>
      <c r="K335" s="124">
        <f t="shared" si="106"/>
        <v>0</v>
      </c>
      <c r="L335" s="124">
        <f t="shared" si="106"/>
        <v>0</v>
      </c>
      <c r="M335" s="124">
        <f t="shared" si="106"/>
        <v>0</v>
      </c>
      <c r="N335" s="124">
        <f t="shared" si="106"/>
        <v>0</v>
      </c>
      <c r="O335" s="124">
        <f t="shared" si="106"/>
        <v>0</v>
      </c>
      <c r="P335" s="124">
        <f t="shared" si="106"/>
        <v>0</v>
      </c>
      <c r="Q335" s="124">
        <f t="shared" si="104"/>
        <v>0</v>
      </c>
      <c r="R335" s="170"/>
      <c r="S335" s="170"/>
    </row>
    <row r="336" spans="3:19" x14ac:dyDescent="0.25">
      <c r="C336" s="317" t="s">
        <v>261</v>
      </c>
      <c r="D336" s="318"/>
      <c r="E336" s="124">
        <f t="shared" ref="E336:P336" si="107">E335+E297</f>
        <v>0</v>
      </c>
      <c r="F336" s="124">
        <f t="shared" si="107"/>
        <v>0</v>
      </c>
      <c r="G336" s="124">
        <f t="shared" si="107"/>
        <v>0</v>
      </c>
      <c r="H336" s="124">
        <f t="shared" si="107"/>
        <v>0</v>
      </c>
      <c r="I336" s="124">
        <f t="shared" si="107"/>
        <v>0</v>
      </c>
      <c r="J336" s="124">
        <f t="shared" si="107"/>
        <v>0</v>
      </c>
      <c r="K336" s="124">
        <f t="shared" si="107"/>
        <v>0</v>
      </c>
      <c r="L336" s="124">
        <f t="shared" si="107"/>
        <v>0</v>
      </c>
      <c r="M336" s="124">
        <f t="shared" si="107"/>
        <v>0</v>
      </c>
      <c r="N336" s="124">
        <f t="shared" si="107"/>
        <v>0</v>
      </c>
      <c r="O336" s="124">
        <f t="shared" si="107"/>
        <v>0</v>
      </c>
      <c r="P336" s="124">
        <f t="shared" si="107"/>
        <v>0</v>
      </c>
      <c r="Q336" s="124">
        <f t="shared" si="104"/>
        <v>0</v>
      </c>
      <c r="R336" s="170"/>
      <c r="S336" s="170"/>
    </row>
    <row r="337" spans="3:19" x14ac:dyDescent="0.25">
      <c r="R337" s="170"/>
      <c r="S337" s="170"/>
    </row>
    <row r="338" spans="3:19" x14ac:dyDescent="0.25">
      <c r="C338" s="15"/>
      <c r="Q338" s="27" t="s">
        <v>109</v>
      </c>
      <c r="R338" s="170"/>
      <c r="S338" s="170"/>
    </row>
    <row r="339" spans="3:19" x14ac:dyDescent="0.25">
      <c r="C339" s="312" t="s">
        <v>244</v>
      </c>
      <c r="D339" s="312"/>
      <c r="E339" s="306" t="s">
        <v>322</v>
      </c>
      <c r="F339" s="306"/>
      <c r="G339" s="306"/>
      <c r="H339" s="306"/>
      <c r="I339" s="306"/>
      <c r="J339" s="306"/>
      <c r="K339" s="306"/>
      <c r="L339" s="306"/>
      <c r="M339" s="306"/>
      <c r="N339" s="306"/>
      <c r="O339" s="306"/>
      <c r="P339" s="306"/>
      <c r="Q339" s="306"/>
      <c r="R339" s="170"/>
      <c r="S339" s="170"/>
    </row>
    <row r="340" spans="3:19" x14ac:dyDescent="0.25">
      <c r="C340" s="312"/>
      <c r="D340" s="312"/>
      <c r="E340" s="14" t="s">
        <v>110</v>
      </c>
      <c r="F340" s="14" t="s">
        <v>111</v>
      </c>
      <c r="G340" s="14" t="s">
        <v>112</v>
      </c>
      <c r="H340" s="14" t="s">
        <v>113</v>
      </c>
      <c r="I340" s="14" t="s">
        <v>114</v>
      </c>
      <c r="J340" s="14" t="s">
        <v>115</v>
      </c>
      <c r="K340" s="14" t="s">
        <v>116</v>
      </c>
      <c r="L340" s="14" t="s">
        <v>117</v>
      </c>
      <c r="M340" s="14" t="s">
        <v>118</v>
      </c>
      <c r="N340" s="14" t="s">
        <v>119</v>
      </c>
      <c r="O340" s="14" t="s">
        <v>120</v>
      </c>
      <c r="P340" s="14" t="s">
        <v>121</v>
      </c>
      <c r="Q340" s="14" t="s">
        <v>108</v>
      </c>
      <c r="R340" s="170"/>
      <c r="S340" s="170"/>
    </row>
    <row r="341" spans="3:19" x14ac:dyDescent="0.25">
      <c r="C341" s="319" t="s">
        <v>246</v>
      </c>
      <c r="D341" s="320"/>
      <c r="E341" s="83"/>
      <c r="F341" s="83"/>
      <c r="G341" s="83"/>
      <c r="H341" s="83"/>
      <c r="I341" s="83"/>
      <c r="J341" s="83"/>
      <c r="K341" s="83"/>
      <c r="L341" s="83"/>
      <c r="M341" s="83"/>
      <c r="N341" s="83"/>
      <c r="O341" s="83"/>
      <c r="P341" s="83"/>
      <c r="Q341" s="83"/>
      <c r="R341" s="170"/>
      <c r="S341" s="170"/>
    </row>
    <row r="342" spans="3:19" x14ac:dyDescent="0.25">
      <c r="C342" s="74" t="s">
        <v>247</v>
      </c>
      <c r="D342" s="74" t="s">
        <v>248</v>
      </c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>
        <f>SUM(E342:P342)</f>
        <v>0</v>
      </c>
      <c r="R342" s="170"/>
      <c r="S342" s="170"/>
    </row>
    <row r="343" spans="3:19" x14ac:dyDescent="0.25">
      <c r="C343" s="18" t="s">
        <v>249</v>
      </c>
      <c r="D343" s="18" t="s">
        <v>250</v>
      </c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>
        <f>SUM(E343:P343)</f>
        <v>0</v>
      </c>
      <c r="R343" s="170"/>
      <c r="S343" s="170"/>
    </row>
    <row r="344" spans="3:19" x14ac:dyDescent="0.25">
      <c r="C344" s="18" t="s">
        <v>616</v>
      </c>
      <c r="D344" s="18" t="s">
        <v>617</v>
      </c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>
        <f t="shared" ref="Q344:Q350" si="108">SUM(E344:P344)</f>
        <v>0</v>
      </c>
      <c r="R344" s="170"/>
      <c r="S344" s="170"/>
    </row>
    <row r="345" spans="3:19" x14ac:dyDescent="0.25">
      <c r="C345" s="18" t="s">
        <v>618</v>
      </c>
      <c r="D345" s="18" t="s">
        <v>619</v>
      </c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>
        <f t="shared" si="108"/>
        <v>0</v>
      </c>
      <c r="R345" s="170"/>
      <c r="S345" s="170"/>
    </row>
    <row r="346" spans="3:19" x14ac:dyDescent="0.25">
      <c r="C346" s="18" t="s">
        <v>620</v>
      </c>
      <c r="D346" s="18" t="s">
        <v>621</v>
      </c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>
        <f t="shared" si="108"/>
        <v>0</v>
      </c>
      <c r="R346" s="170"/>
      <c r="S346" s="170"/>
    </row>
    <row r="347" spans="3:19" x14ac:dyDescent="0.25">
      <c r="C347" s="18" t="s">
        <v>622</v>
      </c>
      <c r="D347" s="18" t="s">
        <v>623</v>
      </c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>
        <f t="shared" si="108"/>
        <v>0</v>
      </c>
      <c r="R347" s="170"/>
      <c r="S347" s="170"/>
    </row>
    <row r="348" spans="3:19" x14ac:dyDescent="0.25">
      <c r="C348" s="18" t="s">
        <v>624</v>
      </c>
      <c r="D348" s="18" t="s">
        <v>625</v>
      </c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83">
        <f t="shared" si="108"/>
        <v>0</v>
      </c>
      <c r="R348" s="170"/>
      <c r="S348" s="170"/>
    </row>
    <row r="349" spans="3:19" x14ac:dyDescent="0.25">
      <c r="C349" s="18" t="s">
        <v>626</v>
      </c>
      <c r="D349" s="18" t="s">
        <v>627</v>
      </c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83">
        <f t="shared" si="108"/>
        <v>0</v>
      </c>
      <c r="R349" s="170"/>
      <c r="S349" s="170"/>
    </row>
    <row r="350" spans="3:19" x14ac:dyDescent="0.25">
      <c r="C350" s="18" t="s">
        <v>628</v>
      </c>
      <c r="D350" s="18" t="s">
        <v>629</v>
      </c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83">
        <f t="shared" si="108"/>
        <v>0</v>
      </c>
      <c r="R350" s="170"/>
      <c r="S350" s="170"/>
    </row>
    <row r="351" spans="3:19" x14ac:dyDescent="0.25">
      <c r="C351" s="18" t="s">
        <v>259</v>
      </c>
      <c r="D351" s="18" t="s">
        <v>259</v>
      </c>
      <c r="E351" s="83"/>
      <c r="F351" s="83"/>
      <c r="G351" s="83"/>
      <c r="H351" s="83"/>
      <c r="I351" s="83"/>
      <c r="J351" s="83"/>
      <c r="K351" s="83"/>
      <c r="L351" s="83"/>
      <c r="M351" s="83"/>
      <c r="N351" s="83"/>
      <c r="O351" s="83"/>
      <c r="P351" s="83"/>
      <c r="Q351" s="83">
        <f>SUM(E351:P351)</f>
        <v>0</v>
      </c>
      <c r="R351" s="170"/>
      <c r="S351" s="170"/>
    </row>
    <row r="352" spans="3:19" x14ac:dyDescent="0.25">
      <c r="C352" s="317" t="s">
        <v>251</v>
      </c>
      <c r="D352" s="318"/>
      <c r="E352" s="124">
        <f t="shared" ref="E352:P352" si="109">SUM(E342:E351)</f>
        <v>0</v>
      </c>
      <c r="F352" s="124">
        <f t="shared" si="109"/>
        <v>0</v>
      </c>
      <c r="G352" s="124">
        <f t="shared" si="109"/>
        <v>0</v>
      </c>
      <c r="H352" s="124">
        <f t="shared" si="109"/>
        <v>0</v>
      </c>
      <c r="I352" s="124">
        <f t="shared" si="109"/>
        <v>0</v>
      </c>
      <c r="J352" s="124">
        <f t="shared" si="109"/>
        <v>0</v>
      </c>
      <c r="K352" s="124">
        <f t="shared" si="109"/>
        <v>0</v>
      </c>
      <c r="L352" s="124">
        <f t="shared" si="109"/>
        <v>0</v>
      </c>
      <c r="M352" s="124">
        <f t="shared" si="109"/>
        <v>0</v>
      </c>
      <c r="N352" s="124">
        <f t="shared" si="109"/>
        <v>0</v>
      </c>
      <c r="O352" s="124">
        <f t="shared" si="109"/>
        <v>0</v>
      </c>
      <c r="P352" s="124">
        <f t="shared" si="109"/>
        <v>0</v>
      </c>
      <c r="Q352" s="124">
        <f>SUM(E352:P352)</f>
        <v>0</v>
      </c>
      <c r="R352" s="170"/>
      <c r="S352" s="170"/>
    </row>
    <row r="353" spans="3:19" x14ac:dyDescent="0.25">
      <c r="C353" s="319" t="s">
        <v>257</v>
      </c>
      <c r="D353" s="320"/>
      <c r="E353" s="83"/>
      <c r="F353" s="83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170"/>
      <c r="S353" s="170"/>
    </row>
    <row r="354" spans="3:19" x14ac:dyDescent="0.25">
      <c r="C354" s="18" t="s">
        <v>252</v>
      </c>
      <c r="D354" s="18" t="s">
        <v>253</v>
      </c>
      <c r="E354" s="83"/>
      <c r="F354" s="83"/>
      <c r="G354" s="83"/>
      <c r="H354" s="83"/>
      <c r="I354" s="83"/>
      <c r="J354" s="83"/>
      <c r="K354" s="83"/>
      <c r="L354" s="83"/>
      <c r="M354" s="83"/>
      <c r="N354" s="83"/>
      <c r="O354" s="83"/>
      <c r="P354" s="83"/>
      <c r="Q354" s="83">
        <f>SUM(E354:P354)</f>
        <v>0</v>
      </c>
      <c r="R354" s="170"/>
      <c r="S354" s="170"/>
    </row>
    <row r="355" spans="3:19" x14ac:dyDescent="0.25">
      <c r="C355" s="18" t="s">
        <v>254</v>
      </c>
      <c r="D355" s="18" t="s">
        <v>255</v>
      </c>
      <c r="E355" s="83"/>
      <c r="F355" s="83"/>
      <c r="G355" s="83"/>
      <c r="H355" s="83"/>
      <c r="I355" s="83"/>
      <c r="J355" s="83"/>
      <c r="K355" s="83"/>
      <c r="L355" s="83"/>
      <c r="M355" s="83"/>
      <c r="N355" s="83"/>
      <c r="O355" s="83"/>
      <c r="P355" s="83"/>
      <c r="Q355" s="83">
        <f>SUM(E355:P355)</f>
        <v>0</v>
      </c>
      <c r="R355" s="170"/>
      <c r="S355" s="170"/>
    </row>
    <row r="356" spans="3:19" x14ac:dyDescent="0.25">
      <c r="C356" s="18" t="s">
        <v>630</v>
      </c>
      <c r="D356" s="18" t="s">
        <v>64</v>
      </c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  <c r="P356" s="83"/>
      <c r="Q356" s="83">
        <f t="shared" ref="Q356:Q362" si="110">SUM(E356:P356)</f>
        <v>0</v>
      </c>
      <c r="R356" s="170"/>
      <c r="S356" s="170"/>
    </row>
    <row r="357" spans="3:19" x14ac:dyDescent="0.25">
      <c r="C357" s="18" t="s">
        <v>631</v>
      </c>
      <c r="D357" s="18" t="s">
        <v>632</v>
      </c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>
        <f t="shared" si="110"/>
        <v>0</v>
      </c>
      <c r="R357" s="170"/>
      <c r="S357" s="170"/>
    </row>
    <row r="358" spans="3:19" x14ac:dyDescent="0.25">
      <c r="C358" s="18" t="s">
        <v>633</v>
      </c>
      <c r="D358" s="18" t="s">
        <v>634</v>
      </c>
      <c r="E358" s="83"/>
      <c r="F358" s="83"/>
      <c r="G358" s="83"/>
      <c r="H358" s="83"/>
      <c r="I358" s="83"/>
      <c r="J358" s="83"/>
      <c r="K358" s="83"/>
      <c r="L358" s="83"/>
      <c r="M358" s="83"/>
      <c r="N358" s="83"/>
      <c r="O358" s="83"/>
      <c r="P358" s="83"/>
      <c r="Q358" s="83">
        <f t="shared" si="110"/>
        <v>0</v>
      </c>
      <c r="R358" s="170"/>
      <c r="S358" s="170"/>
    </row>
    <row r="359" spans="3:19" x14ac:dyDescent="0.25">
      <c r="C359" s="18" t="s">
        <v>635</v>
      </c>
      <c r="D359" s="18" t="s">
        <v>636</v>
      </c>
      <c r="E359" s="83"/>
      <c r="F359" s="83"/>
      <c r="G359" s="83"/>
      <c r="H359" s="83"/>
      <c r="I359" s="83"/>
      <c r="J359" s="83"/>
      <c r="K359" s="83"/>
      <c r="L359" s="83"/>
      <c r="M359" s="83"/>
      <c r="N359" s="83"/>
      <c r="O359" s="83"/>
      <c r="P359" s="83"/>
      <c r="Q359" s="83">
        <f t="shared" si="110"/>
        <v>0</v>
      </c>
      <c r="R359" s="170"/>
      <c r="S359" s="170"/>
    </row>
    <row r="360" spans="3:19" x14ac:dyDescent="0.25">
      <c r="C360" s="18" t="s">
        <v>473</v>
      </c>
      <c r="D360" s="18" t="s">
        <v>627</v>
      </c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83">
        <f t="shared" si="110"/>
        <v>0</v>
      </c>
      <c r="R360" s="170"/>
      <c r="S360" s="170"/>
    </row>
    <row r="361" spans="3:19" x14ac:dyDescent="0.25">
      <c r="C361" s="18" t="s">
        <v>473</v>
      </c>
      <c r="D361" s="18" t="s">
        <v>637</v>
      </c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83">
        <f t="shared" si="110"/>
        <v>0</v>
      </c>
      <c r="R361" s="170"/>
      <c r="S361" s="170"/>
    </row>
    <row r="362" spans="3:19" x14ac:dyDescent="0.25">
      <c r="C362" s="18" t="s">
        <v>638</v>
      </c>
      <c r="D362" s="18" t="s">
        <v>629</v>
      </c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83">
        <f t="shared" si="110"/>
        <v>0</v>
      </c>
      <c r="R362" s="170"/>
      <c r="S362" s="170"/>
    </row>
    <row r="363" spans="3:19" x14ac:dyDescent="0.25">
      <c r="C363" s="18" t="s">
        <v>259</v>
      </c>
      <c r="D363" s="18" t="s">
        <v>259</v>
      </c>
      <c r="E363" s="83"/>
      <c r="F363" s="83"/>
      <c r="G363" s="83"/>
      <c r="H363" s="83"/>
      <c r="I363" s="83"/>
      <c r="J363" s="83"/>
      <c r="K363" s="83"/>
      <c r="L363" s="83"/>
      <c r="M363" s="83"/>
      <c r="N363" s="83"/>
      <c r="O363" s="83"/>
      <c r="P363" s="83"/>
      <c r="Q363" s="83">
        <f>SUM(E363:P363)</f>
        <v>0</v>
      </c>
      <c r="R363" s="170"/>
      <c r="S363" s="170"/>
    </row>
    <row r="364" spans="3:19" x14ac:dyDescent="0.25">
      <c r="C364" s="317" t="s">
        <v>225</v>
      </c>
      <c r="D364" s="318"/>
      <c r="E364" s="124">
        <f t="shared" ref="E364:P364" si="111">SUM(E354:E363)</f>
        <v>0</v>
      </c>
      <c r="F364" s="124">
        <f t="shared" si="111"/>
        <v>0</v>
      </c>
      <c r="G364" s="124">
        <f t="shared" si="111"/>
        <v>0</v>
      </c>
      <c r="H364" s="124">
        <f t="shared" si="111"/>
        <v>0</v>
      </c>
      <c r="I364" s="124">
        <f t="shared" si="111"/>
        <v>0</v>
      </c>
      <c r="J364" s="124">
        <f t="shared" si="111"/>
        <v>0</v>
      </c>
      <c r="K364" s="124">
        <f t="shared" si="111"/>
        <v>0</v>
      </c>
      <c r="L364" s="124">
        <f t="shared" si="111"/>
        <v>0</v>
      </c>
      <c r="M364" s="124">
        <f t="shared" si="111"/>
        <v>0</v>
      </c>
      <c r="N364" s="124">
        <f t="shared" si="111"/>
        <v>0</v>
      </c>
      <c r="O364" s="124">
        <f t="shared" si="111"/>
        <v>0</v>
      </c>
      <c r="P364" s="124">
        <f t="shared" si="111"/>
        <v>0</v>
      </c>
      <c r="Q364" s="124">
        <f>SUM(E364:P364)</f>
        <v>0</v>
      </c>
      <c r="R364" s="170"/>
      <c r="S364" s="170"/>
    </row>
    <row r="365" spans="3:19" x14ac:dyDescent="0.25">
      <c r="C365" s="319" t="s">
        <v>258</v>
      </c>
      <c r="D365" s="320"/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/>
      <c r="R365" s="170"/>
      <c r="S365" s="170"/>
    </row>
    <row r="366" spans="3:19" x14ac:dyDescent="0.25">
      <c r="C366" s="18" t="s">
        <v>252</v>
      </c>
      <c r="D366" s="18" t="s">
        <v>253</v>
      </c>
      <c r="E366" s="83"/>
      <c r="F366" s="83"/>
      <c r="G366" s="83"/>
      <c r="H366" s="83"/>
      <c r="I366" s="83"/>
      <c r="J366" s="83"/>
      <c r="K366" s="83"/>
      <c r="L366" s="83"/>
      <c r="M366" s="83"/>
      <c r="N366" s="83"/>
      <c r="O366" s="83"/>
      <c r="P366" s="83"/>
      <c r="Q366" s="83">
        <f>SUM(E366:P366)</f>
        <v>0</v>
      </c>
      <c r="R366" s="170"/>
      <c r="S366" s="170"/>
    </row>
    <row r="367" spans="3:19" x14ac:dyDescent="0.25">
      <c r="C367" s="18" t="s">
        <v>254</v>
      </c>
      <c r="D367" s="18" t="s">
        <v>255</v>
      </c>
      <c r="E367" s="83"/>
      <c r="F367" s="83"/>
      <c r="G367" s="83"/>
      <c r="H367" s="83"/>
      <c r="I367" s="83"/>
      <c r="J367" s="83"/>
      <c r="K367" s="83"/>
      <c r="L367" s="83"/>
      <c r="M367" s="83"/>
      <c r="N367" s="83"/>
      <c r="O367" s="83"/>
      <c r="P367" s="83"/>
      <c r="Q367" s="83">
        <f>SUM(E367:P367)</f>
        <v>0</v>
      </c>
      <c r="R367" s="170"/>
      <c r="S367" s="170"/>
    </row>
    <row r="368" spans="3:19" x14ac:dyDescent="0.25">
      <c r="C368" s="18" t="s">
        <v>630</v>
      </c>
      <c r="D368" s="18" t="s">
        <v>64</v>
      </c>
      <c r="E368" s="83"/>
      <c r="F368" s="83"/>
      <c r="G368" s="83"/>
      <c r="H368" s="83"/>
      <c r="I368" s="83"/>
      <c r="J368" s="83"/>
      <c r="K368" s="83"/>
      <c r="L368" s="83"/>
      <c r="M368" s="83"/>
      <c r="N368" s="83"/>
      <c r="O368" s="83"/>
      <c r="P368" s="83"/>
      <c r="Q368" s="83">
        <f t="shared" ref="Q368:Q374" si="112">SUM(E368:P368)</f>
        <v>0</v>
      </c>
      <c r="R368" s="170"/>
      <c r="S368" s="170"/>
    </row>
    <row r="369" spans="3:19" x14ac:dyDescent="0.25">
      <c r="C369" s="18" t="s">
        <v>631</v>
      </c>
      <c r="D369" s="18" t="s">
        <v>632</v>
      </c>
      <c r="E369" s="83"/>
      <c r="F369" s="83"/>
      <c r="G369" s="83"/>
      <c r="H369" s="83"/>
      <c r="I369" s="83"/>
      <c r="J369" s="83"/>
      <c r="K369" s="83"/>
      <c r="L369" s="83"/>
      <c r="M369" s="83"/>
      <c r="N369" s="83"/>
      <c r="O369" s="83"/>
      <c r="P369" s="83"/>
      <c r="Q369" s="83">
        <f t="shared" si="112"/>
        <v>0</v>
      </c>
      <c r="R369" s="170"/>
      <c r="S369" s="170"/>
    </row>
    <row r="370" spans="3:19" x14ac:dyDescent="0.25">
      <c r="C370" s="18" t="s">
        <v>633</v>
      </c>
      <c r="D370" s="18" t="s">
        <v>634</v>
      </c>
      <c r="E370" s="83"/>
      <c r="F370" s="83"/>
      <c r="G370" s="83"/>
      <c r="H370" s="83"/>
      <c r="I370" s="83"/>
      <c r="J370" s="83"/>
      <c r="K370" s="83"/>
      <c r="L370" s="83"/>
      <c r="M370" s="83"/>
      <c r="N370" s="83"/>
      <c r="O370" s="83"/>
      <c r="P370" s="83"/>
      <c r="Q370" s="83">
        <f t="shared" si="112"/>
        <v>0</v>
      </c>
      <c r="R370" s="170"/>
      <c r="S370" s="170"/>
    </row>
    <row r="371" spans="3:19" x14ac:dyDescent="0.25">
      <c r="C371" s="18" t="s">
        <v>635</v>
      </c>
      <c r="D371" s="18" t="s">
        <v>636</v>
      </c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>
        <f t="shared" si="112"/>
        <v>0</v>
      </c>
      <c r="R371" s="170"/>
      <c r="S371" s="170"/>
    </row>
    <row r="372" spans="3:19" x14ac:dyDescent="0.25">
      <c r="C372" s="18" t="s">
        <v>473</v>
      </c>
      <c r="D372" s="18" t="s">
        <v>627</v>
      </c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83">
        <f t="shared" si="112"/>
        <v>0</v>
      </c>
      <c r="R372" s="170"/>
      <c r="S372" s="170"/>
    </row>
    <row r="373" spans="3:19" x14ac:dyDescent="0.25">
      <c r="C373" s="18" t="s">
        <v>473</v>
      </c>
      <c r="D373" s="18" t="s">
        <v>637</v>
      </c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83">
        <f t="shared" si="112"/>
        <v>0</v>
      </c>
      <c r="R373" s="170"/>
      <c r="S373" s="170"/>
    </row>
    <row r="374" spans="3:19" x14ac:dyDescent="0.25">
      <c r="C374" s="18" t="s">
        <v>638</v>
      </c>
      <c r="D374" s="18" t="s">
        <v>629</v>
      </c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83">
        <f t="shared" si="112"/>
        <v>0</v>
      </c>
      <c r="R374" s="170"/>
      <c r="S374" s="170"/>
    </row>
    <row r="375" spans="3:19" x14ac:dyDescent="0.25">
      <c r="C375" s="18" t="s">
        <v>259</v>
      </c>
      <c r="D375" s="18" t="s">
        <v>259</v>
      </c>
      <c r="E375" s="83"/>
      <c r="F375" s="83"/>
      <c r="G375" s="83"/>
      <c r="H375" s="83"/>
      <c r="I375" s="83"/>
      <c r="J375" s="83"/>
      <c r="K375" s="83"/>
      <c r="L375" s="83"/>
      <c r="M375" s="83"/>
      <c r="N375" s="83"/>
      <c r="O375" s="83"/>
      <c r="P375" s="83"/>
      <c r="Q375" s="83">
        <f>SUM(E375:P375)</f>
        <v>0</v>
      </c>
      <c r="R375" s="170"/>
      <c r="S375" s="170"/>
    </row>
    <row r="376" spans="3:19" x14ac:dyDescent="0.25">
      <c r="C376" s="317" t="s">
        <v>225</v>
      </c>
      <c r="D376" s="318"/>
      <c r="E376" s="124">
        <f t="shared" ref="E376:P376" si="113">SUM(E366:E375)</f>
        <v>0</v>
      </c>
      <c r="F376" s="124">
        <f t="shared" si="113"/>
        <v>0</v>
      </c>
      <c r="G376" s="124">
        <f t="shared" si="113"/>
        <v>0</v>
      </c>
      <c r="H376" s="124">
        <f t="shared" si="113"/>
        <v>0</v>
      </c>
      <c r="I376" s="124">
        <f t="shared" si="113"/>
        <v>0</v>
      </c>
      <c r="J376" s="124">
        <f t="shared" si="113"/>
        <v>0</v>
      </c>
      <c r="K376" s="124">
        <f t="shared" si="113"/>
        <v>0</v>
      </c>
      <c r="L376" s="124">
        <f t="shared" si="113"/>
        <v>0</v>
      </c>
      <c r="M376" s="124">
        <f t="shared" si="113"/>
        <v>0</v>
      </c>
      <c r="N376" s="124">
        <f t="shared" si="113"/>
        <v>0</v>
      </c>
      <c r="O376" s="124">
        <f t="shared" si="113"/>
        <v>0</v>
      </c>
      <c r="P376" s="124">
        <f t="shared" si="113"/>
        <v>0</v>
      </c>
      <c r="Q376" s="124">
        <f>SUM(E376:P376)</f>
        <v>0</v>
      </c>
      <c r="R376" s="170"/>
      <c r="S376" s="170"/>
    </row>
    <row r="377" spans="3:19" x14ac:dyDescent="0.25">
      <c r="C377" s="319" t="s">
        <v>260</v>
      </c>
      <c r="D377" s="320"/>
      <c r="E377" s="83"/>
      <c r="F377" s="83"/>
      <c r="G377" s="83"/>
      <c r="H377" s="83"/>
      <c r="I377" s="83"/>
      <c r="J377" s="83"/>
      <c r="K377" s="83"/>
      <c r="L377" s="83"/>
      <c r="M377" s="83"/>
      <c r="N377" s="83"/>
      <c r="O377" s="83"/>
      <c r="P377" s="83"/>
      <c r="Q377" s="83"/>
      <c r="R377" s="170"/>
      <c r="S377" s="170"/>
    </row>
    <row r="378" spans="3:19" x14ac:dyDescent="0.25">
      <c r="C378" s="18" t="s">
        <v>252</v>
      </c>
      <c r="D378" s="18" t="s">
        <v>253</v>
      </c>
      <c r="E378" s="83"/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>
        <f t="shared" ref="Q378:Q391" si="114">SUM(E378:P378)</f>
        <v>0</v>
      </c>
      <c r="R378" s="170"/>
      <c r="S378" s="170"/>
    </row>
    <row r="379" spans="3:19" x14ac:dyDescent="0.25">
      <c r="C379" s="18" t="s">
        <v>254</v>
      </c>
      <c r="D379" s="18" t="s">
        <v>255</v>
      </c>
      <c r="E379" s="83"/>
      <c r="F379" s="83"/>
      <c r="G379" s="83"/>
      <c r="H379" s="83"/>
      <c r="I379" s="83"/>
      <c r="J379" s="83"/>
      <c r="K379" s="83"/>
      <c r="L379" s="83"/>
      <c r="M379" s="83"/>
      <c r="N379" s="83"/>
      <c r="O379" s="83"/>
      <c r="P379" s="83"/>
      <c r="Q379" s="83">
        <f t="shared" si="114"/>
        <v>0</v>
      </c>
      <c r="R379" s="170"/>
      <c r="S379" s="170"/>
    </row>
    <row r="380" spans="3:19" x14ac:dyDescent="0.25">
      <c r="C380" s="18" t="s">
        <v>641</v>
      </c>
      <c r="D380" s="18" t="s">
        <v>64</v>
      </c>
      <c r="E380" s="83"/>
      <c r="F380" s="83"/>
      <c r="G380" s="83"/>
      <c r="H380" s="83"/>
      <c r="I380" s="83"/>
      <c r="J380" s="83"/>
      <c r="K380" s="83"/>
      <c r="L380" s="83"/>
      <c r="M380" s="83"/>
      <c r="N380" s="83"/>
      <c r="O380" s="83"/>
      <c r="P380" s="83"/>
      <c r="Q380" s="83">
        <f t="shared" si="114"/>
        <v>0</v>
      </c>
      <c r="R380" s="170"/>
      <c r="S380" s="170"/>
    </row>
    <row r="381" spans="3:19" x14ac:dyDescent="0.25">
      <c r="C381" s="18" t="s">
        <v>631</v>
      </c>
      <c r="D381" s="18" t="s">
        <v>632</v>
      </c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>
        <f t="shared" si="114"/>
        <v>0</v>
      </c>
      <c r="R381" s="170"/>
      <c r="S381" s="170"/>
    </row>
    <row r="382" spans="3:19" x14ac:dyDescent="0.25">
      <c r="C382" s="18" t="s">
        <v>633</v>
      </c>
      <c r="D382" s="18" t="s">
        <v>634</v>
      </c>
      <c r="E382" s="83"/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>
        <f t="shared" si="114"/>
        <v>0</v>
      </c>
      <c r="R382" s="170"/>
      <c r="S382" s="170"/>
    </row>
    <row r="383" spans="3:19" x14ac:dyDescent="0.25">
      <c r="C383" s="18" t="s">
        <v>639</v>
      </c>
      <c r="D383" s="18" t="s">
        <v>640</v>
      </c>
      <c r="E383" s="83"/>
      <c r="F383" s="83"/>
      <c r="G383" s="83"/>
      <c r="H383" s="83"/>
      <c r="I383" s="83"/>
      <c r="J383" s="83"/>
      <c r="K383" s="83"/>
      <c r="L383" s="83"/>
      <c r="M383" s="83"/>
      <c r="N383" s="83"/>
      <c r="O383" s="83"/>
      <c r="P383" s="83"/>
      <c r="Q383" s="83">
        <f t="shared" si="114"/>
        <v>0</v>
      </c>
      <c r="R383" s="170"/>
      <c r="S383" s="170"/>
    </row>
    <row r="384" spans="3:19" x14ac:dyDescent="0.25">
      <c r="C384" s="18" t="s">
        <v>635</v>
      </c>
      <c r="D384" s="18" t="s">
        <v>636</v>
      </c>
      <c r="E384" s="83"/>
      <c r="F384" s="83"/>
      <c r="G384" s="83"/>
      <c r="H384" s="83"/>
      <c r="I384" s="83"/>
      <c r="J384" s="83"/>
      <c r="K384" s="83"/>
      <c r="L384" s="83"/>
      <c r="M384" s="83"/>
      <c r="N384" s="83"/>
      <c r="O384" s="83"/>
      <c r="P384" s="83"/>
      <c r="Q384" s="83">
        <f t="shared" si="114"/>
        <v>0</v>
      </c>
      <c r="R384" s="170"/>
      <c r="S384" s="170"/>
    </row>
    <row r="385" spans="3:19" x14ac:dyDescent="0.25">
      <c r="C385" s="18" t="s">
        <v>473</v>
      </c>
      <c r="D385" s="18" t="s">
        <v>627</v>
      </c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83">
        <f t="shared" si="114"/>
        <v>0</v>
      </c>
      <c r="R385" s="170"/>
      <c r="S385" s="170"/>
    </row>
    <row r="386" spans="3:19" x14ac:dyDescent="0.25">
      <c r="C386" s="18" t="s">
        <v>473</v>
      </c>
      <c r="D386" s="18" t="s">
        <v>637</v>
      </c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83">
        <f t="shared" si="114"/>
        <v>0</v>
      </c>
      <c r="R386" s="170"/>
      <c r="S386" s="170"/>
    </row>
    <row r="387" spans="3:19" x14ac:dyDescent="0.25">
      <c r="C387" s="18" t="s">
        <v>638</v>
      </c>
      <c r="D387" s="18" t="s">
        <v>629</v>
      </c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83">
        <f t="shared" si="114"/>
        <v>0</v>
      </c>
      <c r="R387" s="170"/>
      <c r="S387" s="170"/>
    </row>
    <row r="388" spans="3:19" x14ac:dyDescent="0.25">
      <c r="C388" s="18" t="s">
        <v>259</v>
      </c>
      <c r="D388" s="18" t="s">
        <v>259</v>
      </c>
      <c r="E388" s="83"/>
      <c r="F388" s="83"/>
      <c r="G388" s="83"/>
      <c r="H388" s="83"/>
      <c r="I388" s="83"/>
      <c r="J388" s="83"/>
      <c r="K388" s="83"/>
      <c r="L388" s="83"/>
      <c r="M388" s="83"/>
      <c r="N388" s="83"/>
      <c r="O388" s="83"/>
      <c r="P388" s="83"/>
      <c r="Q388" s="83">
        <f t="shared" si="114"/>
        <v>0</v>
      </c>
      <c r="R388" s="170"/>
      <c r="S388" s="170"/>
    </row>
    <row r="389" spans="3:19" x14ac:dyDescent="0.25">
      <c r="C389" s="317" t="s">
        <v>225</v>
      </c>
      <c r="D389" s="318"/>
      <c r="E389" s="124">
        <f t="shared" ref="E389:P389" si="115">SUM(E378:E388)</f>
        <v>0</v>
      </c>
      <c r="F389" s="124">
        <f t="shared" si="115"/>
        <v>0</v>
      </c>
      <c r="G389" s="124">
        <f t="shared" si="115"/>
        <v>0</v>
      </c>
      <c r="H389" s="124">
        <f t="shared" si="115"/>
        <v>0</v>
      </c>
      <c r="I389" s="124">
        <f t="shared" si="115"/>
        <v>0</v>
      </c>
      <c r="J389" s="124">
        <f t="shared" si="115"/>
        <v>0</v>
      </c>
      <c r="K389" s="124">
        <f t="shared" si="115"/>
        <v>0</v>
      </c>
      <c r="L389" s="124">
        <f t="shared" si="115"/>
        <v>0</v>
      </c>
      <c r="M389" s="124">
        <f t="shared" si="115"/>
        <v>0</v>
      </c>
      <c r="N389" s="124">
        <f t="shared" si="115"/>
        <v>0</v>
      </c>
      <c r="O389" s="124">
        <f t="shared" si="115"/>
        <v>0</v>
      </c>
      <c r="P389" s="124">
        <f t="shared" si="115"/>
        <v>0</v>
      </c>
      <c r="Q389" s="124">
        <f t="shared" si="114"/>
        <v>0</v>
      </c>
      <c r="R389" s="170"/>
      <c r="S389" s="170"/>
    </row>
    <row r="390" spans="3:19" x14ac:dyDescent="0.25">
      <c r="C390" s="317" t="s">
        <v>256</v>
      </c>
      <c r="D390" s="318"/>
      <c r="E390" s="124">
        <f t="shared" ref="E390:P390" si="116">E364+E376+E389</f>
        <v>0</v>
      </c>
      <c r="F390" s="124">
        <f t="shared" si="116"/>
        <v>0</v>
      </c>
      <c r="G390" s="124">
        <f t="shared" si="116"/>
        <v>0</v>
      </c>
      <c r="H390" s="124">
        <f t="shared" si="116"/>
        <v>0</v>
      </c>
      <c r="I390" s="124">
        <f t="shared" si="116"/>
        <v>0</v>
      </c>
      <c r="J390" s="124">
        <f t="shared" si="116"/>
        <v>0</v>
      </c>
      <c r="K390" s="124">
        <f t="shared" si="116"/>
        <v>0</v>
      </c>
      <c r="L390" s="124">
        <f t="shared" si="116"/>
        <v>0</v>
      </c>
      <c r="M390" s="124">
        <f t="shared" si="116"/>
        <v>0</v>
      </c>
      <c r="N390" s="124">
        <f t="shared" si="116"/>
        <v>0</v>
      </c>
      <c r="O390" s="124">
        <f t="shared" si="116"/>
        <v>0</v>
      </c>
      <c r="P390" s="124">
        <f t="shared" si="116"/>
        <v>0</v>
      </c>
      <c r="Q390" s="124">
        <f t="shared" si="114"/>
        <v>0</v>
      </c>
      <c r="R390" s="170"/>
      <c r="S390" s="170"/>
    </row>
    <row r="391" spans="3:19" x14ac:dyDescent="0.25">
      <c r="C391" s="317" t="s">
        <v>261</v>
      </c>
      <c r="D391" s="318"/>
      <c r="E391" s="124">
        <f t="shared" ref="E391:P391" si="117">E390+E352</f>
        <v>0</v>
      </c>
      <c r="F391" s="124">
        <f t="shared" si="117"/>
        <v>0</v>
      </c>
      <c r="G391" s="124">
        <f t="shared" si="117"/>
        <v>0</v>
      </c>
      <c r="H391" s="124">
        <f t="shared" si="117"/>
        <v>0</v>
      </c>
      <c r="I391" s="124">
        <f t="shared" si="117"/>
        <v>0</v>
      </c>
      <c r="J391" s="124">
        <f t="shared" si="117"/>
        <v>0</v>
      </c>
      <c r="K391" s="124">
        <f t="shared" si="117"/>
        <v>0</v>
      </c>
      <c r="L391" s="124">
        <f t="shared" si="117"/>
        <v>0</v>
      </c>
      <c r="M391" s="124">
        <f t="shared" si="117"/>
        <v>0</v>
      </c>
      <c r="N391" s="124">
        <f t="shared" si="117"/>
        <v>0</v>
      </c>
      <c r="O391" s="124">
        <f t="shared" si="117"/>
        <v>0</v>
      </c>
      <c r="P391" s="124">
        <f t="shared" si="117"/>
        <v>0</v>
      </c>
      <c r="Q391" s="124">
        <f t="shared" si="114"/>
        <v>0</v>
      </c>
      <c r="R391" s="170"/>
      <c r="S391" s="170"/>
    </row>
    <row r="392" spans="3:19" x14ac:dyDescent="0.25">
      <c r="R392" s="170"/>
      <c r="S392" s="170"/>
    </row>
    <row r="393" spans="3:19" x14ac:dyDescent="0.25">
      <c r="C393" s="15"/>
      <c r="Q393" s="27" t="s">
        <v>109</v>
      </c>
      <c r="R393" s="170"/>
      <c r="S393" s="170"/>
    </row>
    <row r="394" spans="3:19" x14ac:dyDescent="0.25">
      <c r="C394" s="312" t="s">
        <v>244</v>
      </c>
      <c r="D394" s="312"/>
      <c r="E394" s="306" t="s">
        <v>323</v>
      </c>
      <c r="F394" s="306"/>
      <c r="G394" s="306"/>
      <c r="H394" s="306"/>
      <c r="I394" s="306"/>
      <c r="J394" s="306"/>
      <c r="K394" s="306"/>
      <c r="L394" s="306"/>
      <c r="M394" s="306"/>
      <c r="N394" s="306"/>
      <c r="O394" s="306"/>
      <c r="P394" s="306"/>
      <c r="Q394" s="306"/>
      <c r="R394" s="170"/>
      <c r="S394" s="170"/>
    </row>
    <row r="395" spans="3:19" x14ac:dyDescent="0.25">
      <c r="C395" s="312"/>
      <c r="D395" s="312"/>
      <c r="E395" s="14" t="s">
        <v>110</v>
      </c>
      <c r="F395" s="14" t="s">
        <v>111</v>
      </c>
      <c r="G395" s="14" t="s">
        <v>112</v>
      </c>
      <c r="H395" s="14" t="s">
        <v>113</v>
      </c>
      <c r="I395" s="14" t="s">
        <v>114</v>
      </c>
      <c r="J395" s="14" t="s">
        <v>115</v>
      </c>
      <c r="K395" s="14" t="s">
        <v>116</v>
      </c>
      <c r="L395" s="14" t="s">
        <v>117</v>
      </c>
      <c r="M395" s="14" t="s">
        <v>118</v>
      </c>
      <c r="N395" s="14" t="s">
        <v>119</v>
      </c>
      <c r="O395" s="14" t="s">
        <v>120</v>
      </c>
      <c r="P395" s="14" t="s">
        <v>121</v>
      </c>
      <c r="Q395" s="14" t="s">
        <v>108</v>
      </c>
      <c r="R395" s="170"/>
      <c r="S395" s="170"/>
    </row>
    <row r="396" spans="3:19" x14ac:dyDescent="0.25">
      <c r="C396" s="319" t="s">
        <v>246</v>
      </c>
      <c r="D396" s="320"/>
      <c r="E396" s="83"/>
      <c r="F396" s="83"/>
      <c r="G396" s="83"/>
      <c r="H396" s="83"/>
      <c r="I396" s="83"/>
      <c r="J396" s="83"/>
      <c r="K396" s="83"/>
      <c r="L396" s="83"/>
      <c r="M396" s="83"/>
      <c r="N396" s="83"/>
      <c r="O396" s="83"/>
      <c r="P396" s="83"/>
      <c r="Q396" s="83"/>
      <c r="R396" s="170"/>
      <c r="S396" s="170"/>
    </row>
    <row r="397" spans="3:19" x14ac:dyDescent="0.25">
      <c r="C397" s="74" t="s">
        <v>247</v>
      </c>
      <c r="D397" s="74" t="s">
        <v>248</v>
      </c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>
        <f>SUM(E397:P397)</f>
        <v>0</v>
      </c>
      <c r="R397" s="170"/>
      <c r="S397" s="170"/>
    </row>
    <row r="398" spans="3:19" x14ac:dyDescent="0.25">
      <c r="C398" s="18" t="s">
        <v>249</v>
      </c>
      <c r="D398" s="18" t="s">
        <v>250</v>
      </c>
      <c r="E398" s="83"/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>
        <f>SUM(E398:P398)</f>
        <v>0</v>
      </c>
      <c r="R398" s="170"/>
      <c r="S398" s="170"/>
    </row>
    <row r="399" spans="3:19" x14ac:dyDescent="0.25">
      <c r="C399" s="18" t="s">
        <v>616</v>
      </c>
      <c r="D399" s="18" t="s">
        <v>617</v>
      </c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>
        <f t="shared" ref="Q399:Q405" si="118">SUM(E399:P399)</f>
        <v>0</v>
      </c>
      <c r="R399" s="170"/>
      <c r="S399" s="170"/>
    </row>
    <row r="400" spans="3:19" x14ac:dyDescent="0.25">
      <c r="C400" s="18" t="s">
        <v>618</v>
      </c>
      <c r="D400" s="18" t="s">
        <v>619</v>
      </c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>
        <f t="shared" si="118"/>
        <v>0</v>
      </c>
      <c r="R400" s="170"/>
      <c r="S400" s="170"/>
    </row>
    <row r="401" spans="3:19" x14ac:dyDescent="0.25">
      <c r="C401" s="18" t="s">
        <v>620</v>
      </c>
      <c r="D401" s="18" t="s">
        <v>621</v>
      </c>
      <c r="E401" s="83"/>
      <c r="F401" s="83"/>
      <c r="G401" s="83"/>
      <c r="H401" s="83"/>
      <c r="I401" s="83"/>
      <c r="J401" s="83"/>
      <c r="K401" s="83"/>
      <c r="L401" s="83"/>
      <c r="M401" s="83"/>
      <c r="N401" s="83"/>
      <c r="O401" s="83"/>
      <c r="P401" s="83"/>
      <c r="Q401" s="83">
        <f t="shared" si="118"/>
        <v>0</v>
      </c>
      <c r="R401" s="170"/>
      <c r="S401" s="170"/>
    </row>
    <row r="402" spans="3:19" x14ac:dyDescent="0.25">
      <c r="C402" s="18" t="s">
        <v>622</v>
      </c>
      <c r="D402" s="18" t="s">
        <v>623</v>
      </c>
      <c r="E402" s="83"/>
      <c r="F402" s="83"/>
      <c r="G402" s="83"/>
      <c r="H402" s="83"/>
      <c r="I402" s="83"/>
      <c r="J402" s="83"/>
      <c r="K402" s="83"/>
      <c r="L402" s="83"/>
      <c r="M402" s="83"/>
      <c r="N402" s="83"/>
      <c r="O402" s="83"/>
      <c r="P402" s="83"/>
      <c r="Q402" s="83">
        <f t="shared" si="118"/>
        <v>0</v>
      </c>
      <c r="R402" s="170"/>
      <c r="S402" s="170"/>
    </row>
    <row r="403" spans="3:19" x14ac:dyDescent="0.25">
      <c r="C403" s="18" t="s">
        <v>624</v>
      </c>
      <c r="D403" s="18" t="s">
        <v>625</v>
      </c>
      <c r="E403" s="83"/>
      <c r="F403" s="83"/>
      <c r="G403" s="83"/>
      <c r="H403" s="83"/>
      <c r="I403" s="83"/>
      <c r="J403" s="83"/>
      <c r="K403" s="83"/>
      <c r="L403" s="83"/>
      <c r="M403" s="83"/>
      <c r="N403" s="83"/>
      <c r="O403" s="83"/>
      <c r="P403" s="83"/>
      <c r="Q403" s="83">
        <f t="shared" si="118"/>
        <v>0</v>
      </c>
      <c r="R403" s="170"/>
      <c r="S403" s="170"/>
    </row>
    <row r="404" spans="3:19" x14ac:dyDescent="0.25">
      <c r="C404" s="18" t="s">
        <v>626</v>
      </c>
      <c r="D404" s="18" t="s">
        <v>627</v>
      </c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83">
        <f t="shared" si="118"/>
        <v>0</v>
      </c>
      <c r="R404" s="170"/>
      <c r="S404" s="170"/>
    </row>
    <row r="405" spans="3:19" x14ac:dyDescent="0.25">
      <c r="C405" s="18" t="s">
        <v>628</v>
      </c>
      <c r="D405" s="18" t="s">
        <v>629</v>
      </c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83">
        <f t="shared" si="118"/>
        <v>0</v>
      </c>
      <c r="R405" s="170"/>
      <c r="S405" s="170"/>
    </row>
    <row r="406" spans="3:19" x14ac:dyDescent="0.25">
      <c r="C406" s="18" t="s">
        <v>259</v>
      </c>
      <c r="D406" s="18" t="s">
        <v>259</v>
      </c>
      <c r="E406" s="83"/>
      <c r="F406" s="83"/>
      <c r="G406" s="83"/>
      <c r="H406" s="83"/>
      <c r="I406" s="83"/>
      <c r="J406" s="83"/>
      <c r="K406" s="83"/>
      <c r="L406" s="83"/>
      <c r="M406" s="83"/>
      <c r="N406" s="83"/>
      <c r="O406" s="83"/>
      <c r="P406" s="83"/>
      <c r="Q406" s="83">
        <f>SUM(E406:P406)</f>
        <v>0</v>
      </c>
      <c r="R406" s="170"/>
      <c r="S406" s="170"/>
    </row>
    <row r="407" spans="3:19" x14ac:dyDescent="0.25">
      <c r="C407" s="317" t="s">
        <v>251</v>
      </c>
      <c r="D407" s="318"/>
      <c r="E407" s="124">
        <f t="shared" ref="E407:P407" si="119">SUM(E397:E406)</f>
        <v>0</v>
      </c>
      <c r="F407" s="124">
        <f t="shared" si="119"/>
        <v>0</v>
      </c>
      <c r="G407" s="124">
        <f t="shared" si="119"/>
        <v>0</v>
      </c>
      <c r="H407" s="124">
        <f t="shared" si="119"/>
        <v>0</v>
      </c>
      <c r="I407" s="124">
        <f t="shared" si="119"/>
        <v>0</v>
      </c>
      <c r="J407" s="124">
        <f t="shared" si="119"/>
        <v>0</v>
      </c>
      <c r="K407" s="124">
        <f t="shared" si="119"/>
        <v>0</v>
      </c>
      <c r="L407" s="124">
        <f t="shared" si="119"/>
        <v>0</v>
      </c>
      <c r="M407" s="124">
        <f t="shared" si="119"/>
        <v>0</v>
      </c>
      <c r="N407" s="124">
        <f t="shared" si="119"/>
        <v>0</v>
      </c>
      <c r="O407" s="124">
        <f t="shared" si="119"/>
        <v>0</v>
      </c>
      <c r="P407" s="124">
        <f t="shared" si="119"/>
        <v>0</v>
      </c>
      <c r="Q407" s="124">
        <f>SUM(E407:P407)</f>
        <v>0</v>
      </c>
      <c r="R407" s="170"/>
      <c r="S407" s="170"/>
    </row>
    <row r="408" spans="3:19" x14ac:dyDescent="0.25">
      <c r="C408" s="319" t="s">
        <v>257</v>
      </c>
      <c r="D408" s="320"/>
      <c r="E408" s="83"/>
      <c r="F408" s="83"/>
      <c r="G408" s="83"/>
      <c r="H408" s="83"/>
      <c r="I408" s="83"/>
      <c r="J408" s="83"/>
      <c r="K408" s="83"/>
      <c r="L408" s="83"/>
      <c r="M408" s="83"/>
      <c r="N408" s="83"/>
      <c r="O408" s="83"/>
      <c r="P408" s="83"/>
      <c r="Q408" s="83"/>
      <c r="R408" s="170"/>
      <c r="S408" s="170"/>
    </row>
    <row r="409" spans="3:19" x14ac:dyDescent="0.25">
      <c r="C409" s="18" t="s">
        <v>252</v>
      </c>
      <c r="D409" s="18" t="s">
        <v>253</v>
      </c>
      <c r="E409" s="83"/>
      <c r="F409" s="83"/>
      <c r="G409" s="83"/>
      <c r="H409" s="83"/>
      <c r="I409" s="83"/>
      <c r="J409" s="83"/>
      <c r="K409" s="83"/>
      <c r="L409" s="83"/>
      <c r="M409" s="83"/>
      <c r="N409" s="83"/>
      <c r="O409" s="83"/>
      <c r="P409" s="83"/>
      <c r="Q409" s="83">
        <f>SUM(E409:P409)</f>
        <v>0</v>
      </c>
      <c r="R409" s="170"/>
      <c r="S409" s="170"/>
    </row>
    <row r="410" spans="3:19" x14ac:dyDescent="0.25">
      <c r="C410" s="18" t="s">
        <v>254</v>
      </c>
      <c r="D410" s="18" t="s">
        <v>255</v>
      </c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>
        <f>SUM(E410:P410)</f>
        <v>0</v>
      </c>
      <c r="R410" s="170"/>
      <c r="S410" s="170"/>
    </row>
    <row r="411" spans="3:19" x14ac:dyDescent="0.25">
      <c r="C411" s="18" t="s">
        <v>630</v>
      </c>
      <c r="D411" s="18" t="s">
        <v>64</v>
      </c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>
        <f t="shared" ref="Q411:Q417" si="120">SUM(E411:P411)</f>
        <v>0</v>
      </c>
      <c r="R411" s="170"/>
      <c r="S411" s="170"/>
    </row>
    <row r="412" spans="3:19" x14ac:dyDescent="0.25">
      <c r="C412" s="18" t="s">
        <v>631</v>
      </c>
      <c r="D412" s="18" t="s">
        <v>632</v>
      </c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>
        <f t="shared" si="120"/>
        <v>0</v>
      </c>
      <c r="R412" s="170"/>
      <c r="S412" s="170"/>
    </row>
    <row r="413" spans="3:19" x14ac:dyDescent="0.25">
      <c r="C413" s="18" t="s">
        <v>633</v>
      </c>
      <c r="D413" s="18" t="s">
        <v>634</v>
      </c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>
        <f t="shared" si="120"/>
        <v>0</v>
      </c>
      <c r="R413" s="170"/>
      <c r="S413" s="170"/>
    </row>
    <row r="414" spans="3:19" x14ac:dyDescent="0.25">
      <c r="C414" s="18" t="s">
        <v>635</v>
      </c>
      <c r="D414" s="18" t="s">
        <v>636</v>
      </c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>
        <f t="shared" si="120"/>
        <v>0</v>
      </c>
      <c r="R414" s="170"/>
      <c r="S414" s="170"/>
    </row>
    <row r="415" spans="3:19" x14ac:dyDescent="0.25">
      <c r="C415" s="18" t="s">
        <v>473</v>
      </c>
      <c r="D415" s="18" t="s">
        <v>627</v>
      </c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>
        <f t="shared" si="120"/>
        <v>0</v>
      </c>
      <c r="R415" s="170"/>
      <c r="S415" s="170"/>
    </row>
    <row r="416" spans="3:19" x14ac:dyDescent="0.25">
      <c r="C416" s="18" t="s">
        <v>473</v>
      </c>
      <c r="D416" s="18" t="s">
        <v>637</v>
      </c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83">
        <f t="shared" si="120"/>
        <v>0</v>
      </c>
      <c r="R416" s="170"/>
      <c r="S416" s="170"/>
    </row>
    <row r="417" spans="3:19" x14ac:dyDescent="0.25">
      <c r="C417" s="18" t="s">
        <v>638</v>
      </c>
      <c r="D417" s="18" t="s">
        <v>629</v>
      </c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83">
        <f t="shared" si="120"/>
        <v>0</v>
      </c>
      <c r="R417" s="170"/>
      <c r="S417" s="170"/>
    </row>
    <row r="418" spans="3:19" x14ac:dyDescent="0.25">
      <c r="C418" s="18" t="s">
        <v>259</v>
      </c>
      <c r="D418" s="18" t="s">
        <v>259</v>
      </c>
      <c r="E418" s="83"/>
      <c r="F418" s="83"/>
      <c r="G418" s="83"/>
      <c r="H418" s="83"/>
      <c r="I418" s="83"/>
      <c r="J418" s="83"/>
      <c r="K418" s="83"/>
      <c r="L418" s="83"/>
      <c r="M418" s="83"/>
      <c r="N418" s="83"/>
      <c r="O418" s="83"/>
      <c r="P418" s="83"/>
      <c r="Q418" s="83">
        <f>SUM(E418:P418)</f>
        <v>0</v>
      </c>
      <c r="R418" s="170"/>
      <c r="S418" s="170"/>
    </row>
    <row r="419" spans="3:19" x14ac:dyDescent="0.25">
      <c r="C419" s="317" t="s">
        <v>225</v>
      </c>
      <c r="D419" s="318"/>
      <c r="E419" s="124">
        <f t="shared" ref="E419:P419" si="121">SUM(E409:E418)</f>
        <v>0</v>
      </c>
      <c r="F419" s="124">
        <f t="shared" si="121"/>
        <v>0</v>
      </c>
      <c r="G419" s="124">
        <f t="shared" si="121"/>
        <v>0</v>
      </c>
      <c r="H419" s="124">
        <f t="shared" si="121"/>
        <v>0</v>
      </c>
      <c r="I419" s="124">
        <f t="shared" si="121"/>
        <v>0</v>
      </c>
      <c r="J419" s="124">
        <f t="shared" si="121"/>
        <v>0</v>
      </c>
      <c r="K419" s="124">
        <f t="shared" si="121"/>
        <v>0</v>
      </c>
      <c r="L419" s="124">
        <f t="shared" si="121"/>
        <v>0</v>
      </c>
      <c r="M419" s="124">
        <f t="shared" si="121"/>
        <v>0</v>
      </c>
      <c r="N419" s="124">
        <f t="shared" si="121"/>
        <v>0</v>
      </c>
      <c r="O419" s="124">
        <f t="shared" si="121"/>
        <v>0</v>
      </c>
      <c r="P419" s="124">
        <f t="shared" si="121"/>
        <v>0</v>
      </c>
      <c r="Q419" s="124">
        <f>SUM(E419:P419)</f>
        <v>0</v>
      </c>
      <c r="R419" s="170"/>
      <c r="S419" s="170"/>
    </row>
    <row r="420" spans="3:19" x14ac:dyDescent="0.25">
      <c r="C420" s="319" t="s">
        <v>258</v>
      </c>
      <c r="D420" s="320"/>
      <c r="E420" s="83"/>
      <c r="F420" s="83"/>
      <c r="G420" s="83"/>
      <c r="H420" s="83"/>
      <c r="I420" s="83"/>
      <c r="J420" s="83"/>
      <c r="K420" s="83"/>
      <c r="L420" s="83"/>
      <c r="M420" s="83"/>
      <c r="N420" s="83"/>
      <c r="O420" s="83"/>
      <c r="P420" s="83"/>
      <c r="Q420" s="83"/>
      <c r="R420" s="170"/>
      <c r="S420" s="170"/>
    </row>
    <row r="421" spans="3:19" x14ac:dyDescent="0.25">
      <c r="C421" s="18" t="s">
        <v>252</v>
      </c>
      <c r="D421" s="18" t="s">
        <v>253</v>
      </c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>
        <f>SUM(E421:P421)</f>
        <v>0</v>
      </c>
      <c r="R421" s="170"/>
      <c r="S421" s="170"/>
    </row>
    <row r="422" spans="3:19" x14ac:dyDescent="0.25">
      <c r="C422" s="18" t="s">
        <v>254</v>
      </c>
      <c r="D422" s="18" t="s">
        <v>255</v>
      </c>
      <c r="E422" s="83"/>
      <c r="F422" s="83"/>
      <c r="G422" s="83"/>
      <c r="H422" s="83"/>
      <c r="I422" s="83"/>
      <c r="J422" s="83"/>
      <c r="K422" s="83"/>
      <c r="L422" s="83"/>
      <c r="M422" s="83"/>
      <c r="N422" s="83"/>
      <c r="O422" s="83"/>
      <c r="P422" s="83"/>
      <c r="Q422" s="83">
        <f>SUM(E422:P422)</f>
        <v>0</v>
      </c>
      <c r="R422" s="170"/>
      <c r="S422" s="170"/>
    </row>
    <row r="423" spans="3:19" x14ac:dyDescent="0.25">
      <c r="C423" s="18" t="s">
        <v>630</v>
      </c>
      <c r="D423" s="18" t="s">
        <v>64</v>
      </c>
      <c r="E423" s="83"/>
      <c r="F423" s="83"/>
      <c r="G423" s="83"/>
      <c r="H423" s="83"/>
      <c r="I423" s="83"/>
      <c r="J423" s="83"/>
      <c r="K423" s="83"/>
      <c r="L423" s="83"/>
      <c r="M423" s="83"/>
      <c r="N423" s="83"/>
      <c r="O423" s="83"/>
      <c r="P423" s="83"/>
      <c r="Q423" s="83">
        <f t="shared" ref="Q423:Q429" si="122">SUM(E423:P423)</f>
        <v>0</v>
      </c>
      <c r="R423" s="170"/>
      <c r="S423" s="170"/>
    </row>
    <row r="424" spans="3:19" x14ac:dyDescent="0.25">
      <c r="C424" s="18" t="s">
        <v>631</v>
      </c>
      <c r="D424" s="18" t="s">
        <v>632</v>
      </c>
      <c r="E424" s="83"/>
      <c r="F424" s="83"/>
      <c r="G424" s="83"/>
      <c r="H424" s="83"/>
      <c r="I424" s="83"/>
      <c r="J424" s="83"/>
      <c r="K424" s="83"/>
      <c r="L424" s="83"/>
      <c r="M424" s="83"/>
      <c r="N424" s="83"/>
      <c r="O424" s="83"/>
      <c r="P424" s="83"/>
      <c r="Q424" s="83">
        <f t="shared" si="122"/>
        <v>0</v>
      </c>
      <c r="R424" s="170"/>
      <c r="S424" s="170"/>
    </row>
    <row r="425" spans="3:19" x14ac:dyDescent="0.25">
      <c r="C425" s="18" t="s">
        <v>633</v>
      </c>
      <c r="D425" s="18" t="s">
        <v>634</v>
      </c>
      <c r="E425" s="83"/>
      <c r="F425" s="83"/>
      <c r="G425" s="83"/>
      <c r="H425" s="83"/>
      <c r="I425" s="83"/>
      <c r="J425" s="83"/>
      <c r="K425" s="83"/>
      <c r="L425" s="83"/>
      <c r="M425" s="83"/>
      <c r="N425" s="83"/>
      <c r="O425" s="83"/>
      <c r="P425" s="83"/>
      <c r="Q425" s="83">
        <f t="shared" si="122"/>
        <v>0</v>
      </c>
      <c r="R425" s="170"/>
      <c r="S425" s="170"/>
    </row>
    <row r="426" spans="3:19" x14ac:dyDescent="0.25">
      <c r="C426" s="18" t="s">
        <v>635</v>
      </c>
      <c r="D426" s="18" t="s">
        <v>636</v>
      </c>
      <c r="E426" s="83"/>
      <c r="F426" s="83"/>
      <c r="G426" s="83"/>
      <c r="H426" s="83"/>
      <c r="I426" s="83"/>
      <c r="J426" s="83"/>
      <c r="K426" s="83"/>
      <c r="L426" s="83"/>
      <c r="M426" s="83"/>
      <c r="N426" s="83"/>
      <c r="O426" s="83"/>
      <c r="P426" s="83"/>
      <c r="Q426" s="83">
        <f t="shared" si="122"/>
        <v>0</v>
      </c>
      <c r="R426" s="170"/>
      <c r="S426" s="170"/>
    </row>
    <row r="427" spans="3:19" x14ac:dyDescent="0.25">
      <c r="C427" s="18" t="s">
        <v>473</v>
      </c>
      <c r="D427" s="18" t="s">
        <v>627</v>
      </c>
      <c r="E427" s="83"/>
      <c r="F427" s="83"/>
      <c r="G427" s="83"/>
      <c r="H427" s="83"/>
      <c r="I427" s="83"/>
      <c r="J427" s="83"/>
      <c r="K427" s="83"/>
      <c r="L427" s="83"/>
      <c r="M427" s="83"/>
      <c r="N427" s="83"/>
      <c r="O427" s="83"/>
      <c r="P427" s="83"/>
      <c r="Q427" s="83">
        <f t="shared" si="122"/>
        <v>0</v>
      </c>
      <c r="R427" s="170"/>
      <c r="S427" s="170"/>
    </row>
    <row r="428" spans="3:19" x14ac:dyDescent="0.25">
      <c r="C428" s="18" t="s">
        <v>473</v>
      </c>
      <c r="D428" s="18" t="s">
        <v>637</v>
      </c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83">
        <f t="shared" si="122"/>
        <v>0</v>
      </c>
      <c r="R428" s="170"/>
      <c r="S428" s="170"/>
    </row>
    <row r="429" spans="3:19" x14ac:dyDescent="0.25">
      <c r="C429" s="18" t="s">
        <v>638</v>
      </c>
      <c r="D429" s="18" t="s">
        <v>629</v>
      </c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83">
        <f t="shared" si="122"/>
        <v>0</v>
      </c>
      <c r="R429" s="170"/>
      <c r="S429" s="170"/>
    </row>
    <row r="430" spans="3:19" x14ac:dyDescent="0.25">
      <c r="C430" s="18" t="s">
        <v>259</v>
      </c>
      <c r="D430" s="18" t="s">
        <v>259</v>
      </c>
      <c r="E430" s="83"/>
      <c r="F430" s="83"/>
      <c r="G430" s="83"/>
      <c r="H430" s="83"/>
      <c r="I430" s="83"/>
      <c r="J430" s="83"/>
      <c r="K430" s="83"/>
      <c r="L430" s="83"/>
      <c r="M430" s="83"/>
      <c r="N430" s="83"/>
      <c r="O430" s="83"/>
      <c r="P430" s="83"/>
      <c r="Q430" s="83">
        <f>SUM(E430:P430)</f>
        <v>0</v>
      </c>
      <c r="R430" s="170"/>
      <c r="S430" s="170"/>
    </row>
    <row r="431" spans="3:19" x14ac:dyDescent="0.25">
      <c r="C431" s="317" t="s">
        <v>225</v>
      </c>
      <c r="D431" s="318"/>
      <c r="E431" s="124">
        <f t="shared" ref="E431:P431" si="123">SUM(E421:E430)</f>
        <v>0</v>
      </c>
      <c r="F431" s="124">
        <f t="shared" si="123"/>
        <v>0</v>
      </c>
      <c r="G431" s="124">
        <f t="shared" si="123"/>
        <v>0</v>
      </c>
      <c r="H431" s="124">
        <f t="shared" si="123"/>
        <v>0</v>
      </c>
      <c r="I431" s="124">
        <f t="shared" si="123"/>
        <v>0</v>
      </c>
      <c r="J431" s="124">
        <f t="shared" si="123"/>
        <v>0</v>
      </c>
      <c r="K431" s="124">
        <f t="shared" si="123"/>
        <v>0</v>
      </c>
      <c r="L431" s="124">
        <f t="shared" si="123"/>
        <v>0</v>
      </c>
      <c r="M431" s="124">
        <f t="shared" si="123"/>
        <v>0</v>
      </c>
      <c r="N431" s="124">
        <f t="shared" si="123"/>
        <v>0</v>
      </c>
      <c r="O431" s="124">
        <f t="shared" si="123"/>
        <v>0</v>
      </c>
      <c r="P431" s="124">
        <f t="shared" si="123"/>
        <v>0</v>
      </c>
      <c r="Q431" s="124">
        <f>SUM(E431:P431)</f>
        <v>0</v>
      </c>
      <c r="R431" s="170"/>
      <c r="S431" s="170"/>
    </row>
    <row r="432" spans="3:19" x14ac:dyDescent="0.25">
      <c r="C432" s="319" t="s">
        <v>260</v>
      </c>
      <c r="D432" s="320"/>
      <c r="E432" s="83"/>
      <c r="F432" s="83"/>
      <c r="G432" s="83"/>
      <c r="H432" s="83"/>
      <c r="I432" s="83"/>
      <c r="J432" s="83"/>
      <c r="K432" s="83"/>
      <c r="L432" s="83"/>
      <c r="M432" s="83"/>
      <c r="N432" s="83"/>
      <c r="O432" s="83"/>
      <c r="P432" s="83"/>
      <c r="Q432" s="83"/>
      <c r="R432" s="170"/>
      <c r="S432" s="170"/>
    </row>
    <row r="433" spans="3:19" x14ac:dyDescent="0.25">
      <c r="C433" s="18" t="s">
        <v>252</v>
      </c>
      <c r="D433" s="18" t="s">
        <v>253</v>
      </c>
      <c r="E433" s="83"/>
      <c r="F433" s="83"/>
      <c r="G433" s="83"/>
      <c r="H433" s="83"/>
      <c r="I433" s="83"/>
      <c r="J433" s="83"/>
      <c r="K433" s="83"/>
      <c r="L433" s="83"/>
      <c r="M433" s="83"/>
      <c r="N433" s="83"/>
      <c r="O433" s="83"/>
      <c r="P433" s="83"/>
      <c r="Q433" s="83">
        <f t="shared" ref="Q433:Q446" si="124">SUM(E433:P433)</f>
        <v>0</v>
      </c>
      <c r="R433" s="170"/>
      <c r="S433" s="170"/>
    </row>
    <row r="434" spans="3:19" x14ac:dyDescent="0.25">
      <c r="C434" s="18" t="s">
        <v>254</v>
      </c>
      <c r="D434" s="18" t="s">
        <v>255</v>
      </c>
      <c r="E434" s="83"/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>
        <f t="shared" si="124"/>
        <v>0</v>
      </c>
      <c r="R434" s="170"/>
      <c r="S434" s="170"/>
    </row>
    <row r="435" spans="3:19" x14ac:dyDescent="0.25">
      <c r="C435" s="18" t="s">
        <v>641</v>
      </c>
      <c r="D435" s="18" t="s">
        <v>64</v>
      </c>
      <c r="E435" s="83"/>
      <c r="F435" s="83"/>
      <c r="G435" s="83"/>
      <c r="H435" s="83"/>
      <c r="I435" s="83"/>
      <c r="J435" s="83"/>
      <c r="K435" s="83"/>
      <c r="L435" s="83"/>
      <c r="M435" s="83"/>
      <c r="N435" s="83"/>
      <c r="O435" s="83"/>
      <c r="P435" s="83"/>
      <c r="Q435" s="83">
        <f t="shared" si="124"/>
        <v>0</v>
      </c>
      <c r="R435" s="170"/>
      <c r="S435" s="170"/>
    </row>
    <row r="436" spans="3:19" x14ac:dyDescent="0.25">
      <c r="C436" s="18" t="s">
        <v>631</v>
      </c>
      <c r="D436" s="18" t="s">
        <v>632</v>
      </c>
      <c r="E436" s="83"/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>
        <f t="shared" si="124"/>
        <v>0</v>
      </c>
      <c r="R436" s="170"/>
      <c r="S436" s="170"/>
    </row>
    <row r="437" spans="3:19" x14ac:dyDescent="0.25">
      <c r="C437" s="18" t="s">
        <v>633</v>
      </c>
      <c r="D437" s="18" t="s">
        <v>634</v>
      </c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>
        <f t="shared" si="124"/>
        <v>0</v>
      </c>
      <c r="R437" s="170"/>
      <c r="S437" s="170"/>
    </row>
    <row r="438" spans="3:19" x14ac:dyDescent="0.25">
      <c r="C438" s="18" t="s">
        <v>639</v>
      </c>
      <c r="D438" s="18" t="s">
        <v>640</v>
      </c>
      <c r="E438" s="83"/>
      <c r="F438" s="83"/>
      <c r="G438" s="83"/>
      <c r="H438" s="83"/>
      <c r="I438" s="83"/>
      <c r="J438" s="83"/>
      <c r="K438" s="83"/>
      <c r="L438" s="83"/>
      <c r="M438" s="83"/>
      <c r="N438" s="83"/>
      <c r="O438" s="83"/>
      <c r="P438" s="83"/>
      <c r="Q438" s="83">
        <f t="shared" si="124"/>
        <v>0</v>
      </c>
      <c r="R438" s="170"/>
      <c r="S438" s="170"/>
    </row>
    <row r="439" spans="3:19" x14ac:dyDescent="0.25">
      <c r="C439" s="18" t="s">
        <v>635</v>
      </c>
      <c r="D439" s="18" t="s">
        <v>636</v>
      </c>
      <c r="E439" s="83"/>
      <c r="F439" s="83"/>
      <c r="G439" s="83"/>
      <c r="H439" s="83"/>
      <c r="I439" s="83"/>
      <c r="J439" s="83"/>
      <c r="K439" s="83"/>
      <c r="L439" s="83"/>
      <c r="M439" s="83"/>
      <c r="N439" s="83"/>
      <c r="O439" s="83"/>
      <c r="P439" s="83"/>
      <c r="Q439" s="83">
        <f t="shared" si="124"/>
        <v>0</v>
      </c>
      <c r="R439" s="170"/>
      <c r="S439" s="170"/>
    </row>
    <row r="440" spans="3:19" x14ac:dyDescent="0.25">
      <c r="C440" s="18" t="s">
        <v>473</v>
      </c>
      <c r="D440" s="18" t="s">
        <v>627</v>
      </c>
      <c r="E440" s="83"/>
      <c r="F440" s="83"/>
      <c r="G440" s="83"/>
      <c r="H440" s="83"/>
      <c r="I440" s="83"/>
      <c r="J440" s="83"/>
      <c r="K440" s="83"/>
      <c r="L440" s="83"/>
      <c r="M440" s="83"/>
      <c r="N440" s="83"/>
      <c r="O440" s="83"/>
      <c r="P440" s="83"/>
      <c r="Q440" s="83">
        <f t="shared" si="124"/>
        <v>0</v>
      </c>
      <c r="R440" s="170"/>
      <c r="S440" s="170"/>
    </row>
    <row r="441" spans="3:19" x14ac:dyDescent="0.25">
      <c r="C441" s="18" t="s">
        <v>473</v>
      </c>
      <c r="D441" s="18" t="s">
        <v>637</v>
      </c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83">
        <f t="shared" si="124"/>
        <v>0</v>
      </c>
      <c r="R441" s="170"/>
      <c r="S441" s="170"/>
    </row>
    <row r="442" spans="3:19" x14ac:dyDescent="0.25">
      <c r="C442" s="18" t="s">
        <v>638</v>
      </c>
      <c r="D442" s="18" t="s">
        <v>629</v>
      </c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83">
        <f t="shared" si="124"/>
        <v>0</v>
      </c>
      <c r="R442" s="170"/>
      <c r="S442" s="170"/>
    </row>
    <row r="443" spans="3:19" x14ac:dyDescent="0.25">
      <c r="C443" s="18" t="s">
        <v>259</v>
      </c>
      <c r="D443" s="18" t="s">
        <v>259</v>
      </c>
      <c r="E443" s="83"/>
      <c r="F443" s="83"/>
      <c r="G443" s="83"/>
      <c r="H443" s="83"/>
      <c r="I443" s="83"/>
      <c r="J443" s="83"/>
      <c r="K443" s="83"/>
      <c r="L443" s="83"/>
      <c r="M443" s="83"/>
      <c r="N443" s="83"/>
      <c r="O443" s="83"/>
      <c r="P443" s="83"/>
      <c r="Q443" s="83">
        <f t="shared" si="124"/>
        <v>0</v>
      </c>
      <c r="R443" s="170"/>
      <c r="S443" s="170"/>
    </row>
    <row r="444" spans="3:19" x14ac:dyDescent="0.25">
      <c r="C444" s="317" t="s">
        <v>225</v>
      </c>
      <c r="D444" s="318"/>
      <c r="E444" s="124">
        <f t="shared" ref="E444:P444" si="125">SUM(E433:E443)</f>
        <v>0</v>
      </c>
      <c r="F444" s="124">
        <f t="shared" si="125"/>
        <v>0</v>
      </c>
      <c r="G444" s="124">
        <f t="shared" si="125"/>
        <v>0</v>
      </c>
      <c r="H444" s="124">
        <f t="shared" si="125"/>
        <v>0</v>
      </c>
      <c r="I444" s="124">
        <f t="shared" si="125"/>
        <v>0</v>
      </c>
      <c r="J444" s="124">
        <f t="shared" si="125"/>
        <v>0</v>
      </c>
      <c r="K444" s="124">
        <f t="shared" si="125"/>
        <v>0</v>
      </c>
      <c r="L444" s="124">
        <f t="shared" si="125"/>
        <v>0</v>
      </c>
      <c r="M444" s="124">
        <f t="shared" si="125"/>
        <v>0</v>
      </c>
      <c r="N444" s="124">
        <f t="shared" si="125"/>
        <v>0</v>
      </c>
      <c r="O444" s="124">
        <f t="shared" si="125"/>
        <v>0</v>
      </c>
      <c r="P444" s="124">
        <f t="shared" si="125"/>
        <v>0</v>
      </c>
      <c r="Q444" s="124">
        <f t="shared" si="124"/>
        <v>0</v>
      </c>
      <c r="R444" s="170"/>
      <c r="S444" s="170"/>
    </row>
    <row r="445" spans="3:19" x14ac:dyDescent="0.25">
      <c r="C445" s="317" t="s">
        <v>256</v>
      </c>
      <c r="D445" s="318"/>
      <c r="E445" s="124">
        <f t="shared" ref="E445:P445" si="126">E419+E431+E444</f>
        <v>0</v>
      </c>
      <c r="F445" s="124">
        <f t="shared" si="126"/>
        <v>0</v>
      </c>
      <c r="G445" s="124">
        <f t="shared" si="126"/>
        <v>0</v>
      </c>
      <c r="H445" s="124">
        <f t="shared" si="126"/>
        <v>0</v>
      </c>
      <c r="I445" s="124">
        <f t="shared" si="126"/>
        <v>0</v>
      </c>
      <c r="J445" s="124">
        <f t="shared" si="126"/>
        <v>0</v>
      </c>
      <c r="K445" s="124">
        <f t="shared" si="126"/>
        <v>0</v>
      </c>
      <c r="L445" s="124">
        <f t="shared" si="126"/>
        <v>0</v>
      </c>
      <c r="M445" s="124">
        <f t="shared" si="126"/>
        <v>0</v>
      </c>
      <c r="N445" s="124">
        <f t="shared" si="126"/>
        <v>0</v>
      </c>
      <c r="O445" s="124">
        <f t="shared" si="126"/>
        <v>0</v>
      </c>
      <c r="P445" s="124">
        <f t="shared" si="126"/>
        <v>0</v>
      </c>
      <c r="Q445" s="124">
        <f t="shared" si="124"/>
        <v>0</v>
      </c>
      <c r="R445" s="170"/>
      <c r="S445" s="170"/>
    </row>
    <row r="446" spans="3:19" x14ac:dyDescent="0.25">
      <c r="C446" s="317" t="s">
        <v>261</v>
      </c>
      <c r="D446" s="318"/>
      <c r="E446" s="124">
        <f t="shared" ref="E446:P446" si="127">E445+E407</f>
        <v>0</v>
      </c>
      <c r="F446" s="124">
        <f t="shared" si="127"/>
        <v>0</v>
      </c>
      <c r="G446" s="124">
        <f t="shared" si="127"/>
        <v>0</v>
      </c>
      <c r="H446" s="124">
        <f t="shared" si="127"/>
        <v>0</v>
      </c>
      <c r="I446" s="124">
        <f t="shared" si="127"/>
        <v>0</v>
      </c>
      <c r="J446" s="124">
        <f t="shared" si="127"/>
        <v>0</v>
      </c>
      <c r="K446" s="124">
        <f t="shared" si="127"/>
        <v>0</v>
      </c>
      <c r="L446" s="124">
        <f t="shared" si="127"/>
        <v>0</v>
      </c>
      <c r="M446" s="124">
        <f t="shared" si="127"/>
        <v>0</v>
      </c>
      <c r="N446" s="124">
        <f t="shared" si="127"/>
        <v>0</v>
      </c>
      <c r="O446" s="124">
        <f t="shared" si="127"/>
        <v>0</v>
      </c>
      <c r="P446" s="124">
        <f t="shared" si="127"/>
        <v>0</v>
      </c>
      <c r="Q446" s="124">
        <f t="shared" si="124"/>
        <v>0</v>
      </c>
      <c r="R446" s="170"/>
      <c r="S446" s="170"/>
    </row>
    <row r="447" spans="3:19" x14ac:dyDescent="0.25">
      <c r="R447" s="170"/>
      <c r="S447" s="170"/>
    </row>
    <row r="448" spans="3:19" x14ac:dyDescent="0.25">
      <c r="C448" s="15"/>
      <c r="Q448" s="27" t="s">
        <v>109</v>
      </c>
      <c r="R448" s="170"/>
      <c r="S448" s="170"/>
    </row>
    <row r="449" spans="3:19" x14ac:dyDescent="0.25">
      <c r="C449" s="312" t="s">
        <v>244</v>
      </c>
      <c r="D449" s="312"/>
      <c r="E449" s="306" t="s">
        <v>324</v>
      </c>
      <c r="F449" s="306"/>
      <c r="G449" s="306"/>
      <c r="H449" s="306"/>
      <c r="I449" s="306"/>
      <c r="J449" s="306"/>
      <c r="K449" s="306"/>
      <c r="L449" s="306"/>
      <c r="M449" s="306"/>
      <c r="N449" s="306"/>
      <c r="O449" s="306"/>
      <c r="P449" s="306"/>
      <c r="Q449" s="306"/>
      <c r="R449" s="170"/>
      <c r="S449" s="170"/>
    </row>
    <row r="450" spans="3:19" x14ac:dyDescent="0.25">
      <c r="C450" s="312"/>
      <c r="D450" s="312"/>
      <c r="E450" s="14" t="s">
        <v>110</v>
      </c>
      <c r="F450" s="14" t="s">
        <v>111</v>
      </c>
      <c r="G450" s="14" t="s">
        <v>112</v>
      </c>
      <c r="H450" s="14" t="s">
        <v>113</v>
      </c>
      <c r="I450" s="14" t="s">
        <v>114</v>
      </c>
      <c r="J450" s="14" t="s">
        <v>115</v>
      </c>
      <c r="K450" s="14" t="s">
        <v>116</v>
      </c>
      <c r="L450" s="14" t="s">
        <v>117</v>
      </c>
      <c r="M450" s="14" t="s">
        <v>118</v>
      </c>
      <c r="N450" s="14" t="s">
        <v>119</v>
      </c>
      <c r="O450" s="14" t="s">
        <v>120</v>
      </c>
      <c r="P450" s="14" t="s">
        <v>121</v>
      </c>
      <c r="Q450" s="14" t="s">
        <v>108</v>
      </c>
      <c r="R450" s="170"/>
      <c r="S450" s="170"/>
    </row>
    <row r="451" spans="3:19" x14ac:dyDescent="0.25">
      <c r="C451" s="319" t="s">
        <v>246</v>
      </c>
      <c r="D451" s="320"/>
      <c r="E451" s="83"/>
      <c r="F451" s="83"/>
      <c r="G451" s="83"/>
      <c r="H451" s="83"/>
      <c r="I451" s="83"/>
      <c r="J451" s="83"/>
      <c r="K451" s="83"/>
      <c r="L451" s="83"/>
      <c r="M451" s="83"/>
      <c r="N451" s="83"/>
      <c r="O451" s="83"/>
      <c r="P451" s="83"/>
      <c r="Q451" s="83"/>
      <c r="R451" s="170"/>
      <c r="S451" s="170"/>
    </row>
    <row r="452" spans="3:19" x14ac:dyDescent="0.25">
      <c r="C452" s="74" t="s">
        <v>247</v>
      </c>
      <c r="D452" s="74" t="s">
        <v>248</v>
      </c>
      <c r="E452" s="83"/>
      <c r="F452" s="83"/>
      <c r="G452" s="83"/>
      <c r="H452" s="83"/>
      <c r="I452" s="83"/>
      <c r="J452" s="83"/>
      <c r="K452" s="83"/>
      <c r="L452" s="83"/>
      <c r="M452" s="83"/>
      <c r="N452" s="83"/>
      <c r="O452" s="83"/>
      <c r="P452" s="83"/>
      <c r="Q452" s="83">
        <f>SUM(E452:P452)</f>
        <v>0</v>
      </c>
      <c r="R452" s="170"/>
      <c r="S452" s="170"/>
    </row>
    <row r="453" spans="3:19" x14ac:dyDescent="0.25">
      <c r="C453" s="18" t="s">
        <v>249</v>
      </c>
      <c r="D453" s="18" t="s">
        <v>250</v>
      </c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>
        <f>SUM(E453:P453)</f>
        <v>0</v>
      </c>
      <c r="R453" s="170"/>
      <c r="S453" s="170"/>
    </row>
    <row r="454" spans="3:19" x14ac:dyDescent="0.25">
      <c r="C454" s="18" t="s">
        <v>616</v>
      </c>
      <c r="D454" s="18" t="s">
        <v>617</v>
      </c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>
        <f t="shared" ref="Q454:Q460" si="128">SUM(E454:P454)</f>
        <v>0</v>
      </c>
      <c r="R454" s="170"/>
      <c r="S454" s="170"/>
    </row>
    <row r="455" spans="3:19" x14ac:dyDescent="0.25">
      <c r="C455" s="18" t="s">
        <v>618</v>
      </c>
      <c r="D455" s="18" t="s">
        <v>619</v>
      </c>
      <c r="E455" s="83"/>
      <c r="F455" s="83"/>
      <c r="G455" s="83"/>
      <c r="H455" s="83"/>
      <c r="I455" s="83"/>
      <c r="J455" s="83"/>
      <c r="K455" s="83"/>
      <c r="L455" s="83"/>
      <c r="M455" s="83"/>
      <c r="N455" s="83"/>
      <c r="O455" s="83"/>
      <c r="P455" s="83"/>
      <c r="Q455" s="83">
        <f t="shared" si="128"/>
        <v>0</v>
      </c>
      <c r="R455" s="170"/>
      <c r="S455" s="170"/>
    </row>
    <row r="456" spans="3:19" x14ac:dyDescent="0.25">
      <c r="C456" s="18" t="s">
        <v>620</v>
      </c>
      <c r="D456" s="18" t="s">
        <v>621</v>
      </c>
      <c r="E456" s="83"/>
      <c r="F456" s="83"/>
      <c r="G456" s="83"/>
      <c r="H456" s="83"/>
      <c r="I456" s="83"/>
      <c r="J456" s="83"/>
      <c r="K456" s="83"/>
      <c r="L456" s="83"/>
      <c r="M456" s="83"/>
      <c r="N456" s="83"/>
      <c r="O456" s="83"/>
      <c r="P456" s="83"/>
      <c r="Q456" s="83">
        <f t="shared" si="128"/>
        <v>0</v>
      </c>
      <c r="R456" s="170"/>
      <c r="S456" s="170"/>
    </row>
    <row r="457" spans="3:19" x14ac:dyDescent="0.25">
      <c r="C457" s="18" t="s">
        <v>622</v>
      </c>
      <c r="D457" s="18" t="s">
        <v>623</v>
      </c>
      <c r="E457" s="83"/>
      <c r="F457" s="83"/>
      <c r="G457" s="83"/>
      <c r="H457" s="83"/>
      <c r="I457" s="83"/>
      <c r="J457" s="83"/>
      <c r="K457" s="83"/>
      <c r="L457" s="83"/>
      <c r="M457" s="83"/>
      <c r="N457" s="83"/>
      <c r="O457" s="83"/>
      <c r="P457" s="83"/>
      <c r="Q457" s="83">
        <f t="shared" si="128"/>
        <v>0</v>
      </c>
      <c r="R457" s="170"/>
      <c r="S457" s="170"/>
    </row>
    <row r="458" spans="3:19" x14ac:dyDescent="0.25">
      <c r="C458" s="18" t="s">
        <v>624</v>
      </c>
      <c r="D458" s="18" t="s">
        <v>625</v>
      </c>
      <c r="E458" s="83"/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>
        <f t="shared" si="128"/>
        <v>0</v>
      </c>
      <c r="R458" s="170"/>
      <c r="S458" s="170"/>
    </row>
    <row r="459" spans="3:19" x14ac:dyDescent="0.25">
      <c r="C459" s="18" t="s">
        <v>626</v>
      </c>
      <c r="D459" s="18" t="s">
        <v>627</v>
      </c>
      <c r="E459" s="83"/>
      <c r="F459" s="83"/>
      <c r="G459" s="83"/>
      <c r="H459" s="83"/>
      <c r="I459" s="83"/>
      <c r="J459" s="83"/>
      <c r="K459" s="83"/>
      <c r="L459" s="83"/>
      <c r="M459" s="83"/>
      <c r="N459" s="83"/>
      <c r="O459" s="83"/>
      <c r="P459" s="83"/>
      <c r="Q459" s="83">
        <f t="shared" si="128"/>
        <v>0</v>
      </c>
      <c r="R459" s="170"/>
      <c r="S459" s="170"/>
    </row>
    <row r="460" spans="3:19" x14ac:dyDescent="0.25">
      <c r="C460" s="18" t="s">
        <v>628</v>
      </c>
      <c r="D460" s="18" t="s">
        <v>629</v>
      </c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83">
        <f t="shared" si="128"/>
        <v>0</v>
      </c>
      <c r="R460" s="170"/>
      <c r="S460" s="170"/>
    </row>
    <row r="461" spans="3:19" x14ac:dyDescent="0.25">
      <c r="C461" s="18" t="s">
        <v>259</v>
      </c>
      <c r="D461" s="18" t="s">
        <v>259</v>
      </c>
      <c r="E461" s="83"/>
      <c r="F461" s="83"/>
      <c r="G461" s="83"/>
      <c r="H461" s="83"/>
      <c r="I461" s="83"/>
      <c r="J461" s="83"/>
      <c r="K461" s="83"/>
      <c r="L461" s="83"/>
      <c r="M461" s="83"/>
      <c r="N461" s="83"/>
      <c r="O461" s="83"/>
      <c r="P461" s="83"/>
      <c r="Q461" s="83">
        <f>SUM(E461:P461)</f>
        <v>0</v>
      </c>
      <c r="R461" s="170"/>
      <c r="S461" s="170"/>
    </row>
    <row r="462" spans="3:19" x14ac:dyDescent="0.25">
      <c r="C462" s="317" t="s">
        <v>251</v>
      </c>
      <c r="D462" s="318"/>
      <c r="E462" s="124">
        <f t="shared" ref="E462:P462" si="129">SUM(E452:E461)</f>
        <v>0</v>
      </c>
      <c r="F462" s="124">
        <f t="shared" si="129"/>
        <v>0</v>
      </c>
      <c r="G462" s="124">
        <f t="shared" si="129"/>
        <v>0</v>
      </c>
      <c r="H462" s="124">
        <f t="shared" si="129"/>
        <v>0</v>
      </c>
      <c r="I462" s="124">
        <f t="shared" si="129"/>
        <v>0</v>
      </c>
      <c r="J462" s="124">
        <f t="shared" si="129"/>
        <v>0</v>
      </c>
      <c r="K462" s="124">
        <f t="shared" si="129"/>
        <v>0</v>
      </c>
      <c r="L462" s="124">
        <f t="shared" si="129"/>
        <v>0</v>
      </c>
      <c r="M462" s="124">
        <f t="shared" si="129"/>
        <v>0</v>
      </c>
      <c r="N462" s="124">
        <f t="shared" si="129"/>
        <v>0</v>
      </c>
      <c r="O462" s="124">
        <f t="shared" si="129"/>
        <v>0</v>
      </c>
      <c r="P462" s="124">
        <f t="shared" si="129"/>
        <v>0</v>
      </c>
      <c r="Q462" s="124">
        <f>SUM(E462:P462)</f>
        <v>0</v>
      </c>
      <c r="R462" s="170"/>
      <c r="S462" s="170"/>
    </row>
    <row r="463" spans="3:19" x14ac:dyDescent="0.25">
      <c r="C463" s="319" t="s">
        <v>257</v>
      </c>
      <c r="D463" s="320"/>
      <c r="E463" s="83"/>
      <c r="F463" s="83"/>
      <c r="G463" s="83"/>
      <c r="H463" s="83"/>
      <c r="I463" s="83"/>
      <c r="J463" s="83"/>
      <c r="K463" s="83"/>
      <c r="L463" s="83"/>
      <c r="M463" s="83"/>
      <c r="N463" s="83"/>
      <c r="O463" s="83"/>
      <c r="P463" s="83"/>
      <c r="Q463" s="83"/>
      <c r="R463" s="170"/>
      <c r="S463" s="170"/>
    </row>
    <row r="464" spans="3:19" x14ac:dyDescent="0.25">
      <c r="C464" s="18" t="s">
        <v>252</v>
      </c>
      <c r="D464" s="18" t="s">
        <v>253</v>
      </c>
      <c r="E464" s="83"/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>
        <f>SUM(E464:P464)</f>
        <v>0</v>
      </c>
      <c r="R464" s="170"/>
      <c r="S464" s="170"/>
    </row>
    <row r="465" spans="3:19" x14ac:dyDescent="0.25">
      <c r="C465" s="18" t="s">
        <v>254</v>
      </c>
      <c r="D465" s="18" t="s">
        <v>255</v>
      </c>
      <c r="E465" s="83"/>
      <c r="F465" s="83"/>
      <c r="G465" s="83"/>
      <c r="H465" s="83"/>
      <c r="I465" s="83"/>
      <c r="J465" s="83"/>
      <c r="K465" s="83"/>
      <c r="L465" s="83"/>
      <c r="M465" s="83"/>
      <c r="N465" s="83"/>
      <c r="O465" s="83"/>
      <c r="P465" s="83"/>
      <c r="Q465" s="83">
        <f>SUM(E465:P465)</f>
        <v>0</v>
      </c>
      <c r="R465" s="170"/>
      <c r="S465" s="170"/>
    </row>
    <row r="466" spans="3:19" x14ac:dyDescent="0.25">
      <c r="C466" s="18" t="s">
        <v>630</v>
      </c>
      <c r="D466" s="18" t="s">
        <v>64</v>
      </c>
      <c r="E466" s="83"/>
      <c r="F466" s="83"/>
      <c r="G466" s="83"/>
      <c r="H466" s="83"/>
      <c r="I466" s="83"/>
      <c r="J466" s="83"/>
      <c r="K466" s="83"/>
      <c r="L466" s="83"/>
      <c r="M466" s="83"/>
      <c r="N466" s="83"/>
      <c r="O466" s="83"/>
      <c r="P466" s="83"/>
      <c r="Q466" s="83">
        <f t="shared" ref="Q466:Q472" si="130">SUM(E466:P466)</f>
        <v>0</v>
      </c>
      <c r="R466" s="170"/>
      <c r="S466" s="170"/>
    </row>
    <row r="467" spans="3:19" x14ac:dyDescent="0.25">
      <c r="C467" s="18" t="s">
        <v>631</v>
      </c>
      <c r="D467" s="18" t="s">
        <v>632</v>
      </c>
      <c r="E467" s="83"/>
      <c r="F467" s="83"/>
      <c r="G467" s="83"/>
      <c r="H467" s="83"/>
      <c r="I467" s="83"/>
      <c r="J467" s="83"/>
      <c r="K467" s="83"/>
      <c r="L467" s="83"/>
      <c r="M467" s="83"/>
      <c r="N467" s="83"/>
      <c r="O467" s="83"/>
      <c r="P467" s="83"/>
      <c r="Q467" s="83">
        <f t="shared" si="130"/>
        <v>0</v>
      </c>
      <c r="R467" s="170"/>
      <c r="S467" s="170"/>
    </row>
    <row r="468" spans="3:19" x14ac:dyDescent="0.25">
      <c r="C468" s="18" t="s">
        <v>633</v>
      </c>
      <c r="D468" s="18" t="s">
        <v>634</v>
      </c>
      <c r="E468" s="83"/>
      <c r="F468" s="83"/>
      <c r="G468" s="83"/>
      <c r="H468" s="83"/>
      <c r="I468" s="83"/>
      <c r="J468" s="83"/>
      <c r="K468" s="83"/>
      <c r="L468" s="83"/>
      <c r="M468" s="83"/>
      <c r="N468" s="83"/>
      <c r="O468" s="83"/>
      <c r="P468" s="83"/>
      <c r="Q468" s="83">
        <f t="shared" si="130"/>
        <v>0</v>
      </c>
      <c r="R468" s="170"/>
      <c r="S468" s="170"/>
    </row>
    <row r="469" spans="3:19" x14ac:dyDescent="0.25">
      <c r="C469" s="18" t="s">
        <v>635</v>
      </c>
      <c r="D469" s="18" t="s">
        <v>636</v>
      </c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>
        <f t="shared" si="130"/>
        <v>0</v>
      </c>
      <c r="R469" s="170"/>
      <c r="S469" s="170"/>
    </row>
    <row r="470" spans="3:19" x14ac:dyDescent="0.25">
      <c r="C470" s="18" t="s">
        <v>473</v>
      </c>
      <c r="D470" s="18" t="s">
        <v>627</v>
      </c>
      <c r="E470" s="83"/>
      <c r="F470" s="83"/>
      <c r="G470" s="83"/>
      <c r="H470" s="83"/>
      <c r="I470" s="83"/>
      <c r="J470" s="83"/>
      <c r="K470" s="83"/>
      <c r="L470" s="83"/>
      <c r="M470" s="83"/>
      <c r="N470" s="83"/>
      <c r="O470" s="83"/>
      <c r="P470" s="83"/>
      <c r="Q470" s="83">
        <f t="shared" si="130"/>
        <v>0</v>
      </c>
      <c r="R470" s="170"/>
      <c r="S470" s="170"/>
    </row>
    <row r="471" spans="3:19" x14ac:dyDescent="0.25">
      <c r="C471" s="18" t="s">
        <v>473</v>
      </c>
      <c r="D471" s="18" t="s">
        <v>637</v>
      </c>
      <c r="E471" s="83"/>
      <c r="F471" s="83"/>
      <c r="G471" s="83"/>
      <c r="H471" s="83"/>
      <c r="I471" s="83"/>
      <c r="J471" s="83"/>
      <c r="K471" s="83"/>
      <c r="L471" s="83"/>
      <c r="M471" s="83"/>
      <c r="N471" s="83"/>
      <c r="O471" s="83"/>
      <c r="P471" s="83"/>
      <c r="Q471" s="83">
        <f t="shared" si="130"/>
        <v>0</v>
      </c>
      <c r="R471" s="170"/>
      <c r="S471" s="170"/>
    </row>
    <row r="472" spans="3:19" x14ac:dyDescent="0.25">
      <c r="C472" s="18" t="s">
        <v>638</v>
      </c>
      <c r="D472" s="18" t="s">
        <v>629</v>
      </c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83">
        <f t="shared" si="130"/>
        <v>0</v>
      </c>
      <c r="R472" s="170"/>
      <c r="S472" s="170"/>
    </row>
    <row r="473" spans="3:19" x14ac:dyDescent="0.25">
      <c r="C473" s="18" t="s">
        <v>259</v>
      </c>
      <c r="D473" s="18" t="s">
        <v>259</v>
      </c>
      <c r="E473" s="83"/>
      <c r="F473" s="83"/>
      <c r="G473" s="83"/>
      <c r="H473" s="83"/>
      <c r="I473" s="83"/>
      <c r="J473" s="83"/>
      <c r="K473" s="83"/>
      <c r="L473" s="83"/>
      <c r="M473" s="83"/>
      <c r="N473" s="83"/>
      <c r="O473" s="83"/>
      <c r="P473" s="83"/>
      <c r="Q473" s="83">
        <f>SUM(E473:P473)</f>
        <v>0</v>
      </c>
      <c r="R473" s="170"/>
      <c r="S473" s="170"/>
    </row>
    <row r="474" spans="3:19" x14ac:dyDescent="0.25">
      <c r="C474" s="317" t="s">
        <v>225</v>
      </c>
      <c r="D474" s="318"/>
      <c r="E474" s="124">
        <f t="shared" ref="E474:P474" si="131">SUM(E464:E473)</f>
        <v>0</v>
      </c>
      <c r="F474" s="124">
        <f t="shared" si="131"/>
        <v>0</v>
      </c>
      <c r="G474" s="124">
        <f t="shared" si="131"/>
        <v>0</v>
      </c>
      <c r="H474" s="124">
        <f t="shared" si="131"/>
        <v>0</v>
      </c>
      <c r="I474" s="124">
        <f t="shared" si="131"/>
        <v>0</v>
      </c>
      <c r="J474" s="124">
        <f t="shared" si="131"/>
        <v>0</v>
      </c>
      <c r="K474" s="124">
        <f t="shared" si="131"/>
        <v>0</v>
      </c>
      <c r="L474" s="124">
        <f t="shared" si="131"/>
        <v>0</v>
      </c>
      <c r="M474" s="124">
        <f t="shared" si="131"/>
        <v>0</v>
      </c>
      <c r="N474" s="124">
        <f t="shared" si="131"/>
        <v>0</v>
      </c>
      <c r="O474" s="124">
        <f t="shared" si="131"/>
        <v>0</v>
      </c>
      <c r="P474" s="124">
        <f t="shared" si="131"/>
        <v>0</v>
      </c>
      <c r="Q474" s="124">
        <f>SUM(E474:P474)</f>
        <v>0</v>
      </c>
      <c r="R474" s="170"/>
      <c r="S474" s="170"/>
    </row>
    <row r="475" spans="3:19" x14ac:dyDescent="0.25">
      <c r="C475" s="319" t="s">
        <v>258</v>
      </c>
      <c r="D475" s="320"/>
      <c r="E475" s="83"/>
      <c r="F475" s="83"/>
      <c r="G475" s="83"/>
      <c r="H475" s="83"/>
      <c r="I475" s="83"/>
      <c r="J475" s="83"/>
      <c r="K475" s="83"/>
      <c r="L475" s="83"/>
      <c r="M475" s="83"/>
      <c r="N475" s="83"/>
      <c r="O475" s="83"/>
      <c r="P475" s="83"/>
      <c r="Q475" s="83"/>
      <c r="R475" s="170"/>
      <c r="S475" s="170"/>
    </row>
    <row r="476" spans="3:19" x14ac:dyDescent="0.25">
      <c r="C476" s="18" t="s">
        <v>252</v>
      </c>
      <c r="D476" s="18" t="s">
        <v>253</v>
      </c>
      <c r="E476" s="83"/>
      <c r="F476" s="83"/>
      <c r="G476" s="83"/>
      <c r="H476" s="83"/>
      <c r="I476" s="83"/>
      <c r="J476" s="83"/>
      <c r="K476" s="83"/>
      <c r="L476" s="83"/>
      <c r="M476" s="83"/>
      <c r="N476" s="83"/>
      <c r="O476" s="83"/>
      <c r="P476" s="83"/>
      <c r="Q476" s="83">
        <f>SUM(E476:P476)</f>
        <v>0</v>
      </c>
      <c r="R476" s="170"/>
      <c r="S476" s="170"/>
    </row>
    <row r="477" spans="3:19" x14ac:dyDescent="0.25">
      <c r="C477" s="18" t="s">
        <v>254</v>
      </c>
      <c r="D477" s="18" t="s">
        <v>255</v>
      </c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>
        <f>SUM(E477:P477)</f>
        <v>0</v>
      </c>
      <c r="R477" s="170"/>
      <c r="S477" s="170"/>
    </row>
    <row r="478" spans="3:19" x14ac:dyDescent="0.25">
      <c r="C478" s="18" t="s">
        <v>630</v>
      </c>
      <c r="D478" s="18" t="s">
        <v>64</v>
      </c>
      <c r="E478" s="83"/>
      <c r="F478" s="83"/>
      <c r="G478" s="83"/>
      <c r="H478" s="83"/>
      <c r="I478" s="83"/>
      <c r="J478" s="83"/>
      <c r="K478" s="83"/>
      <c r="L478" s="83"/>
      <c r="M478" s="83"/>
      <c r="N478" s="83"/>
      <c r="O478" s="83"/>
      <c r="P478" s="83"/>
      <c r="Q478" s="83">
        <f t="shared" ref="Q478:Q484" si="132">SUM(E478:P478)</f>
        <v>0</v>
      </c>
      <c r="R478" s="170"/>
      <c r="S478" s="170"/>
    </row>
    <row r="479" spans="3:19" x14ac:dyDescent="0.25">
      <c r="C479" s="18" t="s">
        <v>631</v>
      </c>
      <c r="D479" s="18" t="s">
        <v>632</v>
      </c>
      <c r="E479" s="83"/>
      <c r="F479" s="83"/>
      <c r="G479" s="83"/>
      <c r="H479" s="83"/>
      <c r="I479" s="83"/>
      <c r="J479" s="83"/>
      <c r="K479" s="83"/>
      <c r="L479" s="83"/>
      <c r="M479" s="83"/>
      <c r="N479" s="83"/>
      <c r="O479" s="83"/>
      <c r="P479" s="83"/>
      <c r="Q479" s="83">
        <f t="shared" si="132"/>
        <v>0</v>
      </c>
      <c r="R479" s="170"/>
      <c r="S479" s="170"/>
    </row>
    <row r="480" spans="3:19" x14ac:dyDescent="0.25">
      <c r="C480" s="18" t="s">
        <v>633</v>
      </c>
      <c r="D480" s="18" t="s">
        <v>634</v>
      </c>
      <c r="E480" s="83"/>
      <c r="F480" s="83"/>
      <c r="G480" s="83"/>
      <c r="H480" s="83"/>
      <c r="I480" s="83"/>
      <c r="J480" s="83"/>
      <c r="K480" s="83"/>
      <c r="L480" s="83"/>
      <c r="M480" s="83"/>
      <c r="N480" s="83"/>
      <c r="O480" s="83"/>
      <c r="P480" s="83"/>
      <c r="Q480" s="83">
        <f t="shared" si="132"/>
        <v>0</v>
      </c>
      <c r="R480" s="170"/>
      <c r="S480" s="170"/>
    </row>
    <row r="481" spans="3:19" x14ac:dyDescent="0.25">
      <c r="C481" s="18" t="s">
        <v>635</v>
      </c>
      <c r="D481" s="18" t="s">
        <v>636</v>
      </c>
      <c r="E481" s="83"/>
      <c r="F481" s="83"/>
      <c r="G481" s="83"/>
      <c r="H481" s="83"/>
      <c r="I481" s="83"/>
      <c r="J481" s="83"/>
      <c r="K481" s="83"/>
      <c r="L481" s="83"/>
      <c r="M481" s="83"/>
      <c r="N481" s="83"/>
      <c r="O481" s="83"/>
      <c r="P481" s="83"/>
      <c r="Q481" s="83">
        <f t="shared" si="132"/>
        <v>0</v>
      </c>
      <c r="R481" s="170"/>
      <c r="S481" s="170"/>
    </row>
    <row r="482" spans="3:19" x14ac:dyDescent="0.25">
      <c r="C482" s="18" t="s">
        <v>473</v>
      </c>
      <c r="D482" s="18" t="s">
        <v>627</v>
      </c>
      <c r="E482" s="83"/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>
        <f t="shared" si="132"/>
        <v>0</v>
      </c>
      <c r="R482" s="170"/>
      <c r="S482" s="170"/>
    </row>
    <row r="483" spans="3:19" x14ac:dyDescent="0.25">
      <c r="C483" s="18" t="s">
        <v>473</v>
      </c>
      <c r="D483" s="18" t="s">
        <v>637</v>
      </c>
      <c r="E483" s="83"/>
      <c r="F483" s="83"/>
      <c r="G483" s="83"/>
      <c r="H483" s="83"/>
      <c r="I483" s="83"/>
      <c r="J483" s="83"/>
      <c r="K483" s="83"/>
      <c r="L483" s="83"/>
      <c r="M483" s="83"/>
      <c r="N483" s="83"/>
      <c r="O483" s="83"/>
      <c r="P483" s="83"/>
      <c r="Q483" s="83">
        <f t="shared" si="132"/>
        <v>0</v>
      </c>
      <c r="R483" s="170"/>
      <c r="S483" s="170"/>
    </row>
    <row r="484" spans="3:19" x14ac:dyDescent="0.25">
      <c r="C484" s="18" t="s">
        <v>638</v>
      </c>
      <c r="D484" s="18" t="s">
        <v>629</v>
      </c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83">
        <f t="shared" si="132"/>
        <v>0</v>
      </c>
      <c r="R484" s="170"/>
      <c r="S484" s="170"/>
    </row>
    <row r="485" spans="3:19" x14ac:dyDescent="0.25">
      <c r="C485" s="18" t="s">
        <v>259</v>
      </c>
      <c r="D485" s="18" t="s">
        <v>259</v>
      </c>
      <c r="E485" s="83"/>
      <c r="F485" s="83"/>
      <c r="G485" s="83"/>
      <c r="H485" s="83"/>
      <c r="I485" s="83"/>
      <c r="J485" s="83"/>
      <c r="K485" s="83"/>
      <c r="L485" s="83"/>
      <c r="M485" s="83"/>
      <c r="N485" s="83"/>
      <c r="O485" s="83"/>
      <c r="P485" s="83"/>
      <c r="Q485" s="83">
        <f>SUM(E485:P485)</f>
        <v>0</v>
      </c>
      <c r="R485" s="170"/>
      <c r="S485" s="170"/>
    </row>
    <row r="486" spans="3:19" x14ac:dyDescent="0.25">
      <c r="C486" s="317" t="s">
        <v>225</v>
      </c>
      <c r="D486" s="318"/>
      <c r="E486" s="124">
        <f t="shared" ref="E486:P486" si="133">SUM(E476:E485)</f>
        <v>0</v>
      </c>
      <c r="F486" s="124">
        <f t="shared" si="133"/>
        <v>0</v>
      </c>
      <c r="G486" s="124">
        <f t="shared" si="133"/>
        <v>0</v>
      </c>
      <c r="H486" s="124">
        <f t="shared" si="133"/>
        <v>0</v>
      </c>
      <c r="I486" s="124">
        <f t="shared" si="133"/>
        <v>0</v>
      </c>
      <c r="J486" s="124">
        <f t="shared" si="133"/>
        <v>0</v>
      </c>
      <c r="K486" s="124">
        <f t="shared" si="133"/>
        <v>0</v>
      </c>
      <c r="L486" s="124">
        <f t="shared" si="133"/>
        <v>0</v>
      </c>
      <c r="M486" s="124">
        <f t="shared" si="133"/>
        <v>0</v>
      </c>
      <c r="N486" s="124">
        <f t="shared" si="133"/>
        <v>0</v>
      </c>
      <c r="O486" s="124">
        <f t="shared" si="133"/>
        <v>0</v>
      </c>
      <c r="P486" s="124">
        <f t="shared" si="133"/>
        <v>0</v>
      </c>
      <c r="Q486" s="124">
        <f>SUM(E486:P486)</f>
        <v>0</v>
      </c>
      <c r="R486" s="170"/>
      <c r="S486" s="170"/>
    </row>
    <row r="487" spans="3:19" x14ac:dyDescent="0.25">
      <c r="C487" s="319" t="s">
        <v>260</v>
      </c>
      <c r="D487" s="320"/>
      <c r="E487" s="83"/>
      <c r="F487" s="83"/>
      <c r="G487" s="83"/>
      <c r="H487" s="83"/>
      <c r="I487" s="83"/>
      <c r="J487" s="83"/>
      <c r="K487" s="83"/>
      <c r="L487" s="83"/>
      <c r="M487" s="83"/>
      <c r="N487" s="83"/>
      <c r="O487" s="83"/>
      <c r="P487" s="83"/>
      <c r="Q487" s="83"/>
      <c r="R487" s="170"/>
      <c r="S487" s="170"/>
    </row>
    <row r="488" spans="3:19" x14ac:dyDescent="0.25">
      <c r="C488" s="18" t="s">
        <v>252</v>
      </c>
      <c r="D488" s="18" t="s">
        <v>253</v>
      </c>
      <c r="E488" s="83"/>
      <c r="F488" s="83"/>
      <c r="G488" s="83"/>
      <c r="H488" s="83"/>
      <c r="I488" s="83"/>
      <c r="J488" s="83"/>
      <c r="K488" s="83"/>
      <c r="L488" s="83"/>
      <c r="M488" s="83"/>
      <c r="N488" s="83"/>
      <c r="O488" s="83"/>
      <c r="P488" s="83"/>
      <c r="Q488" s="83">
        <f t="shared" ref="Q488:Q501" si="134">SUM(E488:P488)</f>
        <v>0</v>
      </c>
      <c r="R488" s="170"/>
      <c r="S488" s="170"/>
    </row>
    <row r="489" spans="3:19" x14ac:dyDescent="0.25">
      <c r="C489" s="18" t="s">
        <v>254</v>
      </c>
      <c r="D489" s="18" t="s">
        <v>255</v>
      </c>
      <c r="E489" s="83"/>
      <c r="F489" s="83"/>
      <c r="G489" s="83"/>
      <c r="H489" s="83"/>
      <c r="I489" s="83"/>
      <c r="J489" s="83"/>
      <c r="K489" s="83"/>
      <c r="L489" s="83"/>
      <c r="M489" s="83"/>
      <c r="N489" s="83"/>
      <c r="O489" s="83"/>
      <c r="P489" s="83"/>
      <c r="Q489" s="83">
        <f t="shared" si="134"/>
        <v>0</v>
      </c>
      <c r="R489" s="170"/>
      <c r="S489" s="170"/>
    </row>
    <row r="490" spans="3:19" x14ac:dyDescent="0.25">
      <c r="C490" s="18" t="s">
        <v>641</v>
      </c>
      <c r="D490" s="18" t="s">
        <v>64</v>
      </c>
      <c r="E490" s="83"/>
      <c r="F490" s="83"/>
      <c r="G490" s="83"/>
      <c r="H490" s="83"/>
      <c r="I490" s="83"/>
      <c r="J490" s="83"/>
      <c r="K490" s="83"/>
      <c r="L490" s="83"/>
      <c r="M490" s="83"/>
      <c r="N490" s="83"/>
      <c r="O490" s="83"/>
      <c r="P490" s="83"/>
      <c r="Q490" s="83">
        <f t="shared" si="134"/>
        <v>0</v>
      </c>
      <c r="R490" s="170"/>
      <c r="S490" s="170"/>
    </row>
    <row r="491" spans="3:19" x14ac:dyDescent="0.25">
      <c r="C491" s="18" t="s">
        <v>631</v>
      </c>
      <c r="D491" s="18" t="s">
        <v>632</v>
      </c>
      <c r="E491" s="83"/>
      <c r="F491" s="83"/>
      <c r="G491" s="83"/>
      <c r="H491" s="83"/>
      <c r="I491" s="83"/>
      <c r="J491" s="83"/>
      <c r="K491" s="83"/>
      <c r="L491" s="83"/>
      <c r="M491" s="83"/>
      <c r="N491" s="83"/>
      <c r="O491" s="83"/>
      <c r="P491" s="83"/>
      <c r="Q491" s="83">
        <f t="shared" si="134"/>
        <v>0</v>
      </c>
      <c r="R491" s="170"/>
      <c r="S491" s="170"/>
    </row>
    <row r="492" spans="3:19" x14ac:dyDescent="0.25">
      <c r="C492" s="18" t="s">
        <v>633</v>
      </c>
      <c r="D492" s="18" t="s">
        <v>634</v>
      </c>
      <c r="E492" s="83"/>
      <c r="F492" s="83"/>
      <c r="G492" s="83"/>
      <c r="H492" s="83"/>
      <c r="I492" s="83"/>
      <c r="J492" s="83"/>
      <c r="K492" s="83"/>
      <c r="L492" s="83"/>
      <c r="M492" s="83"/>
      <c r="N492" s="83"/>
      <c r="O492" s="83"/>
      <c r="P492" s="83"/>
      <c r="Q492" s="83">
        <f t="shared" si="134"/>
        <v>0</v>
      </c>
      <c r="R492" s="170"/>
      <c r="S492" s="170"/>
    </row>
    <row r="493" spans="3:19" x14ac:dyDescent="0.25">
      <c r="C493" s="18" t="s">
        <v>639</v>
      </c>
      <c r="D493" s="18" t="s">
        <v>640</v>
      </c>
      <c r="E493" s="83"/>
      <c r="F493" s="83"/>
      <c r="G493" s="83"/>
      <c r="H493" s="83"/>
      <c r="I493" s="83"/>
      <c r="J493" s="83"/>
      <c r="K493" s="83"/>
      <c r="L493" s="83"/>
      <c r="M493" s="83"/>
      <c r="N493" s="83"/>
      <c r="O493" s="83"/>
      <c r="P493" s="83"/>
      <c r="Q493" s="83">
        <f t="shared" si="134"/>
        <v>0</v>
      </c>
      <c r="R493" s="170"/>
      <c r="S493" s="170"/>
    </row>
    <row r="494" spans="3:19" x14ac:dyDescent="0.25">
      <c r="C494" s="18" t="s">
        <v>635</v>
      </c>
      <c r="D494" s="18" t="s">
        <v>636</v>
      </c>
      <c r="E494" s="83"/>
      <c r="F494" s="83"/>
      <c r="G494" s="83"/>
      <c r="H494" s="83"/>
      <c r="I494" s="83"/>
      <c r="J494" s="83"/>
      <c r="K494" s="83"/>
      <c r="L494" s="83"/>
      <c r="M494" s="83"/>
      <c r="N494" s="83"/>
      <c r="O494" s="83"/>
      <c r="P494" s="83"/>
      <c r="Q494" s="83">
        <f t="shared" si="134"/>
        <v>0</v>
      </c>
      <c r="R494" s="170"/>
      <c r="S494" s="170"/>
    </row>
    <row r="495" spans="3:19" x14ac:dyDescent="0.25">
      <c r="C495" s="18" t="s">
        <v>473</v>
      </c>
      <c r="D495" s="18" t="s">
        <v>627</v>
      </c>
      <c r="E495" s="83"/>
      <c r="F495" s="83"/>
      <c r="G495" s="83"/>
      <c r="H495" s="83"/>
      <c r="I495" s="83"/>
      <c r="J495" s="83"/>
      <c r="K495" s="83"/>
      <c r="L495" s="83"/>
      <c r="M495" s="83"/>
      <c r="N495" s="83"/>
      <c r="O495" s="83"/>
      <c r="P495" s="83"/>
      <c r="Q495" s="83">
        <f t="shared" si="134"/>
        <v>0</v>
      </c>
      <c r="R495" s="170"/>
      <c r="S495" s="170"/>
    </row>
    <row r="496" spans="3:19" x14ac:dyDescent="0.25">
      <c r="C496" s="18" t="s">
        <v>473</v>
      </c>
      <c r="D496" s="18" t="s">
        <v>637</v>
      </c>
      <c r="E496" s="83"/>
      <c r="F496" s="83"/>
      <c r="G496" s="83"/>
      <c r="H496" s="83"/>
      <c r="I496" s="83"/>
      <c r="J496" s="83"/>
      <c r="K496" s="83"/>
      <c r="L496" s="83"/>
      <c r="M496" s="83"/>
      <c r="N496" s="83"/>
      <c r="O496" s="83"/>
      <c r="P496" s="83"/>
      <c r="Q496" s="83">
        <f t="shared" si="134"/>
        <v>0</v>
      </c>
      <c r="R496" s="170"/>
      <c r="S496" s="170"/>
    </row>
    <row r="497" spans="3:19" x14ac:dyDescent="0.25">
      <c r="C497" s="18" t="s">
        <v>638</v>
      </c>
      <c r="D497" s="18" t="s">
        <v>629</v>
      </c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83">
        <f t="shared" si="134"/>
        <v>0</v>
      </c>
      <c r="R497" s="170"/>
      <c r="S497" s="170"/>
    </row>
    <row r="498" spans="3:19" x14ac:dyDescent="0.25">
      <c r="C498" s="18" t="s">
        <v>259</v>
      </c>
      <c r="D498" s="18" t="s">
        <v>259</v>
      </c>
      <c r="E498" s="83"/>
      <c r="F498" s="83"/>
      <c r="G498" s="83"/>
      <c r="H498" s="83"/>
      <c r="I498" s="83"/>
      <c r="J498" s="83"/>
      <c r="K498" s="83"/>
      <c r="L498" s="83"/>
      <c r="M498" s="83"/>
      <c r="N498" s="83"/>
      <c r="O498" s="83"/>
      <c r="P498" s="83"/>
      <c r="Q498" s="83">
        <f t="shared" si="134"/>
        <v>0</v>
      </c>
    </row>
    <row r="499" spans="3:19" x14ac:dyDescent="0.25">
      <c r="C499" s="317" t="s">
        <v>225</v>
      </c>
      <c r="D499" s="318"/>
      <c r="E499" s="124">
        <f t="shared" ref="E499:P499" si="135">SUM(E488:E498)</f>
        <v>0</v>
      </c>
      <c r="F499" s="124">
        <f t="shared" si="135"/>
        <v>0</v>
      </c>
      <c r="G499" s="124">
        <f t="shared" si="135"/>
        <v>0</v>
      </c>
      <c r="H499" s="124">
        <f t="shared" si="135"/>
        <v>0</v>
      </c>
      <c r="I499" s="124">
        <f t="shared" si="135"/>
        <v>0</v>
      </c>
      <c r="J499" s="124">
        <f t="shared" si="135"/>
        <v>0</v>
      </c>
      <c r="K499" s="124">
        <f t="shared" si="135"/>
        <v>0</v>
      </c>
      <c r="L499" s="124">
        <f t="shared" si="135"/>
        <v>0</v>
      </c>
      <c r="M499" s="124">
        <f t="shared" si="135"/>
        <v>0</v>
      </c>
      <c r="N499" s="124">
        <f t="shared" si="135"/>
        <v>0</v>
      </c>
      <c r="O499" s="124">
        <f t="shared" si="135"/>
        <v>0</v>
      </c>
      <c r="P499" s="124">
        <f t="shared" si="135"/>
        <v>0</v>
      </c>
      <c r="Q499" s="124">
        <f t="shared" si="134"/>
        <v>0</v>
      </c>
    </row>
    <row r="500" spans="3:19" x14ac:dyDescent="0.25">
      <c r="C500" s="317" t="s">
        <v>256</v>
      </c>
      <c r="D500" s="318"/>
      <c r="E500" s="124">
        <f t="shared" ref="E500:P500" si="136">E474+E486+E499</f>
        <v>0</v>
      </c>
      <c r="F500" s="124">
        <f t="shared" si="136"/>
        <v>0</v>
      </c>
      <c r="G500" s="124">
        <f t="shared" si="136"/>
        <v>0</v>
      </c>
      <c r="H500" s="124">
        <f t="shared" si="136"/>
        <v>0</v>
      </c>
      <c r="I500" s="124">
        <f t="shared" si="136"/>
        <v>0</v>
      </c>
      <c r="J500" s="124">
        <f t="shared" si="136"/>
        <v>0</v>
      </c>
      <c r="K500" s="124">
        <f t="shared" si="136"/>
        <v>0</v>
      </c>
      <c r="L500" s="124">
        <f t="shared" si="136"/>
        <v>0</v>
      </c>
      <c r="M500" s="124">
        <f t="shared" si="136"/>
        <v>0</v>
      </c>
      <c r="N500" s="124">
        <f t="shared" si="136"/>
        <v>0</v>
      </c>
      <c r="O500" s="124">
        <f t="shared" si="136"/>
        <v>0</v>
      </c>
      <c r="P500" s="124">
        <f t="shared" si="136"/>
        <v>0</v>
      </c>
      <c r="Q500" s="124">
        <f t="shared" si="134"/>
        <v>0</v>
      </c>
    </row>
    <row r="501" spans="3:19" x14ac:dyDescent="0.25">
      <c r="C501" s="317" t="s">
        <v>261</v>
      </c>
      <c r="D501" s="318"/>
      <c r="E501" s="124">
        <f t="shared" ref="E501:P501" si="137">E500+E462</f>
        <v>0</v>
      </c>
      <c r="F501" s="124">
        <f t="shared" si="137"/>
        <v>0</v>
      </c>
      <c r="G501" s="124">
        <f t="shared" si="137"/>
        <v>0</v>
      </c>
      <c r="H501" s="124">
        <f t="shared" si="137"/>
        <v>0</v>
      </c>
      <c r="I501" s="124">
        <f t="shared" si="137"/>
        <v>0</v>
      </c>
      <c r="J501" s="124">
        <f t="shared" si="137"/>
        <v>0</v>
      </c>
      <c r="K501" s="124">
        <f t="shared" si="137"/>
        <v>0</v>
      </c>
      <c r="L501" s="124">
        <f t="shared" si="137"/>
        <v>0</v>
      </c>
      <c r="M501" s="124">
        <f t="shared" si="137"/>
        <v>0</v>
      </c>
      <c r="N501" s="124">
        <f t="shared" si="137"/>
        <v>0</v>
      </c>
      <c r="O501" s="124">
        <f t="shared" si="137"/>
        <v>0</v>
      </c>
      <c r="P501" s="124">
        <f t="shared" si="137"/>
        <v>0</v>
      </c>
      <c r="Q501" s="124">
        <f t="shared" si="134"/>
        <v>0</v>
      </c>
    </row>
    <row r="503" spans="3:19" x14ac:dyDescent="0.25">
      <c r="C503" s="15"/>
      <c r="Q503" s="27" t="s">
        <v>109</v>
      </c>
    </row>
    <row r="504" spans="3:19" x14ac:dyDescent="0.25">
      <c r="C504" s="312" t="s">
        <v>244</v>
      </c>
      <c r="D504" s="312"/>
      <c r="E504" s="306" t="s">
        <v>325</v>
      </c>
      <c r="F504" s="306"/>
      <c r="G504" s="306"/>
      <c r="H504" s="306"/>
      <c r="I504" s="306"/>
      <c r="J504" s="306"/>
      <c r="K504" s="306"/>
      <c r="L504" s="306"/>
      <c r="M504" s="306"/>
      <c r="N504" s="306"/>
      <c r="O504" s="306"/>
      <c r="P504" s="306"/>
      <c r="Q504" s="306"/>
    </row>
    <row r="505" spans="3:19" x14ac:dyDescent="0.25">
      <c r="C505" s="312"/>
      <c r="D505" s="312"/>
      <c r="E505" s="14" t="s">
        <v>110</v>
      </c>
      <c r="F505" s="14" t="s">
        <v>111</v>
      </c>
      <c r="G505" s="14" t="s">
        <v>112</v>
      </c>
      <c r="H505" s="14" t="s">
        <v>113</v>
      </c>
      <c r="I505" s="14" t="s">
        <v>114</v>
      </c>
      <c r="J505" s="14" t="s">
        <v>115</v>
      </c>
      <c r="K505" s="14" t="s">
        <v>116</v>
      </c>
      <c r="L505" s="14" t="s">
        <v>117</v>
      </c>
      <c r="M505" s="14" t="s">
        <v>118</v>
      </c>
      <c r="N505" s="14" t="s">
        <v>119</v>
      </c>
      <c r="O505" s="14" t="s">
        <v>120</v>
      </c>
      <c r="P505" s="14" t="s">
        <v>121</v>
      </c>
      <c r="Q505" s="14" t="s">
        <v>108</v>
      </c>
    </row>
    <row r="506" spans="3:19" x14ac:dyDescent="0.25">
      <c r="C506" s="319" t="s">
        <v>246</v>
      </c>
      <c r="D506" s="320"/>
      <c r="E506" s="83"/>
      <c r="F506" s="83"/>
      <c r="G506" s="83"/>
      <c r="H506" s="83"/>
      <c r="I506" s="83"/>
      <c r="J506" s="83"/>
      <c r="K506" s="83"/>
      <c r="L506" s="83"/>
      <c r="M506" s="83"/>
      <c r="N506" s="83"/>
      <c r="O506" s="83"/>
      <c r="P506" s="83"/>
      <c r="Q506" s="83"/>
    </row>
    <row r="507" spans="3:19" x14ac:dyDescent="0.25">
      <c r="C507" s="74" t="s">
        <v>247</v>
      </c>
      <c r="D507" s="74" t="s">
        <v>248</v>
      </c>
      <c r="E507" s="83"/>
      <c r="F507" s="83"/>
      <c r="G507" s="83"/>
      <c r="H507" s="83"/>
      <c r="I507" s="83"/>
      <c r="J507" s="83"/>
      <c r="K507" s="83"/>
      <c r="L507" s="83"/>
      <c r="M507" s="83"/>
      <c r="N507" s="83"/>
      <c r="O507" s="83"/>
      <c r="P507" s="83"/>
      <c r="Q507" s="83">
        <f>SUM(E507:P507)</f>
        <v>0</v>
      </c>
    </row>
    <row r="508" spans="3:19" x14ac:dyDescent="0.25">
      <c r="C508" s="18" t="s">
        <v>249</v>
      </c>
      <c r="D508" s="18" t="s">
        <v>250</v>
      </c>
      <c r="E508" s="83"/>
      <c r="F508" s="83"/>
      <c r="G508" s="83"/>
      <c r="H508" s="83"/>
      <c r="I508" s="83"/>
      <c r="J508" s="83"/>
      <c r="K508" s="83"/>
      <c r="L508" s="83"/>
      <c r="M508" s="83"/>
      <c r="N508" s="83"/>
      <c r="O508" s="83"/>
      <c r="P508" s="83"/>
      <c r="Q508" s="83">
        <f>SUM(E508:P508)</f>
        <v>0</v>
      </c>
    </row>
    <row r="509" spans="3:19" x14ac:dyDescent="0.25">
      <c r="C509" s="18" t="s">
        <v>616</v>
      </c>
      <c r="D509" s="18" t="s">
        <v>617</v>
      </c>
      <c r="E509" s="83"/>
      <c r="F509" s="83"/>
      <c r="G509" s="83"/>
      <c r="H509" s="83"/>
      <c r="I509" s="83"/>
      <c r="J509" s="83"/>
      <c r="K509" s="83"/>
      <c r="L509" s="83"/>
      <c r="M509" s="83"/>
      <c r="N509" s="83"/>
      <c r="O509" s="83"/>
      <c r="P509" s="83"/>
      <c r="Q509" s="83">
        <f t="shared" ref="Q509:Q515" si="138">SUM(E509:P509)</f>
        <v>0</v>
      </c>
    </row>
    <row r="510" spans="3:19" x14ac:dyDescent="0.25">
      <c r="C510" s="18" t="s">
        <v>618</v>
      </c>
      <c r="D510" s="18" t="s">
        <v>619</v>
      </c>
      <c r="E510" s="83"/>
      <c r="F510" s="83"/>
      <c r="G510" s="83"/>
      <c r="H510" s="83"/>
      <c r="I510" s="83"/>
      <c r="J510" s="83"/>
      <c r="K510" s="83"/>
      <c r="L510" s="83"/>
      <c r="M510" s="83"/>
      <c r="N510" s="83"/>
      <c r="O510" s="83"/>
      <c r="P510" s="83"/>
      <c r="Q510" s="83">
        <f t="shared" si="138"/>
        <v>0</v>
      </c>
    </row>
    <row r="511" spans="3:19" x14ac:dyDescent="0.25">
      <c r="C511" s="18" t="s">
        <v>620</v>
      </c>
      <c r="D511" s="18" t="s">
        <v>621</v>
      </c>
      <c r="E511" s="83"/>
      <c r="F511" s="83"/>
      <c r="G511" s="83"/>
      <c r="H511" s="83"/>
      <c r="I511" s="83"/>
      <c r="J511" s="83"/>
      <c r="K511" s="83"/>
      <c r="L511" s="83"/>
      <c r="M511" s="83"/>
      <c r="N511" s="83"/>
      <c r="O511" s="83"/>
      <c r="P511" s="83"/>
      <c r="Q511" s="83">
        <f t="shared" si="138"/>
        <v>0</v>
      </c>
    </row>
    <row r="512" spans="3:19" x14ac:dyDescent="0.25">
      <c r="C512" s="18" t="s">
        <v>622</v>
      </c>
      <c r="D512" s="18" t="s">
        <v>623</v>
      </c>
      <c r="E512" s="83"/>
      <c r="F512" s="83"/>
      <c r="G512" s="83"/>
      <c r="H512" s="83"/>
      <c r="I512" s="83"/>
      <c r="J512" s="83"/>
      <c r="K512" s="83"/>
      <c r="L512" s="83"/>
      <c r="M512" s="83"/>
      <c r="N512" s="83"/>
      <c r="O512" s="83"/>
      <c r="P512" s="83"/>
      <c r="Q512" s="83">
        <f t="shared" si="138"/>
        <v>0</v>
      </c>
    </row>
    <row r="513" spans="3:17" x14ac:dyDescent="0.25">
      <c r="C513" s="18" t="s">
        <v>624</v>
      </c>
      <c r="D513" s="18" t="s">
        <v>625</v>
      </c>
      <c r="E513" s="83"/>
      <c r="F513" s="83"/>
      <c r="G513" s="83"/>
      <c r="H513" s="83"/>
      <c r="I513" s="83"/>
      <c r="J513" s="83"/>
      <c r="K513" s="83"/>
      <c r="L513" s="83"/>
      <c r="M513" s="83"/>
      <c r="N513" s="83"/>
      <c r="O513" s="83"/>
      <c r="P513" s="83"/>
      <c r="Q513" s="83">
        <f t="shared" si="138"/>
        <v>0</v>
      </c>
    </row>
    <row r="514" spans="3:17" x14ac:dyDescent="0.25">
      <c r="C514" s="18" t="s">
        <v>626</v>
      </c>
      <c r="D514" s="18" t="s">
        <v>627</v>
      </c>
      <c r="E514" s="83"/>
      <c r="F514" s="83"/>
      <c r="G514" s="83"/>
      <c r="H514" s="83"/>
      <c r="I514" s="83"/>
      <c r="J514" s="83"/>
      <c r="K514" s="83"/>
      <c r="L514" s="83"/>
      <c r="M514" s="83"/>
      <c r="N514" s="83"/>
      <c r="O514" s="83"/>
      <c r="P514" s="83"/>
      <c r="Q514" s="83">
        <f t="shared" si="138"/>
        <v>0</v>
      </c>
    </row>
    <row r="515" spans="3:17" x14ac:dyDescent="0.25">
      <c r="C515" s="18" t="s">
        <v>628</v>
      </c>
      <c r="D515" s="18" t="s">
        <v>629</v>
      </c>
      <c r="E515" s="83"/>
      <c r="F515" s="83"/>
      <c r="G515" s="83"/>
      <c r="H515" s="83"/>
      <c r="I515" s="83"/>
      <c r="J515" s="83"/>
      <c r="K515" s="83"/>
      <c r="L515" s="83"/>
      <c r="M515" s="83"/>
      <c r="N515" s="83"/>
      <c r="O515" s="83"/>
      <c r="P515" s="83"/>
      <c r="Q515" s="83">
        <f t="shared" si="138"/>
        <v>0</v>
      </c>
    </row>
    <row r="516" spans="3:17" x14ac:dyDescent="0.25">
      <c r="C516" s="18" t="s">
        <v>259</v>
      </c>
      <c r="D516" s="18" t="s">
        <v>259</v>
      </c>
      <c r="E516" s="83"/>
      <c r="F516" s="83"/>
      <c r="G516" s="83"/>
      <c r="H516" s="83"/>
      <c r="I516" s="83"/>
      <c r="J516" s="83"/>
      <c r="K516" s="83"/>
      <c r="L516" s="83"/>
      <c r="M516" s="83"/>
      <c r="N516" s="83"/>
      <c r="O516" s="83"/>
      <c r="P516" s="83"/>
      <c r="Q516" s="83">
        <f>SUM(E516:P516)</f>
        <v>0</v>
      </c>
    </row>
    <row r="517" spans="3:17" x14ac:dyDescent="0.25">
      <c r="C517" s="317" t="s">
        <v>251</v>
      </c>
      <c r="D517" s="318"/>
      <c r="E517" s="124">
        <f t="shared" ref="E517:P517" si="139">SUM(E507:E516)</f>
        <v>0</v>
      </c>
      <c r="F517" s="124">
        <f t="shared" si="139"/>
        <v>0</v>
      </c>
      <c r="G517" s="124">
        <f t="shared" si="139"/>
        <v>0</v>
      </c>
      <c r="H517" s="124">
        <f t="shared" si="139"/>
        <v>0</v>
      </c>
      <c r="I517" s="124">
        <f t="shared" si="139"/>
        <v>0</v>
      </c>
      <c r="J517" s="124">
        <f t="shared" si="139"/>
        <v>0</v>
      </c>
      <c r="K517" s="124">
        <f t="shared" si="139"/>
        <v>0</v>
      </c>
      <c r="L517" s="124">
        <f t="shared" si="139"/>
        <v>0</v>
      </c>
      <c r="M517" s="124">
        <f t="shared" si="139"/>
        <v>0</v>
      </c>
      <c r="N517" s="124">
        <f t="shared" si="139"/>
        <v>0</v>
      </c>
      <c r="O517" s="124">
        <f t="shared" si="139"/>
        <v>0</v>
      </c>
      <c r="P517" s="124">
        <f t="shared" si="139"/>
        <v>0</v>
      </c>
      <c r="Q517" s="124">
        <f>SUM(E517:P517)</f>
        <v>0</v>
      </c>
    </row>
    <row r="518" spans="3:17" x14ac:dyDescent="0.25">
      <c r="C518" s="319" t="s">
        <v>257</v>
      </c>
      <c r="D518" s="320"/>
      <c r="E518" s="83"/>
      <c r="F518" s="83"/>
      <c r="G518" s="83"/>
      <c r="H518" s="83"/>
      <c r="I518" s="83"/>
      <c r="J518" s="83"/>
      <c r="K518" s="83"/>
      <c r="L518" s="83"/>
      <c r="M518" s="83"/>
      <c r="N518" s="83"/>
      <c r="O518" s="83"/>
      <c r="P518" s="83"/>
      <c r="Q518" s="83"/>
    </row>
    <row r="519" spans="3:17" x14ac:dyDescent="0.25">
      <c r="C519" s="18" t="s">
        <v>252</v>
      </c>
      <c r="D519" s="18" t="s">
        <v>253</v>
      </c>
      <c r="E519" s="83"/>
      <c r="F519" s="83"/>
      <c r="G519" s="83"/>
      <c r="H519" s="83"/>
      <c r="I519" s="83"/>
      <c r="J519" s="83"/>
      <c r="K519" s="83"/>
      <c r="L519" s="83"/>
      <c r="M519" s="83"/>
      <c r="N519" s="83"/>
      <c r="O519" s="83"/>
      <c r="P519" s="83"/>
      <c r="Q519" s="83">
        <f>SUM(E519:P519)</f>
        <v>0</v>
      </c>
    </row>
    <row r="520" spans="3:17" x14ac:dyDescent="0.25">
      <c r="C520" s="18" t="s">
        <v>254</v>
      </c>
      <c r="D520" s="18" t="s">
        <v>255</v>
      </c>
      <c r="E520" s="83"/>
      <c r="F520" s="83"/>
      <c r="G520" s="83"/>
      <c r="H520" s="83"/>
      <c r="I520" s="83"/>
      <c r="J520" s="83"/>
      <c r="K520" s="83"/>
      <c r="L520" s="83"/>
      <c r="M520" s="83"/>
      <c r="N520" s="83"/>
      <c r="O520" s="83"/>
      <c r="P520" s="83"/>
      <c r="Q520" s="83">
        <f>SUM(E520:P520)</f>
        <v>0</v>
      </c>
    </row>
    <row r="521" spans="3:17" x14ac:dyDescent="0.25">
      <c r="C521" s="18" t="s">
        <v>630</v>
      </c>
      <c r="D521" s="18" t="s">
        <v>64</v>
      </c>
      <c r="E521" s="83"/>
      <c r="F521" s="83"/>
      <c r="G521" s="83"/>
      <c r="H521" s="83"/>
      <c r="I521" s="83"/>
      <c r="J521" s="83"/>
      <c r="K521" s="83"/>
      <c r="L521" s="83"/>
      <c r="M521" s="83"/>
      <c r="N521" s="83"/>
      <c r="O521" s="83"/>
      <c r="P521" s="83"/>
      <c r="Q521" s="83">
        <f t="shared" ref="Q521:Q527" si="140">SUM(E521:P521)</f>
        <v>0</v>
      </c>
    </row>
    <row r="522" spans="3:17" x14ac:dyDescent="0.25">
      <c r="C522" s="18" t="s">
        <v>631</v>
      </c>
      <c r="D522" s="18" t="s">
        <v>632</v>
      </c>
      <c r="E522" s="83"/>
      <c r="F522" s="83"/>
      <c r="G522" s="83"/>
      <c r="H522" s="83"/>
      <c r="I522" s="83"/>
      <c r="J522" s="83"/>
      <c r="K522" s="83"/>
      <c r="L522" s="83"/>
      <c r="M522" s="83"/>
      <c r="N522" s="83"/>
      <c r="O522" s="83"/>
      <c r="P522" s="83"/>
      <c r="Q522" s="83">
        <f t="shared" si="140"/>
        <v>0</v>
      </c>
    </row>
    <row r="523" spans="3:17" x14ac:dyDescent="0.25">
      <c r="C523" s="18" t="s">
        <v>633</v>
      </c>
      <c r="D523" s="18" t="s">
        <v>634</v>
      </c>
      <c r="E523" s="83"/>
      <c r="F523" s="83"/>
      <c r="G523" s="83"/>
      <c r="H523" s="83"/>
      <c r="I523" s="83"/>
      <c r="J523" s="83"/>
      <c r="K523" s="83"/>
      <c r="L523" s="83"/>
      <c r="M523" s="83"/>
      <c r="N523" s="83"/>
      <c r="O523" s="83"/>
      <c r="P523" s="83"/>
      <c r="Q523" s="83">
        <f t="shared" si="140"/>
        <v>0</v>
      </c>
    </row>
    <row r="524" spans="3:17" x14ac:dyDescent="0.25">
      <c r="C524" s="18" t="s">
        <v>635</v>
      </c>
      <c r="D524" s="18" t="s">
        <v>636</v>
      </c>
      <c r="E524" s="83"/>
      <c r="F524" s="83"/>
      <c r="G524" s="83"/>
      <c r="H524" s="83"/>
      <c r="I524" s="83"/>
      <c r="J524" s="83"/>
      <c r="K524" s="83"/>
      <c r="L524" s="83"/>
      <c r="M524" s="83"/>
      <c r="N524" s="83"/>
      <c r="O524" s="83"/>
      <c r="P524" s="83"/>
      <c r="Q524" s="83">
        <f t="shared" si="140"/>
        <v>0</v>
      </c>
    </row>
    <row r="525" spans="3:17" x14ac:dyDescent="0.25">
      <c r="C525" s="18" t="s">
        <v>473</v>
      </c>
      <c r="D525" s="18" t="s">
        <v>627</v>
      </c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3"/>
      <c r="P525" s="83"/>
      <c r="Q525" s="83">
        <f t="shared" si="140"/>
        <v>0</v>
      </c>
    </row>
    <row r="526" spans="3:17" x14ac:dyDescent="0.25">
      <c r="C526" s="18" t="s">
        <v>473</v>
      </c>
      <c r="D526" s="18" t="s">
        <v>637</v>
      </c>
      <c r="E526" s="83"/>
      <c r="F526" s="83"/>
      <c r="G526" s="83"/>
      <c r="H526" s="83"/>
      <c r="I526" s="83"/>
      <c r="J526" s="83"/>
      <c r="K526" s="83"/>
      <c r="L526" s="83"/>
      <c r="M526" s="83"/>
      <c r="N526" s="83"/>
      <c r="O526" s="83"/>
      <c r="P526" s="83"/>
      <c r="Q526" s="83">
        <f t="shared" si="140"/>
        <v>0</v>
      </c>
    </row>
    <row r="527" spans="3:17" x14ac:dyDescent="0.25">
      <c r="C527" s="18" t="s">
        <v>638</v>
      </c>
      <c r="D527" s="18" t="s">
        <v>629</v>
      </c>
      <c r="E527" s="83"/>
      <c r="F527" s="83"/>
      <c r="G527" s="83"/>
      <c r="H527" s="83"/>
      <c r="I527" s="83"/>
      <c r="J527" s="83"/>
      <c r="K527" s="83"/>
      <c r="L527" s="83"/>
      <c r="M527" s="83"/>
      <c r="N527" s="83"/>
      <c r="O527" s="83"/>
      <c r="P527" s="83"/>
      <c r="Q527" s="83">
        <f t="shared" si="140"/>
        <v>0</v>
      </c>
    </row>
    <row r="528" spans="3:17" x14ac:dyDescent="0.25">
      <c r="C528" s="18" t="s">
        <v>259</v>
      </c>
      <c r="D528" s="18" t="s">
        <v>259</v>
      </c>
      <c r="E528" s="83"/>
      <c r="F528" s="83"/>
      <c r="G528" s="83"/>
      <c r="H528" s="83"/>
      <c r="I528" s="83"/>
      <c r="J528" s="83"/>
      <c r="K528" s="83"/>
      <c r="L528" s="83"/>
      <c r="M528" s="83"/>
      <c r="N528" s="83"/>
      <c r="O528" s="83"/>
      <c r="P528" s="83"/>
      <c r="Q528" s="83">
        <f>SUM(E528:P528)</f>
        <v>0</v>
      </c>
    </row>
    <row r="529" spans="3:17" x14ac:dyDescent="0.25">
      <c r="C529" s="317" t="s">
        <v>225</v>
      </c>
      <c r="D529" s="318"/>
      <c r="E529" s="124">
        <f t="shared" ref="E529:P529" si="141">SUM(E519:E528)</f>
        <v>0</v>
      </c>
      <c r="F529" s="124">
        <f t="shared" si="141"/>
        <v>0</v>
      </c>
      <c r="G529" s="124">
        <f t="shared" si="141"/>
        <v>0</v>
      </c>
      <c r="H529" s="124">
        <f t="shared" si="141"/>
        <v>0</v>
      </c>
      <c r="I529" s="124">
        <f t="shared" si="141"/>
        <v>0</v>
      </c>
      <c r="J529" s="124">
        <f t="shared" si="141"/>
        <v>0</v>
      </c>
      <c r="K529" s="124">
        <f t="shared" si="141"/>
        <v>0</v>
      </c>
      <c r="L529" s="124">
        <f t="shared" si="141"/>
        <v>0</v>
      </c>
      <c r="M529" s="124">
        <f t="shared" si="141"/>
        <v>0</v>
      </c>
      <c r="N529" s="124">
        <f t="shared" si="141"/>
        <v>0</v>
      </c>
      <c r="O529" s="124">
        <f t="shared" si="141"/>
        <v>0</v>
      </c>
      <c r="P529" s="124">
        <f t="shared" si="141"/>
        <v>0</v>
      </c>
      <c r="Q529" s="124">
        <f>SUM(E529:P529)</f>
        <v>0</v>
      </c>
    </row>
    <row r="530" spans="3:17" x14ac:dyDescent="0.25">
      <c r="C530" s="319" t="s">
        <v>258</v>
      </c>
      <c r="D530" s="320"/>
      <c r="E530" s="83"/>
      <c r="F530" s="83"/>
      <c r="G530" s="83"/>
      <c r="H530" s="83"/>
      <c r="I530" s="83"/>
      <c r="J530" s="83"/>
      <c r="K530" s="83"/>
      <c r="L530" s="83"/>
      <c r="M530" s="83"/>
      <c r="N530" s="83"/>
      <c r="O530" s="83"/>
      <c r="P530" s="83"/>
      <c r="Q530" s="83"/>
    </row>
    <row r="531" spans="3:17" x14ac:dyDescent="0.25">
      <c r="C531" s="18" t="s">
        <v>252</v>
      </c>
      <c r="D531" s="18" t="s">
        <v>253</v>
      </c>
      <c r="E531" s="83"/>
      <c r="F531" s="83"/>
      <c r="G531" s="83"/>
      <c r="H531" s="83"/>
      <c r="I531" s="83"/>
      <c r="J531" s="83"/>
      <c r="K531" s="83"/>
      <c r="L531" s="83"/>
      <c r="M531" s="83"/>
      <c r="N531" s="83"/>
      <c r="O531" s="83"/>
      <c r="P531" s="83"/>
      <c r="Q531" s="83">
        <f>SUM(E531:P531)</f>
        <v>0</v>
      </c>
    </row>
    <row r="532" spans="3:17" x14ac:dyDescent="0.25">
      <c r="C532" s="18" t="s">
        <v>254</v>
      </c>
      <c r="D532" s="18" t="s">
        <v>255</v>
      </c>
      <c r="E532" s="83"/>
      <c r="F532" s="83"/>
      <c r="G532" s="83"/>
      <c r="H532" s="83"/>
      <c r="I532" s="83"/>
      <c r="J532" s="83"/>
      <c r="K532" s="83"/>
      <c r="L532" s="83"/>
      <c r="M532" s="83"/>
      <c r="N532" s="83"/>
      <c r="O532" s="83"/>
      <c r="P532" s="83"/>
      <c r="Q532" s="83">
        <f>SUM(E532:P532)</f>
        <v>0</v>
      </c>
    </row>
    <row r="533" spans="3:17" x14ac:dyDescent="0.25">
      <c r="C533" s="18" t="s">
        <v>630</v>
      </c>
      <c r="D533" s="18" t="s">
        <v>64</v>
      </c>
      <c r="E533" s="83"/>
      <c r="F533" s="83"/>
      <c r="G533" s="83"/>
      <c r="H533" s="83"/>
      <c r="I533" s="83"/>
      <c r="J533" s="83"/>
      <c r="K533" s="83"/>
      <c r="L533" s="83"/>
      <c r="M533" s="83"/>
      <c r="N533" s="83"/>
      <c r="O533" s="83"/>
      <c r="P533" s="83"/>
      <c r="Q533" s="83">
        <f t="shared" ref="Q533:Q539" si="142">SUM(E533:P533)</f>
        <v>0</v>
      </c>
    </row>
    <row r="534" spans="3:17" x14ac:dyDescent="0.25">
      <c r="C534" s="18" t="s">
        <v>631</v>
      </c>
      <c r="D534" s="18" t="s">
        <v>632</v>
      </c>
      <c r="E534" s="83"/>
      <c r="F534" s="83"/>
      <c r="G534" s="83"/>
      <c r="H534" s="83"/>
      <c r="I534" s="83"/>
      <c r="J534" s="83"/>
      <c r="K534" s="83"/>
      <c r="L534" s="83"/>
      <c r="M534" s="83"/>
      <c r="N534" s="83"/>
      <c r="O534" s="83"/>
      <c r="P534" s="83"/>
      <c r="Q534" s="83">
        <f t="shared" si="142"/>
        <v>0</v>
      </c>
    </row>
    <row r="535" spans="3:17" x14ac:dyDescent="0.25">
      <c r="C535" s="18" t="s">
        <v>633</v>
      </c>
      <c r="D535" s="18" t="s">
        <v>634</v>
      </c>
      <c r="E535" s="83"/>
      <c r="F535" s="83"/>
      <c r="G535" s="83"/>
      <c r="H535" s="83"/>
      <c r="I535" s="83"/>
      <c r="J535" s="83"/>
      <c r="K535" s="83"/>
      <c r="L535" s="83"/>
      <c r="M535" s="83"/>
      <c r="N535" s="83"/>
      <c r="O535" s="83"/>
      <c r="P535" s="83"/>
      <c r="Q535" s="83">
        <f t="shared" si="142"/>
        <v>0</v>
      </c>
    </row>
    <row r="536" spans="3:17" x14ac:dyDescent="0.25">
      <c r="C536" s="18" t="s">
        <v>635</v>
      </c>
      <c r="D536" s="18" t="s">
        <v>636</v>
      </c>
      <c r="E536" s="83"/>
      <c r="F536" s="83"/>
      <c r="G536" s="83"/>
      <c r="H536" s="83"/>
      <c r="I536" s="83"/>
      <c r="J536" s="83"/>
      <c r="K536" s="83"/>
      <c r="L536" s="83"/>
      <c r="M536" s="83"/>
      <c r="N536" s="83"/>
      <c r="O536" s="83"/>
      <c r="P536" s="83"/>
      <c r="Q536" s="83">
        <f t="shared" si="142"/>
        <v>0</v>
      </c>
    </row>
    <row r="537" spans="3:17" x14ac:dyDescent="0.25">
      <c r="C537" s="18" t="s">
        <v>473</v>
      </c>
      <c r="D537" s="18" t="s">
        <v>627</v>
      </c>
      <c r="E537" s="83"/>
      <c r="F537" s="83"/>
      <c r="G537" s="83"/>
      <c r="H537" s="83"/>
      <c r="I537" s="83"/>
      <c r="J537" s="83"/>
      <c r="K537" s="83"/>
      <c r="L537" s="83"/>
      <c r="M537" s="83"/>
      <c r="N537" s="83"/>
      <c r="O537" s="83"/>
      <c r="P537" s="83"/>
      <c r="Q537" s="83">
        <f t="shared" si="142"/>
        <v>0</v>
      </c>
    </row>
    <row r="538" spans="3:17" x14ac:dyDescent="0.25">
      <c r="C538" s="18" t="s">
        <v>473</v>
      </c>
      <c r="D538" s="18" t="s">
        <v>637</v>
      </c>
      <c r="E538" s="83"/>
      <c r="F538" s="83"/>
      <c r="G538" s="83"/>
      <c r="H538" s="83"/>
      <c r="I538" s="83"/>
      <c r="J538" s="83"/>
      <c r="K538" s="83"/>
      <c r="L538" s="83"/>
      <c r="M538" s="83"/>
      <c r="N538" s="83"/>
      <c r="O538" s="83"/>
      <c r="P538" s="83"/>
      <c r="Q538" s="83">
        <f t="shared" si="142"/>
        <v>0</v>
      </c>
    </row>
    <row r="539" spans="3:17" x14ac:dyDescent="0.25">
      <c r="C539" s="18" t="s">
        <v>638</v>
      </c>
      <c r="D539" s="18" t="s">
        <v>629</v>
      </c>
      <c r="E539" s="83"/>
      <c r="F539" s="83"/>
      <c r="G539" s="83"/>
      <c r="H539" s="83"/>
      <c r="I539" s="83"/>
      <c r="J539" s="83"/>
      <c r="K539" s="83"/>
      <c r="L539" s="83"/>
      <c r="M539" s="83"/>
      <c r="N539" s="83"/>
      <c r="O539" s="83"/>
      <c r="P539" s="83"/>
      <c r="Q539" s="83">
        <f t="shared" si="142"/>
        <v>0</v>
      </c>
    </row>
    <row r="540" spans="3:17" x14ac:dyDescent="0.25">
      <c r="C540" s="18" t="s">
        <v>259</v>
      </c>
      <c r="D540" s="18" t="s">
        <v>259</v>
      </c>
      <c r="E540" s="83"/>
      <c r="F540" s="83"/>
      <c r="G540" s="83"/>
      <c r="H540" s="83"/>
      <c r="I540" s="83"/>
      <c r="J540" s="83"/>
      <c r="K540" s="83"/>
      <c r="L540" s="83"/>
      <c r="M540" s="83"/>
      <c r="N540" s="83"/>
      <c r="O540" s="83"/>
      <c r="P540" s="83"/>
      <c r="Q540" s="83">
        <f>SUM(E540:P540)</f>
        <v>0</v>
      </c>
    </row>
    <row r="541" spans="3:17" x14ac:dyDescent="0.25">
      <c r="C541" s="317" t="s">
        <v>225</v>
      </c>
      <c r="D541" s="318"/>
      <c r="E541" s="124">
        <f t="shared" ref="E541:P541" si="143">SUM(E531:E540)</f>
        <v>0</v>
      </c>
      <c r="F541" s="124">
        <f t="shared" si="143"/>
        <v>0</v>
      </c>
      <c r="G541" s="124">
        <f t="shared" si="143"/>
        <v>0</v>
      </c>
      <c r="H541" s="124">
        <f t="shared" si="143"/>
        <v>0</v>
      </c>
      <c r="I541" s="124">
        <f t="shared" si="143"/>
        <v>0</v>
      </c>
      <c r="J541" s="124">
        <f t="shared" si="143"/>
        <v>0</v>
      </c>
      <c r="K541" s="124">
        <f t="shared" si="143"/>
        <v>0</v>
      </c>
      <c r="L541" s="124">
        <f t="shared" si="143"/>
        <v>0</v>
      </c>
      <c r="M541" s="124">
        <f t="shared" si="143"/>
        <v>0</v>
      </c>
      <c r="N541" s="124">
        <f t="shared" si="143"/>
        <v>0</v>
      </c>
      <c r="O541" s="124">
        <f t="shared" si="143"/>
        <v>0</v>
      </c>
      <c r="P541" s="124">
        <f t="shared" si="143"/>
        <v>0</v>
      </c>
      <c r="Q541" s="124">
        <f>SUM(E541:P541)</f>
        <v>0</v>
      </c>
    </row>
    <row r="542" spans="3:17" x14ac:dyDescent="0.25">
      <c r="C542" s="319" t="s">
        <v>260</v>
      </c>
      <c r="D542" s="320"/>
      <c r="E542" s="83"/>
      <c r="F542" s="83"/>
      <c r="G542" s="83"/>
      <c r="H542" s="83"/>
      <c r="I542" s="83"/>
      <c r="J542" s="83"/>
      <c r="K542" s="83"/>
      <c r="L542" s="83"/>
      <c r="M542" s="83"/>
      <c r="N542" s="83"/>
      <c r="O542" s="83"/>
      <c r="P542" s="83"/>
      <c r="Q542" s="83"/>
    </row>
    <row r="543" spans="3:17" x14ac:dyDescent="0.25">
      <c r="C543" s="18" t="s">
        <v>252</v>
      </c>
      <c r="D543" s="18" t="s">
        <v>253</v>
      </c>
      <c r="E543" s="83"/>
      <c r="F543" s="83"/>
      <c r="G543" s="83"/>
      <c r="H543" s="83"/>
      <c r="I543" s="83"/>
      <c r="J543" s="83"/>
      <c r="K543" s="83"/>
      <c r="L543" s="83"/>
      <c r="M543" s="83"/>
      <c r="N543" s="83"/>
      <c r="O543" s="83"/>
      <c r="P543" s="83"/>
      <c r="Q543" s="83">
        <f t="shared" ref="Q543:Q556" si="144">SUM(E543:P543)</f>
        <v>0</v>
      </c>
    </row>
    <row r="544" spans="3:17" x14ac:dyDescent="0.25">
      <c r="C544" s="18" t="s">
        <v>254</v>
      </c>
      <c r="D544" s="18" t="s">
        <v>255</v>
      </c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>
        <f t="shared" si="144"/>
        <v>0</v>
      </c>
    </row>
    <row r="545" spans="3:17" x14ac:dyDescent="0.25">
      <c r="C545" s="18" t="s">
        <v>641</v>
      </c>
      <c r="D545" s="18" t="s">
        <v>64</v>
      </c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>
        <f t="shared" si="144"/>
        <v>0</v>
      </c>
    </row>
    <row r="546" spans="3:17" x14ac:dyDescent="0.25">
      <c r="C546" s="18" t="s">
        <v>631</v>
      </c>
      <c r="D546" s="18" t="s">
        <v>632</v>
      </c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>
        <f t="shared" si="144"/>
        <v>0</v>
      </c>
    </row>
    <row r="547" spans="3:17" x14ac:dyDescent="0.25">
      <c r="C547" s="18" t="s">
        <v>633</v>
      </c>
      <c r="D547" s="18" t="s">
        <v>634</v>
      </c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>
        <f t="shared" si="144"/>
        <v>0</v>
      </c>
    </row>
    <row r="548" spans="3:17" x14ac:dyDescent="0.25">
      <c r="C548" s="18" t="s">
        <v>639</v>
      </c>
      <c r="D548" s="18" t="s">
        <v>640</v>
      </c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>
        <f t="shared" si="144"/>
        <v>0</v>
      </c>
    </row>
    <row r="549" spans="3:17" x14ac:dyDescent="0.25">
      <c r="C549" s="18" t="s">
        <v>635</v>
      </c>
      <c r="D549" s="18" t="s">
        <v>636</v>
      </c>
      <c r="E549" s="83"/>
      <c r="F549" s="83"/>
      <c r="G549" s="83"/>
      <c r="H549" s="83"/>
      <c r="I549" s="83"/>
      <c r="J549" s="83"/>
      <c r="K549" s="83"/>
      <c r="L549" s="83"/>
      <c r="M549" s="83"/>
      <c r="N549" s="83"/>
      <c r="O549" s="83"/>
      <c r="P549" s="83"/>
      <c r="Q549" s="83">
        <f t="shared" si="144"/>
        <v>0</v>
      </c>
    </row>
    <row r="550" spans="3:17" x14ac:dyDescent="0.25">
      <c r="C550" s="18" t="s">
        <v>473</v>
      </c>
      <c r="D550" s="18" t="s">
        <v>627</v>
      </c>
      <c r="E550" s="83"/>
      <c r="F550" s="83"/>
      <c r="G550" s="83"/>
      <c r="H550" s="83"/>
      <c r="I550" s="83"/>
      <c r="J550" s="83"/>
      <c r="K550" s="83"/>
      <c r="L550" s="83"/>
      <c r="M550" s="83"/>
      <c r="N550" s="83"/>
      <c r="O550" s="83"/>
      <c r="P550" s="83"/>
      <c r="Q550" s="83">
        <f t="shared" si="144"/>
        <v>0</v>
      </c>
    </row>
    <row r="551" spans="3:17" x14ac:dyDescent="0.25">
      <c r="C551" s="18" t="s">
        <v>473</v>
      </c>
      <c r="D551" s="18" t="s">
        <v>637</v>
      </c>
      <c r="E551" s="83"/>
      <c r="F551" s="83"/>
      <c r="G551" s="83"/>
      <c r="H551" s="83"/>
      <c r="I551" s="83"/>
      <c r="J551" s="83"/>
      <c r="K551" s="83"/>
      <c r="L551" s="83"/>
      <c r="M551" s="83"/>
      <c r="N551" s="83"/>
      <c r="O551" s="83"/>
      <c r="P551" s="83"/>
      <c r="Q551" s="83">
        <f t="shared" si="144"/>
        <v>0</v>
      </c>
    </row>
    <row r="552" spans="3:17" x14ac:dyDescent="0.25">
      <c r="C552" s="18" t="s">
        <v>638</v>
      </c>
      <c r="D552" s="18" t="s">
        <v>629</v>
      </c>
      <c r="E552" s="83"/>
      <c r="F552" s="83"/>
      <c r="G552" s="83"/>
      <c r="H552" s="83"/>
      <c r="I552" s="83"/>
      <c r="J552" s="83"/>
      <c r="K552" s="83"/>
      <c r="L552" s="83"/>
      <c r="M552" s="83"/>
      <c r="N552" s="83"/>
      <c r="O552" s="83"/>
      <c r="P552" s="83"/>
      <c r="Q552" s="83">
        <f t="shared" si="144"/>
        <v>0</v>
      </c>
    </row>
    <row r="553" spans="3:17" x14ac:dyDescent="0.25">
      <c r="C553" s="18" t="s">
        <v>259</v>
      </c>
      <c r="D553" s="18" t="s">
        <v>259</v>
      </c>
      <c r="E553" s="83"/>
      <c r="F553" s="83"/>
      <c r="G553" s="83"/>
      <c r="H553" s="83"/>
      <c r="I553" s="83"/>
      <c r="J553" s="83"/>
      <c r="K553" s="83"/>
      <c r="L553" s="83"/>
      <c r="M553" s="83"/>
      <c r="N553" s="83"/>
      <c r="O553" s="83"/>
      <c r="P553" s="83"/>
      <c r="Q553" s="83">
        <f t="shared" si="144"/>
        <v>0</v>
      </c>
    </row>
    <row r="554" spans="3:17" x14ac:dyDescent="0.25">
      <c r="C554" s="317" t="s">
        <v>225</v>
      </c>
      <c r="D554" s="318"/>
      <c r="E554" s="124">
        <f t="shared" ref="E554:P554" si="145">SUM(E543:E553)</f>
        <v>0</v>
      </c>
      <c r="F554" s="124">
        <f t="shared" si="145"/>
        <v>0</v>
      </c>
      <c r="G554" s="124">
        <f t="shared" si="145"/>
        <v>0</v>
      </c>
      <c r="H554" s="124">
        <f t="shared" si="145"/>
        <v>0</v>
      </c>
      <c r="I554" s="124">
        <f t="shared" si="145"/>
        <v>0</v>
      </c>
      <c r="J554" s="124">
        <f t="shared" si="145"/>
        <v>0</v>
      </c>
      <c r="K554" s="124">
        <f t="shared" si="145"/>
        <v>0</v>
      </c>
      <c r="L554" s="124">
        <f t="shared" si="145"/>
        <v>0</v>
      </c>
      <c r="M554" s="124">
        <f t="shared" si="145"/>
        <v>0</v>
      </c>
      <c r="N554" s="124">
        <f t="shared" si="145"/>
        <v>0</v>
      </c>
      <c r="O554" s="124">
        <f t="shared" si="145"/>
        <v>0</v>
      </c>
      <c r="P554" s="124">
        <f t="shared" si="145"/>
        <v>0</v>
      </c>
      <c r="Q554" s="124">
        <f t="shared" si="144"/>
        <v>0</v>
      </c>
    </row>
    <row r="555" spans="3:17" x14ac:dyDescent="0.25">
      <c r="C555" s="317" t="s">
        <v>256</v>
      </c>
      <c r="D555" s="318"/>
      <c r="E555" s="124">
        <f t="shared" ref="E555:P555" si="146">E529+E541+E554</f>
        <v>0</v>
      </c>
      <c r="F555" s="124">
        <f t="shared" si="146"/>
        <v>0</v>
      </c>
      <c r="G555" s="124">
        <f t="shared" si="146"/>
        <v>0</v>
      </c>
      <c r="H555" s="124">
        <f t="shared" si="146"/>
        <v>0</v>
      </c>
      <c r="I555" s="124">
        <f t="shared" si="146"/>
        <v>0</v>
      </c>
      <c r="J555" s="124">
        <f t="shared" si="146"/>
        <v>0</v>
      </c>
      <c r="K555" s="124">
        <f t="shared" si="146"/>
        <v>0</v>
      </c>
      <c r="L555" s="124">
        <f t="shared" si="146"/>
        <v>0</v>
      </c>
      <c r="M555" s="124">
        <f t="shared" si="146"/>
        <v>0</v>
      </c>
      <c r="N555" s="124">
        <f t="shared" si="146"/>
        <v>0</v>
      </c>
      <c r="O555" s="124">
        <f t="shared" si="146"/>
        <v>0</v>
      </c>
      <c r="P555" s="124">
        <f t="shared" si="146"/>
        <v>0</v>
      </c>
      <c r="Q555" s="124">
        <f t="shared" si="144"/>
        <v>0</v>
      </c>
    </row>
    <row r="556" spans="3:17" x14ac:dyDescent="0.25">
      <c r="C556" s="317" t="s">
        <v>261</v>
      </c>
      <c r="D556" s="318"/>
      <c r="E556" s="124">
        <f t="shared" ref="E556:P556" si="147">E555+E517</f>
        <v>0</v>
      </c>
      <c r="F556" s="124">
        <f t="shared" si="147"/>
        <v>0</v>
      </c>
      <c r="G556" s="124">
        <f t="shared" si="147"/>
        <v>0</v>
      </c>
      <c r="H556" s="124">
        <f t="shared" si="147"/>
        <v>0</v>
      </c>
      <c r="I556" s="124">
        <f t="shared" si="147"/>
        <v>0</v>
      </c>
      <c r="J556" s="124">
        <f t="shared" si="147"/>
        <v>0</v>
      </c>
      <c r="K556" s="124">
        <f t="shared" si="147"/>
        <v>0</v>
      </c>
      <c r="L556" s="124">
        <f t="shared" si="147"/>
        <v>0</v>
      </c>
      <c r="M556" s="124">
        <f t="shared" si="147"/>
        <v>0</v>
      </c>
      <c r="N556" s="124">
        <f t="shared" si="147"/>
        <v>0</v>
      </c>
      <c r="O556" s="124">
        <f t="shared" si="147"/>
        <v>0</v>
      </c>
      <c r="P556" s="124">
        <f t="shared" si="147"/>
        <v>0</v>
      </c>
      <c r="Q556" s="124">
        <f t="shared" si="144"/>
        <v>0</v>
      </c>
    </row>
    <row r="558" spans="3:17" x14ac:dyDescent="0.25">
      <c r="C558" s="15"/>
      <c r="Q558" s="27" t="s">
        <v>109</v>
      </c>
    </row>
    <row r="559" spans="3:17" x14ac:dyDescent="0.25">
      <c r="C559" s="312" t="s">
        <v>244</v>
      </c>
      <c r="D559" s="312"/>
      <c r="E559" s="306" t="s">
        <v>326</v>
      </c>
      <c r="F559" s="306"/>
      <c r="G559" s="306"/>
      <c r="H559" s="306"/>
      <c r="I559" s="306"/>
      <c r="J559" s="306"/>
      <c r="K559" s="306"/>
      <c r="L559" s="306"/>
      <c r="M559" s="306"/>
      <c r="N559" s="306"/>
      <c r="O559" s="306"/>
      <c r="P559" s="306"/>
      <c r="Q559" s="306"/>
    </row>
    <row r="560" spans="3:17" x14ac:dyDescent="0.25">
      <c r="C560" s="312"/>
      <c r="D560" s="312"/>
      <c r="E560" s="14" t="s">
        <v>110</v>
      </c>
      <c r="F560" s="14" t="s">
        <v>111</v>
      </c>
      <c r="G560" s="14" t="s">
        <v>112</v>
      </c>
      <c r="H560" s="14" t="s">
        <v>113</v>
      </c>
      <c r="I560" s="14" t="s">
        <v>114</v>
      </c>
      <c r="J560" s="14" t="s">
        <v>115</v>
      </c>
      <c r="K560" s="14" t="s">
        <v>116</v>
      </c>
      <c r="L560" s="14" t="s">
        <v>117</v>
      </c>
      <c r="M560" s="14" t="s">
        <v>118</v>
      </c>
      <c r="N560" s="14" t="s">
        <v>119</v>
      </c>
      <c r="O560" s="14" t="s">
        <v>120</v>
      </c>
      <c r="P560" s="14" t="s">
        <v>121</v>
      </c>
      <c r="Q560" s="14" t="s">
        <v>108</v>
      </c>
    </row>
    <row r="561" spans="3:17" x14ac:dyDescent="0.25">
      <c r="C561" s="319" t="s">
        <v>246</v>
      </c>
      <c r="D561" s="320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</row>
    <row r="562" spans="3:17" x14ac:dyDescent="0.25">
      <c r="C562" s="74" t="s">
        <v>247</v>
      </c>
      <c r="D562" s="74" t="s">
        <v>248</v>
      </c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>
        <f>SUM(E562:P562)</f>
        <v>0</v>
      </c>
    </row>
    <row r="563" spans="3:17" x14ac:dyDescent="0.25">
      <c r="C563" s="18" t="s">
        <v>249</v>
      </c>
      <c r="D563" s="18" t="s">
        <v>250</v>
      </c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>
        <f>SUM(E563:P563)</f>
        <v>0</v>
      </c>
    </row>
    <row r="564" spans="3:17" x14ac:dyDescent="0.25">
      <c r="C564" s="18" t="s">
        <v>616</v>
      </c>
      <c r="D564" s="18" t="s">
        <v>617</v>
      </c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>
        <f t="shared" ref="Q564:Q570" si="148">SUM(E564:P564)</f>
        <v>0</v>
      </c>
    </row>
    <row r="565" spans="3:17" x14ac:dyDescent="0.25">
      <c r="C565" s="18" t="s">
        <v>618</v>
      </c>
      <c r="D565" s="18" t="s">
        <v>619</v>
      </c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>
        <f t="shared" si="148"/>
        <v>0</v>
      </c>
    </row>
    <row r="566" spans="3:17" x14ac:dyDescent="0.25">
      <c r="C566" s="18" t="s">
        <v>620</v>
      </c>
      <c r="D566" s="18" t="s">
        <v>621</v>
      </c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>
        <f t="shared" si="148"/>
        <v>0</v>
      </c>
    </row>
    <row r="567" spans="3:17" x14ac:dyDescent="0.25">
      <c r="C567" s="18" t="s">
        <v>622</v>
      </c>
      <c r="D567" s="18" t="s">
        <v>623</v>
      </c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>
        <f t="shared" si="148"/>
        <v>0</v>
      </c>
    </row>
    <row r="568" spans="3:17" x14ac:dyDescent="0.25">
      <c r="C568" s="18" t="s">
        <v>624</v>
      </c>
      <c r="D568" s="18" t="s">
        <v>625</v>
      </c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>
        <f t="shared" si="148"/>
        <v>0</v>
      </c>
    </row>
    <row r="569" spans="3:17" x14ac:dyDescent="0.25">
      <c r="C569" s="18" t="s">
        <v>626</v>
      </c>
      <c r="D569" s="18" t="s">
        <v>627</v>
      </c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>
        <f t="shared" si="148"/>
        <v>0</v>
      </c>
    </row>
    <row r="570" spans="3:17" x14ac:dyDescent="0.25">
      <c r="C570" s="18" t="s">
        <v>628</v>
      </c>
      <c r="D570" s="18" t="s">
        <v>629</v>
      </c>
      <c r="E570" s="83"/>
      <c r="F570" s="83"/>
      <c r="G570" s="83"/>
      <c r="H570" s="83"/>
      <c r="I570" s="83"/>
      <c r="J570" s="83"/>
      <c r="K570" s="83"/>
      <c r="L570" s="83"/>
      <c r="M570" s="83"/>
      <c r="N570" s="83"/>
      <c r="O570" s="83"/>
      <c r="P570" s="83"/>
      <c r="Q570" s="83">
        <f t="shared" si="148"/>
        <v>0</v>
      </c>
    </row>
    <row r="571" spans="3:17" x14ac:dyDescent="0.25">
      <c r="C571" s="18" t="s">
        <v>259</v>
      </c>
      <c r="D571" s="18" t="s">
        <v>259</v>
      </c>
      <c r="E571" s="83"/>
      <c r="F571" s="83"/>
      <c r="G571" s="83"/>
      <c r="H571" s="83"/>
      <c r="I571" s="83"/>
      <c r="J571" s="83"/>
      <c r="K571" s="83"/>
      <c r="L571" s="83"/>
      <c r="M571" s="83"/>
      <c r="N571" s="83"/>
      <c r="O571" s="83"/>
      <c r="P571" s="83"/>
      <c r="Q571" s="83">
        <f>SUM(E571:P571)</f>
        <v>0</v>
      </c>
    </row>
    <row r="572" spans="3:17" x14ac:dyDescent="0.25">
      <c r="C572" s="317" t="s">
        <v>251</v>
      </c>
      <c r="D572" s="318"/>
      <c r="E572" s="124">
        <f t="shared" ref="E572:P572" si="149">SUM(E562:E571)</f>
        <v>0</v>
      </c>
      <c r="F572" s="124">
        <f t="shared" si="149"/>
        <v>0</v>
      </c>
      <c r="G572" s="124">
        <f t="shared" si="149"/>
        <v>0</v>
      </c>
      <c r="H572" s="124">
        <f t="shared" si="149"/>
        <v>0</v>
      </c>
      <c r="I572" s="124">
        <f t="shared" si="149"/>
        <v>0</v>
      </c>
      <c r="J572" s="124">
        <f t="shared" si="149"/>
        <v>0</v>
      </c>
      <c r="K572" s="124">
        <f t="shared" si="149"/>
        <v>0</v>
      </c>
      <c r="L572" s="124">
        <f t="shared" si="149"/>
        <v>0</v>
      </c>
      <c r="M572" s="124">
        <f t="shared" si="149"/>
        <v>0</v>
      </c>
      <c r="N572" s="124">
        <f t="shared" si="149"/>
        <v>0</v>
      </c>
      <c r="O572" s="124">
        <f t="shared" si="149"/>
        <v>0</v>
      </c>
      <c r="P572" s="124">
        <f t="shared" si="149"/>
        <v>0</v>
      </c>
      <c r="Q572" s="124">
        <f>SUM(E572:P572)</f>
        <v>0</v>
      </c>
    </row>
    <row r="573" spans="3:17" x14ac:dyDescent="0.25">
      <c r="C573" s="319" t="s">
        <v>257</v>
      </c>
      <c r="D573" s="320"/>
      <c r="E573" s="83"/>
      <c r="F573" s="83"/>
      <c r="G573" s="83"/>
      <c r="H573" s="83"/>
      <c r="I573" s="83"/>
      <c r="J573" s="83"/>
      <c r="K573" s="83"/>
      <c r="L573" s="83"/>
      <c r="M573" s="83"/>
      <c r="N573" s="83"/>
      <c r="O573" s="83"/>
      <c r="P573" s="83"/>
      <c r="Q573" s="83"/>
    </row>
    <row r="574" spans="3:17" x14ac:dyDescent="0.25">
      <c r="C574" s="18" t="s">
        <v>252</v>
      </c>
      <c r="D574" s="18" t="s">
        <v>253</v>
      </c>
      <c r="E574" s="83"/>
      <c r="F574" s="83"/>
      <c r="G574" s="83"/>
      <c r="H574" s="83"/>
      <c r="I574" s="83"/>
      <c r="J574" s="83"/>
      <c r="K574" s="83"/>
      <c r="L574" s="83"/>
      <c r="M574" s="83"/>
      <c r="N574" s="83"/>
      <c r="O574" s="83"/>
      <c r="P574" s="83"/>
      <c r="Q574" s="83">
        <f>SUM(E574:P574)</f>
        <v>0</v>
      </c>
    </row>
    <row r="575" spans="3:17" x14ac:dyDescent="0.25">
      <c r="C575" s="18" t="s">
        <v>254</v>
      </c>
      <c r="D575" s="18" t="s">
        <v>255</v>
      </c>
      <c r="E575" s="83"/>
      <c r="F575" s="83"/>
      <c r="G575" s="83"/>
      <c r="H575" s="83"/>
      <c r="I575" s="83"/>
      <c r="J575" s="83"/>
      <c r="K575" s="83"/>
      <c r="L575" s="83"/>
      <c r="M575" s="83"/>
      <c r="N575" s="83"/>
      <c r="O575" s="83"/>
      <c r="P575" s="83"/>
      <c r="Q575" s="83">
        <f>SUM(E575:P575)</f>
        <v>0</v>
      </c>
    </row>
    <row r="576" spans="3:17" x14ac:dyDescent="0.25">
      <c r="C576" s="18" t="s">
        <v>630</v>
      </c>
      <c r="D576" s="18" t="s">
        <v>64</v>
      </c>
      <c r="E576" s="83"/>
      <c r="F576" s="83"/>
      <c r="G576" s="83"/>
      <c r="H576" s="83"/>
      <c r="I576" s="83"/>
      <c r="J576" s="83"/>
      <c r="K576" s="83"/>
      <c r="L576" s="83"/>
      <c r="M576" s="83"/>
      <c r="N576" s="83"/>
      <c r="O576" s="83"/>
      <c r="P576" s="83"/>
      <c r="Q576" s="83">
        <f t="shared" ref="Q576:Q582" si="150">SUM(E576:P576)</f>
        <v>0</v>
      </c>
    </row>
    <row r="577" spans="3:17" x14ac:dyDescent="0.25">
      <c r="C577" s="18" t="s">
        <v>631</v>
      </c>
      <c r="D577" s="18" t="s">
        <v>632</v>
      </c>
      <c r="E577" s="83"/>
      <c r="F577" s="83"/>
      <c r="G577" s="83"/>
      <c r="H577" s="83"/>
      <c r="I577" s="83"/>
      <c r="J577" s="83"/>
      <c r="K577" s="83"/>
      <c r="L577" s="83"/>
      <c r="M577" s="83"/>
      <c r="N577" s="83"/>
      <c r="O577" s="83"/>
      <c r="P577" s="83"/>
      <c r="Q577" s="83">
        <f t="shared" si="150"/>
        <v>0</v>
      </c>
    </row>
    <row r="578" spans="3:17" x14ac:dyDescent="0.25">
      <c r="C578" s="18" t="s">
        <v>633</v>
      </c>
      <c r="D578" s="18" t="s">
        <v>634</v>
      </c>
      <c r="E578" s="83"/>
      <c r="F578" s="83"/>
      <c r="G578" s="83"/>
      <c r="H578" s="83"/>
      <c r="I578" s="83"/>
      <c r="J578" s="83"/>
      <c r="K578" s="83"/>
      <c r="L578" s="83"/>
      <c r="M578" s="83"/>
      <c r="N578" s="83"/>
      <c r="O578" s="83"/>
      <c r="P578" s="83"/>
      <c r="Q578" s="83">
        <f t="shared" si="150"/>
        <v>0</v>
      </c>
    </row>
    <row r="579" spans="3:17" x14ac:dyDescent="0.25">
      <c r="C579" s="18" t="s">
        <v>635</v>
      </c>
      <c r="D579" s="18" t="s">
        <v>636</v>
      </c>
      <c r="E579" s="83"/>
      <c r="F579" s="83"/>
      <c r="G579" s="83"/>
      <c r="H579" s="83"/>
      <c r="I579" s="83"/>
      <c r="J579" s="83"/>
      <c r="K579" s="83"/>
      <c r="L579" s="83"/>
      <c r="M579" s="83"/>
      <c r="N579" s="83"/>
      <c r="O579" s="83"/>
      <c r="P579" s="83"/>
      <c r="Q579" s="83">
        <f t="shared" si="150"/>
        <v>0</v>
      </c>
    </row>
    <row r="580" spans="3:17" x14ac:dyDescent="0.25">
      <c r="C580" s="18" t="s">
        <v>473</v>
      </c>
      <c r="D580" s="18" t="s">
        <v>627</v>
      </c>
      <c r="E580" s="83"/>
      <c r="F580" s="83"/>
      <c r="G580" s="83"/>
      <c r="H580" s="83"/>
      <c r="I580" s="83"/>
      <c r="J580" s="83"/>
      <c r="K580" s="83"/>
      <c r="L580" s="83"/>
      <c r="M580" s="83"/>
      <c r="N580" s="83"/>
      <c r="O580" s="83"/>
      <c r="P580" s="83"/>
      <c r="Q580" s="83">
        <f t="shared" si="150"/>
        <v>0</v>
      </c>
    </row>
    <row r="581" spans="3:17" x14ac:dyDescent="0.25">
      <c r="C581" s="18" t="s">
        <v>473</v>
      </c>
      <c r="D581" s="18" t="s">
        <v>637</v>
      </c>
      <c r="E581" s="83"/>
      <c r="F581" s="83"/>
      <c r="G581" s="83"/>
      <c r="H581" s="83"/>
      <c r="I581" s="83"/>
      <c r="J581" s="83"/>
      <c r="K581" s="83"/>
      <c r="L581" s="83"/>
      <c r="M581" s="83"/>
      <c r="N581" s="83"/>
      <c r="O581" s="83"/>
      <c r="P581" s="83"/>
      <c r="Q581" s="83">
        <f t="shared" si="150"/>
        <v>0</v>
      </c>
    </row>
    <row r="582" spans="3:17" x14ac:dyDescent="0.25">
      <c r="C582" s="18" t="s">
        <v>638</v>
      </c>
      <c r="D582" s="18" t="s">
        <v>629</v>
      </c>
      <c r="E582" s="83"/>
      <c r="F582" s="83"/>
      <c r="G582" s="83"/>
      <c r="H582" s="83"/>
      <c r="I582" s="83"/>
      <c r="J582" s="83"/>
      <c r="K582" s="83"/>
      <c r="L582" s="83"/>
      <c r="M582" s="83"/>
      <c r="N582" s="83"/>
      <c r="O582" s="83"/>
      <c r="P582" s="83"/>
      <c r="Q582" s="83">
        <f t="shared" si="150"/>
        <v>0</v>
      </c>
    </row>
    <row r="583" spans="3:17" x14ac:dyDescent="0.25">
      <c r="C583" s="18" t="s">
        <v>259</v>
      </c>
      <c r="D583" s="18" t="s">
        <v>259</v>
      </c>
      <c r="E583" s="83"/>
      <c r="F583" s="83"/>
      <c r="G583" s="83"/>
      <c r="H583" s="83"/>
      <c r="I583" s="83"/>
      <c r="J583" s="83"/>
      <c r="K583" s="83"/>
      <c r="L583" s="83"/>
      <c r="M583" s="83"/>
      <c r="N583" s="83"/>
      <c r="O583" s="83"/>
      <c r="P583" s="83"/>
      <c r="Q583" s="83">
        <f>SUM(E583:P583)</f>
        <v>0</v>
      </c>
    </row>
    <row r="584" spans="3:17" x14ac:dyDescent="0.25">
      <c r="C584" s="317" t="s">
        <v>225</v>
      </c>
      <c r="D584" s="318"/>
      <c r="E584" s="124">
        <f t="shared" ref="E584:P584" si="151">SUM(E574:E583)</f>
        <v>0</v>
      </c>
      <c r="F584" s="124">
        <f t="shared" si="151"/>
        <v>0</v>
      </c>
      <c r="G584" s="124">
        <f t="shared" si="151"/>
        <v>0</v>
      </c>
      <c r="H584" s="124">
        <f t="shared" si="151"/>
        <v>0</v>
      </c>
      <c r="I584" s="124">
        <f t="shared" si="151"/>
        <v>0</v>
      </c>
      <c r="J584" s="124">
        <f t="shared" si="151"/>
        <v>0</v>
      </c>
      <c r="K584" s="124">
        <f t="shared" si="151"/>
        <v>0</v>
      </c>
      <c r="L584" s="124">
        <f t="shared" si="151"/>
        <v>0</v>
      </c>
      <c r="M584" s="124">
        <f t="shared" si="151"/>
        <v>0</v>
      </c>
      <c r="N584" s="124">
        <f t="shared" si="151"/>
        <v>0</v>
      </c>
      <c r="O584" s="124">
        <f t="shared" si="151"/>
        <v>0</v>
      </c>
      <c r="P584" s="124">
        <f t="shared" si="151"/>
        <v>0</v>
      </c>
      <c r="Q584" s="124">
        <f>SUM(E584:P584)</f>
        <v>0</v>
      </c>
    </row>
    <row r="585" spans="3:17" x14ac:dyDescent="0.25">
      <c r="C585" s="319" t="s">
        <v>258</v>
      </c>
      <c r="D585" s="320"/>
      <c r="E585" s="83"/>
      <c r="F585" s="83"/>
      <c r="G585" s="83"/>
      <c r="H585" s="83"/>
      <c r="I585" s="83"/>
      <c r="J585" s="83"/>
      <c r="K585" s="83"/>
      <c r="L585" s="83"/>
      <c r="M585" s="83"/>
      <c r="N585" s="83"/>
      <c r="O585" s="83"/>
      <c r="P585" s="83"/>
      <c r="Q585" s="83"/>
    </row>
    <row r="586" spans="3:17" x14ac:dyDescent="0.25">
      <c r="C586" s="18" t="s">
        <v>252</v>
      </c>
      <c r="D586" s="18" t="s">
        <v>253</v>
      </c>
      <c r="E586" s="83"/>
      <c r="F586" s="83"/>
      <c r="G586" s="83"/>
      <c r="H586" s="83"/>
      <c r="I586" s="83"/>
      <c r="J586" s="83"/>
      <c r="K586" s="83"/>
      <c r="L586" s="83"/>
      <c r="M586" s="83"/>
      <c r="N586" s="83"/>
      <c r="O586" s="83"/>
      <c r="P586" s="83"/>
      <c r="Q586" s="83">
        <f>SUM(E586:P586)</f>
        <v>0</v>
      </c>
    </row>
    <row r="587" spans="3:17" x14ac:dyDescent="0.25">
      <c r="C587" s="18" t="s">
        <v>254</v>
      </c>
      <c r="D587" s="18" t="s">
        <v>255</v>
      </c>
      <c r="E587" s="83"/>
      <c r="F587" s="83"/>
      <c r="G587" s="83"/>
      <c r="H587" s="83"/>
      <c r="I587" s="83"/>
      <c r="J587" s="83"/>
      <c r="K587" s="83"/>
      <c r="L587" s="83"/>
      <c r="M587" s="83"/>
      <c r="N587" s="83"/>
      <c r="O587" s="83"/>
      <c r="P587" s="83"/>
      <c r="Q587" s="83">
        <f>SUM(E587:P587)</f>
        <v>0</v>
      </c>
    </row>
    <row r="588" spans="3:17" x14ac:dyDescent="0.25">
      <c r="C588" s="18" t="s">
        <v>630</v>
      </c>
      <c r="D588" s="18" t="s">
        <v>64</v>
      </c>
      <c r="E588" s="83"/>
      <c r="F588" s="83"/>
      <c r="G588" s="83"/>
      <c r="H588" s="83"/>
      <c r="I588" s="83"/>
      <c r="J588" s="83"/>
      <c r="K588" s="83"/>
      <c r="L588" s="83"/>
      <c r="M588" s="83"/>
      <c r="N588" s="83"/>
      <c r="O588" s="83"/>
      <c r="P588" s="83"/>
      <c r="Q588" s="83">
        <f t="shared" ref="Q588:Q594" si="152">SUM(E588:P588)</f>
        <v>0</v>
      </c>
    </row>
    <row r="589" spans="3:17" x14ac:dyDescent="0.25">
      <c r="C589" s="18" t="s">
        <v>631</v>
      </c>
      <c r="D589" s="18" t="s">
        <v>632</v>
      </c>
      <c r="E589" s="83"/>
      <c r="F589" s="83"/>
      <c r="G589" s="83"/>
      <c r="H589" s="83"/>
      <c r="I589" s="83"/>
      <c r="J589" s="83"/>
      <c r="K589" s="83"/>
      <c r="L589" s="83"/>
      <c r="M589" s="83"/>
      <c r="N589" s="83"/>
      <c r="O589" s="83"/>
      <c r="P589" s="83"/>
      <c r="Q589" s="83">
        <f t="shared" si="152"/>
        <v>0</v>
      </c>
    </row>
    <row r="590" spans="3:17" x14ac:dyDescent="0.25">
      <c r="C590" s="18" t="s">
        <v>633</v>
      </c>
      <c r="D590" s="18" t="s">
        <v>634</v>
      </c>
      <c r="E590" s="83"/>
      <c r="F590" s="83"/>
      <c r="G590" s="83"/>
      <c r="H590" s="83"/>
      <c r="I590" s="83"/>
      <c r="J590" s="83"/>
      <c r="K590" s="83"/>
      <c r="L590" s="83"/>
      <c r="M590" s="83"/>
      <c r="N590" s="83"/>
      <c r="O590" s="83"/>
      <c r="P590" s="83"/>
      <c r="Q590" s="83">
        <f t="shared" si="152"/>
        <v>0</v>
      </c>
    </row>
    <row r="591" spans="3:17" x14ac:dyDescent="0.25">
      <c r="C591" s="18" t="s">
        <v>635</v>
      </c>
      <c r="D591" s="18" t="s">
        <v>636</v>
      </c>
      <c r="E591" s="83"/>
      <c r="F591" s="83"/>
      <c r="G591" s="83"/>
      <c r="H591" s="83"/>
      <c r="I591" s="83"/>
      <c r="J591" s="83"/>
      <c r="K591" s="83"/>
      <c r="L591" s="83"/>
      <c r="M591" s="83"/>
      <c r="N591" s="83"/>
      <c r="O591" s="83"/>
      <c r="P591" s="83"/>
      <c r="Q591" s="83">
        <f t="shared" si="152"/>
        <v>0</v>
      </c>
    </row>
    <row r="592" spans="3:17" x14ac:dyDescent="0.25">
      <c r="C592" s="18" t="s">
        <v>473</v>
      </c>
      <c r="D592" s="18" t="s">
        <v>627</v>
      </c>
      <c r="E592" s="83"/>
      <c r="F592" s="83"/>
      <c r="G592" s="83"/>
      <c r="H592" s="83"/>
      <c r="I592" s="83"/>
      <c r="J592" s="83"/>
      <c r="K592" s="83"/>
      <c r="L592" s="83"/>
      <c r="M592" s="83"/>
      <c r="N592" s="83"/>
      <c r="O592" s="83"/>
      <c r="P592" s="83"/>
      <c r="Q592" s="83">
        <f t="shared" si="152"/>
        <v>0</v>
      </c>
    </row>
    <row r="593" spans="3:17" x14ac:dyDescent="0.25">
      <c r="C593" s="18" t="s">
        <v>473</v>
      </c>
      <c r="D593" s="18" t="s">
        <v>637</v>
      </c>
      <c r="E593" s="83"/>
      <c r="F593" s="83"/>
      <c r="G593" s="83"/>
      <c r="H593" s="83"/>
      <c r="I593" s="83"/>
      <c r="J593" s="83"/>
      <c r="K593" s="83"/>
      <c r="L593" s="83"/>
      <c r="M593" s="83"/>
      <c r="N593" s="83"/>
      <c r="O593" s="83"/>
      <c r="P593" s="83"/>
      <c r="Q593" s="83">
        <f t="shared" si="152"/>
        <v>0</v>
      </c>
    </row>
    <row r="594" spans="3:17" x14ac:dyDescent="0.25">
      <c r="C594" s="18" t="s">
        <v>638</v>
      </c>
      <c r="D594" s="18" t="s">
        <v>629</v>
      </c>
      <c r="E594" s="83"/>
      <c r="F594" s="83"/>
      <c r="G594" s="83"/>
      <c r="H594" s="83"/>
      <c r="I594" s="83"/>
      <c r="J594" s="83"/>
      <c r="K594" s="83"/>
      <c r="L594" s="83"/>
      <c r="M594" s="83"/>
      <c r="N594" s="83"/>
      <c r="O594" s="83"/>
      <c r="P594" s="83"/>
      <c r="Q594" s="83">
        <f t="shared" si="152"/>
        <v>0</v>
      </c>
    </row>
    <row r="595" spans="3:17" x14ac:dyDescent="0.25">
      <c r="C595" s="18" t="s">
        <v>259</v>
      </c>
      <c r="D595" s="18" t="s">
        <v>259</v>
      </c>
      <c r="E595" s="83"/>
      <c r="F595" s="83"/>
      <c r="G595" s="83"/>
      <c r="H595" s="83"/>
      <c r="I595" s="83"/>
      <c r="J595" s="83"/>
      <c r="K595" s="83"/>
      <c r="L595" s="83"/>
      <c r="M595" s="83"/>
      <c r="N595" s="83"/>
      <c r="O595" s="83"/>
      <c r="P595" s="83"/>
      <c r="Q595" s="83">
        <f>SUM(E595:P595)</f>
        <v>0</v>
      </c>
    </row>
    <row r="596" spans="3:17" x14ac:dyDescent="0.25">
      <c r="C596" s="317" t="s">
        <v>225</v>
      </c>
      <c r="D596" s="318"/>
      <c r="E596" s="124">
        <f t="shared" ref="E596:P596" si="153">SUM(E586:E595)</f>
        <v>0</v>
      </c>
      <c r="F596" s="124">
        <f t="shared" si="153"/>
        <v>0</v>
      </c>
      <c r="G596" s="124">
        <f t="shared" si="153"/>
        <v>0</v>
      </c>
      <c r="H596" s="124">
        <f t="shared" si="153"/>
        <v>0</v>
      </c>
      <c r="I596" s="124">
        <f t="shared" si="153"/>
        <v>0</v>
      </c>
      <c r="J596" s="124">
        <f t="shared" si="153"/>
        <v>0</v>
      </c>
      <c r="K596" s="124">
        <f t="shared" si="153"/>
        <v>0</v>
      </c>
      <c r="L596" s="124">
        <f t="shared" si="153"/>
        <v>0</v>
      </c>
      <c r="M596" s="124">
        <f t="shared" si="153"/>
        <v>0</v>
      </c>
      <c r="N596" s="124">
        <f t="shared" si="153"/>
        <v>0</v>
      </c>
      <c r="O596" s="124">
        <f t="shared" si="153"/>
        <v>0</v>
      </c>
      <c r="P596" s="124">
        <f t="shared" si="153"/>
        <v>0</v>
      </c>
      <c r="Q596" s="124">
        <f>SUM(E596:P596)</f>
        <v>0</v>
      </c>
    </row>
    <row r="597" spans="3:17" x14ac:dyDescent="0.25">
      <c r="C597" s="319" t="s">
        <v>260</v>
      </c>
      <c r="D597" s="320"/>
      <c r="E597" s="83"/>
      <c r="F597" s="83"/>
      <c r="G597" s="83"/>
      <c r="H597" s="83"/>
      <c r="I597" s="83"/>
      <c r="J597" s="83"/>
      <c r="K597" s="83"/>
      <c r="L597" s="83"/>
      <c r="M597" s="83"/>
      <c r="N597" s="83"/>
      <c r="O597" s="83"/>
      <c r="P597" s="83"/>
      <c r="Q597" s="83"/>
    </row>
    <row r="598" spans="3:17" x14ac:dyDescent="0.25">
      <c r="C598" s="18" t="s">
        <v>252</v>
      </c>
      <c r="D598" s="18" t="s">
        <v>253</v>
      </c>
      <c r="E598" s="83"/>
      <c r="F598" s="83"/>
      <c r="G598" s="83"/>
      <c r="H598" s="83"/>
      <c r="I598" s="83"/>
      <c r="J598" s="83"/>
      <c r="K598" s="83"/>
      <c r="L598" s="83"/>
      <c r="M598" s="83"/>
      <c r="N598" s="83"/>
      <c r="O598" s="83"/>
      <c r="P598" s="83"/>
      <c r="Q598" s="83">
        <f t="shared" ref="Q598:Q611" si="154">SUM(E598:P598)</f>
        <v>0</v>
      </c>
    </row>
    <row r="599" spans="3:17" x14ac:dyDescent="0.25">
      <c r="C599" s="18" t="s">
        <v>254</v>
      </c>
      <c r="D599" s="18" t="s">
        <v>255</v>
      </c>
      <c r="E599" s="83"/>
      <c r="F599" s="83"/>
      <c r="G599" s="83"/>
      <c r="H599" s="83"/>
      <c r="I599" s="83"/>
      <c r="J599" s="83"/>
      <c r="K599" s="83"/>
      <c r="L599" s="83"/>
      <c r="M599" s="83"/>
      <c r="N599" s="83"/>
      <c r="O599" s="83"/>
      <c r="P599" s="83"/>
      <c r="Q599" s="83">
        <f t="shared" si="154"/>
        <v>0</v>
      </c>
    </row>
    <row r="600" spans="3:17" x14ac:dyDescent="0.25">
      <c r="C600" s="18" t="s">
        <v>641</v>
      </c>
      <c r="D600" s="18" t="s">
        <v>64</v>
      </c>
      <c r="E600" s="83"/>
      <c r="F600" s="83"/>
      <c r="G600" s="83"/>
      <c r="H600" s="83"/>
      <c r="I600" s="83"/>
      <c r="J600" s="83"/>
      <c r="K600" s="83"/>
      <c r="L600" s="83"/>
      <c r="M600" s="83"/>
      <c r="N600" s="83"/>
      <c r="O600" s="83"/>
      <c r="P600" s="83"/>
      <c r="Q600" s="83">
        <f t="shared" si="154"/>
        <v>0</v>
      </c>
    </row>
    <row r="601" spans="3:17" x14ac:dyDescent="0.25">
      <c r="C601" s="18" t="s">
        <v>631</v>
      </c>
      <c r="D601" s="18" t="s">
        <v>632</v>
      </c>
      <c r="E601" s="83"/>
      <c r="F601" s="83"/>
      <c r="G601" s="83"/>
      <c r="H601" s="83"/>
      <c r="I601" s="83"/>
      <c r="J601" s="83"/>
      <c r="K601" s="83"/>
      <c r="L601" s="83"/>
      <c r="M601" s="83"/>
      <c r="N601" s="83"/>
      <c r="O601" s="83"/>
      <c r="P601" s="83"/>
      <c r="Q601" s="83">
        <f t="shared" si="154"/>
        <v>0</v>
      </c>
    </row>
    <row r="602" spans="3:17" x14ac:dyDescent="0.25">
      <c r="C602" s="18" t="s">
        <v>633</v>
      </c>
      <c r="D602" s="18" t="s">
        <v>634</v>
      </c>
      <c r="E602" s="83"/>
      <c r="F602" s="83"/>
      <c r="G602" s="83"/>
      <c r="H602" s="83"/>
      <c r="I602" s="83"/>
      <c r="J602" s="83"/>
      <c r="K602" s="83"/>
      <c r="L602" s="83"/>
      <c r="M602" s="83"/>
      <c r="N602" s="83"/>
      <c r="O602" s="83"/>
      <c r="P602" s="83"/>
      <c r="Q602" s="83">
        <f t="shared" si="154"/>
        <v>0</v>
      </c>
    </row>
    <row r="603" spans="3:17" x14ac:dyDescent="0.25">
      <c r="C603" s="18" t="s">
        <v>639</v>
      </c>
      <c r="D603" s="18" t="s">
        <v>640</v>
      </c>
      <c r="E603" s="83"/>
      <c r="F603" s="83"/>
      <c r="G603" s="83"/>
      <c r="H603" s="83"/>
      <c r="I603" s="83"/>
      <c r="J603" s="83"/>
      <c r="K603" s="83"/>
      <c r="L603" s="83"/>
      <c r="M603" s="83"/>
      <c r="N603" s="83"/>
      <c r="O603" s="83"/>
      <c r="P603" s="83"/>
      <c r="Q603" s="83">
        <f t="shared" si="154"/>
        <v>0</v>
      </c>
    </row>
    <row r="604" spans="3:17" x14ac:dyDescent="0.25">
      <c r="C604" s="18" t="s">
        <v>635</v>
      </c>
      <c r="D604" s="18" t="s">
        <v>636</v>
      </c>
      <c r="E604" s="83"/>
      <c r="F604" s="83"/>
      <c r="G604" s="83"/>
      <c r="H604" s="83"/>
      <c r="I604" s="83"/>
      <c r="J604" s="83"/>
      <c r="K604" s="83"/>
      <c r="L604" s="83"/>
      <c r="M604" s="83"/>
      <c r="N604" s="83"/>
      <c r="O604" s="83"/>
      <c r="P604" s="83"/>
      <c r="Q604" s="83">
        <f t="shared" si="154"/>
        <v>0</v>
      </c>
    </row>
    <row r="605" spans="3:17" x14ac:dyDescent="0.25">
      <c r="C605" s="18" t="s">
        <v>473</v>
      </c>
      <c r="D605" s="18" t="s">
        <v>627</v>
      </c>
      <c r="E605" s="83"/>
      <c r="F605" s="83"/>
      <c r="G605" s="83"/>
      <c r="H605" s="83"/>
      <c r="I605" s="83"/>
      <c r="J605" s="83"/>
      <c r="K605" s="83"/>
      <c r="L605" s="83"/>
      <c r="M605" s="83"/>
      <c r="N605" s="83"/>
      <c r="O605" s="83"/>
      <c r="P605" s="83"/>
      <c r="Q605" s="83">
        <f t="shared" si="154"/>
        <v>0</v>
      </c>
    </row>
    <row r="606" spans="3:17" x14ac:dyDescent="0.25">
      <c r="C606" s="18" t="s">
        <v>473</v>
      </c>
      <c r="D606" s="18" t="s">
        <v>637</v>
      </c>
      <c r="E606" s="83"/>
      <c r="F606" s="83"/>
      <c r="G606" s="83"/>
      <c r="H606" s="83"/>
      <c r="I606" s="83"/>
      <c r="J606" s="83"/>
      <c r="K606" s="83"/>
      <c r="L606" s="83"/>
      <c r="M606" s="83"/>
      <c r="N606" s="83"/>
      <c r="O606" s="83"/>
      <c r="P606" s="83"/>
      <c r="Q606" s="83">
        <f t="shared" si="154"/>
        <v>0</v>
      </c>
    </row>
    <row r="607" spans="3:17" x14ac:dyDescent="0.25">
      <c r="C607" s="18" t="s">
        <v>638</v>
      </c>
      <c r="D607" s="18" t="s">
        <v>629</v>
      </c>
      <c r="E607" s="83"/>
      <c r="F607" s="83"/>
      <c r="G607" s="83"/>
      <c r="H607" s="83"/>
      <c r="I607" s="83"/>
      <c r="J607" s="83"/>
      <c r="K607" s="83"/>
      <c r="L607" s="83"/>
      <c r="M607" s="83"/>
      <c r="N607" s="83"/>
      <c r="O607" s="83"/>
      <c r="P607" s="83"/>
      <c r="Q607" s="83">
        <f t="shared" si="154"/>
        <v>0</v>
      </c>
    </row>
    <row r="608" spans="3:17" x14ac:dyDescent="0.25">
      <c r="C608" s="18" t="s">
        <v>259</v>
      </c>
      <c r="D608" s="18" t="s">
        <v>259</v>
      </c>
      <c r="E608" s="83"/>
      <c r="F608" s="83"/>
      <c r="G608" s="83"/>
      <c r="H608" s="83"/>
      <c r="I608" s="83"/>
      <c r="J608" s="83"/>
      <c r="K608" s="83"/>
      <c r="L608" s="83"/>
      <c r="M608" s="83"/>
      <c r="N608" s="83"/>
      <c r="O608" s="83"/>
      <c r="P608" s="83"/>
      <c r="Q608" s="83">
        <f t="shared" si="154"/>
        <v>0</v>
      </c>
    </row>
    <row r="609" spans="3:17" x14ac:dyDescent="0.25">
      <c r="C609" s="317" t="s">
        <v>225</v>
      </c>
      <c r="D609" s="318"/>
      <c r="E609" s="124">
        <f t="shared" ref="E609:P609" si="155">SUM(E598:E608)</f>
        <v>0</v>
      </c>
      <c r="F609" s="124">
        <f t="shared" si="155"/>
        <v>0</v>
      </c>
      <c r="G609" s="124">
        <f t="shared" si="155"/>
        <v>0</v>
      </c>
      <c r="H609" s="124">
        <f t="shared" si="155"/>
        <v>0</v>
      </c>
      <c r="I609" s="124">
        <f t="shared" si="155"/>
        <v>0</v>
      </c>
      <c r="J609" s="124">
        <f t="shared" si="155"/>
        <v>0</v>
      </c>
      <c r="K609" s="124">
        <f t="shared" si="155"/>
        <v>0</v>
      </c>
      <c r="L609" s="124">
        <f t="shared" si="155"/>
        <v>0</v>
      </c>
      <c r="M609" s="124">
        <f t="shared" si="155"/>
        <v>0</v>
      </c>
      <c r="N609" s="124">
        <f t="shared" si="155"/>
        <v>0</v>
      </c>
      <c r="O609" s="124">
        <f t="shared" si="155"/>
        <v>0</v>
      </c>
      <c r="P609" s="124">
        <f t="shared" si="155"/>
        <v>0</v>
      </c>
      <c r="Q609" s="124">
        <f t="shared" si="154"/>
        <v>0</v>
      </c>
    </row>
    <row r="610" spans="3:17" x14ac:dyDescent="0.25">
      <c r="C610" s="317" t="s">
        <v>256</v>
      </c>
      <c r="D610" s="318"/>
      <c r="E610" s="124">
        <f t="shared" ref="E610:P610" si="156">E584+E596+E609</f>
        <v>0</v>
      </c>
      <c r="F610" s="124">
        <f t="shared" si="156"/>
        <v>0</v>
      </c>
      <c r="G610" s="124">
        <f t="shared" si="156"/>
        <v>0</v>
      </c>
      <c r="H610" s="124">
        <f t="shared" si="156"/>
        <v>0</v>
      </c>
      <c r="I610" s="124">
        <f t="shared" si="156"/>
        <v>0</v>
      </c>
      <c r="J610" s="124">
        <f t="shared" si="156"/>
        <v>0</v>
      </c>
      <c r="K610" s="124">
        <f t="shared" si="156"/>
        <v>0</v>
      </c>
      <c r="L610" s="124">
        <f t="shared" si="156"/>
        <v>0</v>
      </c>
      <c r="M610" s="124">
        <f t="shared" si="156"/>
        <v>0</v>
      </c>
      <c r="N610" s="124">
        <f t="shared" si="156"/>
        <v>0</v>
      </c>
      <c r="O610" s="124">
        <f t="shared" si="156"/>
        <v>0</v>
      </c>
      <c r="P610" s="124">
        <f t="shared" si="156"/>
        <v>0</v>
      </c>
      <c r="Q610" s="124">
        <f t="shared" si="154"/>
        <v>0</v>
      </c>
    </row>
    <row r="611" spans="3:17" x14ac:dyDescent="0.25">
      <c r="C611" s="317" t="s">
        <v>261</v>
      </c>
      <c r="D611" s="318"/>
      <c r="E611" s="124">
        <f t="shared" ref="E611:P611" si="157">E610+E572</f>
        <v>0</v>
      </c>
      <c r="F611" s="124">
        <f t="shared" si="157"/>
        <v>0</v>
      </c>
      <c r="G611" s="124">
        <f t="shared" si="157"/>
        <v>0</v>
      </c>
      <c r="H611" s="124">
        <f t="shared" si="157"/>
        <v>0</v>
      </c>
      <c r="I611" s="124">
        <f t="shared" si="157"/>
        <v>0</v>
      </c>
      <c r="J611" s="124">
        <f t="shared" si="157"/>
        <v>0</v>
      </c>
      <c r="K611" s="124">
        <f t="shared" si="157"/>
        <v>0</v>
      </c>
      <c r="L611" s="124">
        <f t="shared" si="157"/>
        <v>0</v>
      </c>
      <c r="M611" s="124">
        <f t="shared" si="157"/>
        <v>0</v>
      </c>
      <c r="N611" s="124">
        <f t="shared" si="157"/>
        <v>0</v>
      </c>
      <c r="O611" s="124">
        <f t="shared" si="157"/>
        <v>0</v>
      </c>
      <c r="P611" s="124">
        <f t="shared" si="157"/>
        <v>0</v>
      </c>
      <c r="Q611" s="124">
        <f t="shared" si="154"/>
        <v>0</v>
      </c>
    </row>
    <row r="613" spans="3:17" x14ac:dyDescent="0.25">
      <c r="D613" s="24"/>
      <c r="E613" s="24" t="s">
        <v>175</v>
      </c>
    </row>
    <row r="614" spans="3:17" x14ac:dyDescent="0.25">
      <c r="D614" s="26"/>
      <c r="E614" s="26">
        <v>1</v>
      </c>
      <c r="F614" s="4" t="s">
        <v>266</v>
      </c>
    </row>
    <row r="615" spans="3:17" x14ac:dyDescent="0.25">
      <c r="E615" s="26">
        <f>E614+1</f>
        <v>2</v>
      </c>
      <c r="F615" s="4" t="s">
        <v>267</v>
      </c>
    </row>
    <row r="616" spans="3:17" x14ac:dyDescent="0.25">
      <c r="E616" s="26"/>
    </row>
  </sheetData>
  <mergeCells count="137">
    <mergeCell ref="C43:D43"/>
    <mergeCell ref="C44:D44"/>
    <mergeCell ref="C56:D56"/>
    <mergeCell ref="C57:D57"/>
    <mergeCell ref="C58:D58"/>
    <mergeCell ref="C63:D64"/>
    <mergeCell ref="O5:S5"/>
    <mergeCell ref="C8:D8"/>
    <mergeCell ref="C19:D19"/>
    <mergeCell ref="C20:D20"/>
    <mergeCell ref="C31:D31"/>
    <mergeCell ref="C32:D32"/>
    <mergeCell ref="C5:D7"/>
    <mergeCell ref="E5:E6"/>
    <mergeCell ref="F5:F6"/>
    <mergeCell ref="G5:G6"/>
    <mergeCell ref="H5:J5"/>
    <mergeCell ref="K5:N5"/>
    <mergeCell ref="C100:D100"/>
    <mergeCell ref="C101:D101"/>
    <mergeCell ref="C113:D113"/>
    <mergeCell ref="C114:D114"/>
    <mergeCell ref="C115:D115"/>
    <mergeCell ref="C118:D119"/>
    <mergeCell ref="E63:Q63"/>
    <mergeCell ref="C65:D65"/>
    <mergeCell ref="C76:D76"/>
    <mergeCell ref="C77:D77"/>
    <mergeCell ref="C88:D88"/>
    <mergeCell ref="C89:D89"/>
    <mergeCell ref="C155:D155"/>
    <mergeCell ref="C156:D156"/>
    <mergeCell ref="C168:D168"/>
    <mergeCell ref="C169:D169"/>
    <mergeCell ref="C170:D170"/>
    <mergeCell ref="C173:D174"/>
    <mergeCell ref="E118:Q118"/>
    <mergeCell ref="C120:D120"/>
    <mergeCell ref="C131:D131"/>
    <mergeCell ref="C132:D132"/>
    <mergeCell ref="C143:D143"/>
    <mergeCell ref="C144:D144"/>
    <mergeCell ref="C210:D210"/>
    <mergeCell ref="C211:D211"/>
    <mergeCell ref="C223:D223"/>
    <mergeCell ref="C224:D224"/>
    <mergeCell ref="C225:D225"/>
    <mergeCell ref="C283:D285"/>
    <mergeCell ref="E173:Q173"/>
    <mergeCell ref="C175:D175"/>
    <mergeCell ref="C186:D186"/>
    <mergeCell ref="C187:D187"/>
    <mergeCell ref="C198:D198"/>
    <mergeCell ref="C199:D199"/>
    <mergeCell ref="C228:D229"/>
    <mergeCell ref="E228:Q228"/>
    <mergeCell ref="C230:D230"/>
    <mergeCell ref="C241:D241"/>
    <mergeCell ref="C242:D242"/>
    <mergeCell ref="C253:D253"/>
    <mergeCell ref="C254:D254"/>
    <mergeCell ref="C265:D265"/>
    <mergeCell ref="C266:D266"/>
    <mergeCell ref="C278:D278"/>
    <mergeCell ref="C279:D279"/>
    <mergeCell ref="C280:D280"/>
    <mergeCell ref="C321:D321"/>
    <mergeCell ref="C322:D322"/>
    <mergeCell ref="C334:D334"/>
    <mergeCell ref="C335:D335"/>
    <mergeCell ref="C336:D336"/>
    <mergeCell ref="C339:D340"/>
    <mergeCell ref="E283:Q283"/>
    <mergeCell ref="C286:D286"/>
    <mergeCell ref="C297:D297"/>
    <mergeCell ref="C298:D298"/>
    <mergeCell ref="C309:D309"/>
    <mergeCell ref="C310:D310"/>
    <mergeCell ref="C376:D376"/>
    <mergeCell ref="C377:D377"/>
    <mergeCell ref="C389:D389"/>
    <mergeCell ref="C390:D390"/>
    <mergeCell ref="C391:D391"/>
    <mergeCell ref="C394:D395"/>
    <mergeCell ref="E339:Q339"/>
    <mergeCell ref="C341:D341"/>
    <mergeCell ref="C352:D352"/>
    <mergeCell ref="C353:D353"/>
    <mergeCell ref="C364:D364"/>
    <mergeCell ref="C365:D365"/>
    <mergeCell ref="C431:D431"/>
    <mergeCell ref="C432:D432"/>
    <mergeCell ref="C444:D444"/>
    <mergeCell ref="C445:D445"/>
    <mergeCell ref="C446:D446"/>
    <mergeCell ref="C449:D450"/>
    <mergeCell ref="E394:Q394"/>
    <mergeCell ref="C396:D396"/>
    <mergeCell ref="C407:D407"/>
    <mergeCell ref="C408:D408"/>
    <mergeCell ref="C419:D419"/>
    <mergeCell ref="C420:D420"/>
    <mergeCell ref="C486:D486"/>
    <mergeCell ref="C487:D487"/>
    <mergeCell ref="C499:D499"/>
    <mergeCell ref="C500:D500"/>
    <mergeCell ref="C501:D501"/>
    <mergeCell ref="C504:D505"/>
    <mergeCell ref="E449:Q449"/>
    <mergeCell ref="C451:D451"/>
    <mergeCell ref="C462:D462"/>
    <mergeCell ref="C463:D463"/>
    <mergeCell ref="C474:D474"/>
    <mergeCell ref="C475:D475"/>
    <mergeCell ref="C541:D541"/>
    <mergeCell ref="C542:D542"/>
    <mergeCell ref="C554:D554"/>
    <mergeCell ref="C555:D555"/>
    <mergeCell ref="C556:D556"/>
    <mergeCell ref="C559:D560"/>
    <mergeCell ref="E504:Q504"/>
    <mergeCell ref="C506:D506"/>
    <mergeCell ref="C517:D517"/>
    <mergeCell ref="C518:D518"/>
    <mergeCell ref="C529:D529"/>
    <mergeCell ref="C530:D530"/>
    <mergeCell ref="C596:D596"/>
    <mergeCell ref="C597:D597"/>
    <mergeCell ref="C609:D609"/>
    <mergeCell ref="C610:D610"/>
    <mergeCell ref="C611:D611"/>
    <mergeCell ref="E559:Q559"/>
    <mergeCell ref="C561:D561"/>
    <mergeCell ref="C572:D572"/>
    <mergeCell ref="C573:D573"/>
    <mergeCell ref="C584:D584"/>
    <mergeCell ref="C585:D585"/>
  </mergeCells>
  <pageMargins left="0.75" right="0.75" top="1" bottom="1" header="0.5" footer="0.5"/>
  <pageSetup paperSize="9" scale="1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I136"/>
  <sheetViews>
    <sheetView showGridLines="0" topLeftCell="A22" zoomScale="75" zoomScaleNormal="75" workbookViewId="0">
      <selection activeCell="B25" sqref="B25"/>
    </sheetView>
  </sheetViews>
  <sheetFormatPr defaultColWidth="9.1796875" defaultRowHeight="14" x14ac:dyDescent="0.25"/>
  <cols>
    <col min="1" max="1" width="4.1796875" style="4" customWidth="1"/>
    <col min="2" max="2" width="8.1796875" style="4" customWidth="1"/>
    <col min="3" max="3" width="23.81640625" style="4" customWidth="1"/>
    <col min="4" max="4" width="15.1796875" style="4" customWidth="1"/>
    <col min="5" max="5" width="23.81640625" style="4" customWidth="1"/>
    <col min="6" max="6" width="12.1796875" style="4" customWidth="1"/>
    <col min="7" max="7" width="13.81640625" style="4" customWidth="1"/>
    <col min="8" max="8" width="13.1796875" style="4" customWidth="1"/>
    <col min="9" max="9" width="22.453125" style="4" customWidth="1"/>
    <col min="10" max="10" width="10.81640625" style="4" customWidth="1"/>
    <col min="11" max="16384" width="9.1796875" style="4"/>
  </cols>
  <sheetData>
    <row r="1" spans="2:9" x14ac:dyDescent="0.25">
      <c r="B1" s="84"/>
    </row>
    <row r="2" spans="2:9" x14ac:dyDescent="0.25">
      <c r="E2" s="25" t="s">
        <v>240</v>
      </c>
    </row>
    <row r="3" spans="2:9" x14ac:dyDescent="0.25">
      <c r="C3" s="85"/>
      <c r="D3" s="85"/>
      <c r="E3" s="27" t="s">
        <v>304</v>
      </c>
      <c r="F3" s="85"/>
      <c r="G3" s="85"/>
    </row>
    <row r="5" spans="2:9" x14ac:dyDescent="0.25">
      <c r="B5" s="24" t="s">
        <v>278</v>
      </c>
      <c r="I5" s="27" t="s">
        <v>109</v>
      </c>
    </row>
    <row r="6" spans="2:9" ht="28" x14ac:dyDescent="0.25">
      <c r="B6" s="7" t="s">
        <v>140</v>
      </c>
      <c r="C6" s="7" t="s">
        <v>274</v>
      </c>
      <c r="D6" s="7" t="s">
        <v>268</v>
      </c>
      <c r="E6" s="7" t="s">
        <v>269</v>
      </c>
      <c r="F6" s="7" t="s">
        <v>270</v>
      </c>
      <c r="G6" s="7" t="s">
        <v>271</v>
      </c>
      <c r="H6" s="7" t="s">
        <v>272</v>
      </c>
      <c r="I6" s="7" t="s">
        <v>273</v>
      </c>
    </row>
    <row r="7" spans="2:9" x14ac:dyDescent="0.25">
      <c r="B7" s="7" t="s">
        <v>37</v>
      </c>
      <c r="C7" s="7" t="s">
        <v>279</v>
      </c>
      <c r="D7" s="7"/>
      <c r="E7" s="7"/>
      <c r="F7" s="7"/>
      <c r="G7" s="125"/>
      <c r="H7" s="7"/>
      <c r="I7" s="7"/>
    </row>
    <row r="8" spans="2:9" x14ac:dyDescent="0.25">
      <c r="B8" s="12">
        <v>1</v>
      </c>
      <c r="C8" s="18" t="s">
        <v>275</v>
      </c>
      <c r="D8" s="18"/>
      <c r="E8" s="18"/>
      <c r="F8" s="18"/>
      <c r="G8" s="18"/>
      <c r="H8" s="124">
        <f>G8-E8</f>
        <v>0</v>
      </c>
      <c r="I8" s="126" t="e">
        <f>H8/E8</f>
        <v>#DIV/0!</v>
      </c>
    </row>
    <row r="9" spans="2:9" x14ac:dyDescent="0.25">
      <c r="B9" s="12">
        <f>B8+1</f>
        <v>2</v>
      </c>
      <c r="C9" s="18" t="s">
        <v>276</v>
      </c>
      <c r="D9" s="18"/>
      <c r="E9" s="18"/>
      <c r="F9" s="18"/>
      <c r="G9" s="18"/>
      <c r="H9" s="124">
        <f>G9-E9</f>
        <v>0</v>
      </c>
      <c r="I9" s="126" t="e">
        <f>H9/E9</f>
        <v>#DIV/0!</v>
      </c>
    </row>
    <row r="10" spans="2:9" x14ac:dyDescent="0.25">
      <c r="B10" s="12"/>
      <c r="C10" s="18" t="s">
        <v>9</v>
      </c>
      <c r="D10" s="18"/>
      <c r="E10" s="18"/>
      <c r="F10" s="18"/>
      <c r="G10" s="30"/>
      <c r="H10" s="18"/>
      <c r="I10" s="127"/>
    </row>
    <row r="11" spans="2:9" x14ac:dyDescent="0.25">
      <c r="B11" s="12"/>
      <c r="C11" s="14" t="s">
        <v>281</v>
      </c>
      <c r="D11" s="18"/>
      <c r="E11" s="18"/>
      <c r="F11" s="18"/>
      <c r="G11" s="125"/>
      <c r="H11" s="18"/>
      <c r="I11" s="127"/>
    </row>
    <row r="12" spans="2:9" x14ac:dyDescent="0.25">
      <c r="B12" s="7" t="s">
        <v>40</v>
      </c>
      <c r="C12" s="7" t="s">
        <v>280</v>
      </c>
      <c r="D12" s="18"/>
      <c r="E12" s="18"/>
      <c r="F12" s="18"/>
      <c r="G12" s="18"/>
      <c r="H12" s="18"/>
      <c r="I12" s="127"/>
    </row>
    <row r="13" spans="2:9" x14ac:dyDescent="0.25">
      <c r="B13" s="12">
        <v>1</v>
      </c>
      <c r="C13" s="18" t="s">
        <v>275</v>
      </c>
      <c r="D13" s="18"/>
      <c r="E13" s="18"/>
      <c r="F13" s="18"/>
      <c r="G13" s="18"/>
      <c r="H13" s="124">
        <f>G13-E13</f>
        <v>0</v>
      </c>
      <c r="I13" s="126" t="e">
        <f>H13/E13</f>
        <v>#DIV/0!</v>
      </c>
    </row>
    <row r="14" spans="2:9" x14ac:dyDescent="0.25">
      <c r="B14" s="12">
        <f>B13+1</f>
        <v>2</v>
      </c>
      <c r="C14" s="18" t="s">
        <v>276</v>
      </c>
      <c r="D14" s="18"/>
      <c r="E14" s="18"/>
      <c r="F14" s="18"/>
      <c r="G14" s="18"/>
      <c r="H14" s="124">
        <f>G14-E14</f>
        <v>0</v>
      </c>
      <c r="I14" s="126" t="e">
        <f>H14/E14</f>
        <v>#DIV/0!</v>
      </c>
    </row>
    <row r="15" spans="2:9" x14ac:dyDescent="0.25">
      <c r="B15" s="12"/>
      <c r="C15" s="18" t="s">
        <v>9</v>
      </c>
      <c r="D15" s="18"/>
      <c r="E15" s="18"/>
      <c r="F15" s="18"/>
      <c r="G15" s="18"/>
      <c r="H15" s="18"/>
      <c r="I15" s="127"/>
    </row>
    <row r="16" spans="2:9" x14ac:dyDescent="0.25">
      <c r="B16" s="12"/>
      <c r="C16" s="14" t="s">
        <v>282</v>
      </c>
      <c r="D16" s="18"/>
      <c r="E16" s="18"/>
      <c r="F16" s="18"/>
      <c r="G16" s="125"/>
      <c r="H16" s="18"/>
      <c r="I16" s="127"/>
    </row>
    <row r="17" spans="2:9" x14ac:dyDescent="0.25">
      <c r="B17" s="7" t="s">
        <v>41</v>
      </c>
      <c r="C17" s="7" t="s">
        <v>283</v>
      </c>
      <c r="D17" s="18"/>
      <c r="E17" s="18"/>
      <c r="F17" s="18"/>
      <c r="G17" s="18"/>
      <c r="H17" s="18"/>
      <c r="I17" s="127"/>
    </row>
    <row r="18" spans="2:9" x14ac:dyDescent="0.25">
      <c r="B18" s="12">
        <v>1</v>
      </c>
      <c r="C18" s="18" t="s">
        <v>275</v>
      </c>
      <c r="D18" s="18"/>
      <c r="E18" s="18"/>
      <c r="F18" s="18"/>
      <c r="G18" s="18"/>
      <c r="H18" s="124">
        <f>G18-E18</f>
        <v>0</v>
      </c>
      <c r="I18" s="126" t="e">
        <f>H18/E18</f>
        <v>#DIV/0!</v>
      </c>
    </row>
    <row r="19" spans="2:9" x14ac:dyDescent="0.25">
      <c r="B19" s="12">
        <f>B18+1</f>
        <v>2</v>
      </c>
      <c r="C19" s="18" t="s">
        <v>276</v>
      </c>
      <c r="D19" s="18"/>
      <c r="E19" s="18"/>
      <c r="F19" s="18"/>
      <c r="G19" s="18"/>
      <c r="H19" s="124">
        <f>G19-E19</f>
        <v>0</v>
      </c>
      <c r="I19" s="126" t="e">
        <f>H19/E19</f>
        <v>#DIV/0!</v>
      </c>
    </row>
    <row r="20" spans="2:9" x14ac:dyDescent="0.25">
      <c r="B20" s="12"/>
      <c r="C20" s="18" t="s">
        <v>9</v>
      </c>
      <c r="D20" s="18"/>
      <c r="E20" s="18"/>
      <c r="F20" s="18"/>
      <c r="G20" s="18"/>
      <c r="H20" s="18"/>
      <c r="I20" s="18"/>
    </row>
    <row r="21" spans="2:9" x14ac:dyDescent="0.25">
      <c r="B21" s="12"/>
      <c r="C21" s="14" t="s">
        <v>282</v>
      </c>
      <c r="D21" s="18"/>
      <c r="E21" s="18"/>
      <c r="F21" s="18"/>
      <c r="G21" s="18"/>
      <c r="H21" s="18"/>
      <c r="I21" s="18"/>
    </row>
    <row r="22" spans="2:9" ht="14.25" customHeight="1" x14ac:dyDescent="0.25">
      <c r="B22" s="317" t="s">
        <v>277</v>
      </c>
      <c r="C22" s="318"/>
      <c r="D22" s="18"/>
      <c r="E22" s="18"/>
      <c r="F22" s="18"/>
      <c r="G22" s="18"/>
      <c r="H22" s="18"/>
      <c r="I22" s="18"/>
    </row>
    <row r="24" spans="2:9" x14ac:dyDescent="0.25">
      <c r="B24" s="24" t="s">
        <v>643</v>
      </c>
    </row>
    <row r="25" spans="2:9" ht="28" x14ac:dyDescent="0.25">
      <c r="B25" s="7" t="s">
        <v>140</v>
      </c>
      <c r="C25" s="7" t="s">
        <v>274</v>
      </c>
      <c r="D25" s="7" t="s">
        <v>268</v>
      </c>
      <c r="E25" s="7" t="s">
        <v>269</v>
      </c>
      <c r="F25" s="7" t="s">
        <v>270</v>
      </c>
      <c r="G25" s="7" t="s">
        <v>271</v>
      </c>
      <c r="H25" s="7" t="s">
        <v>272</v>
      </c>
      <c r="I25" s="7" t="s">
        <v>273</v>
      </c>
    </row>
    <row r="26" spans="2:9" x14ac:dyDescent="0.25">
      <c r="B26" s="7" t="s">
        <v>37</v>
      </c>
      <c r="C26" s="7" t="s">
        <v>279</v>
      </c>
      <c r="D26" s="7"/>
      <c r="E26" s="7"/>
      <c r="F26" s="7"/>
      <c r="G26" s="7"/>
      <c r="H26" s="7"/>
      <c r="I26" s="7"/>
    </row>
    <row r="27" spans="2:9" x14ac:dyDescent="0.25">
      <c r="B27" s="12">
        <v>1</v>
      </c>
      <c r="C27" s="18" t="s">
        <v>275</v>
      </c>
      <c r="D27" s="18"/>
      <c r="E27" s="18"/>
      <c r="F27" s="18"/>
      <c r="G27" s="18"/>
      <c r="H27" s="124">
        <f>G27-E27</f>
        <v>0</v>
      </c>
      <c r="I27" s="126" t="e">
        <f>H27/E27</f>
        <v>#DIV/0!</v>
      </c>
    </row>
    <row r="28" spans="2:9" x14ac:dyDescent="0.25">
      <c r="B28" s="12">
        <f>B27+1</f>
        <v>2</v>
      </c>
      <c r="C28" s="18" t="s">
        <v>276</v>
      </c>
      <c r="D28" s="18"/>
      <c r="E28" s="18"/>
      <c r="F28" s="18"/>
      <c r="G28" s="18"/>
      <c r="H28" s="124">
        <f>G28-E28</f>
        <v>0</v>
      </c>
      <c r="I28" s="126" t="e">
        <f>H28/E28</f>
        <v>#DIV/0!</v>
      </c>
    </row>
    <row r="29" spans="2:9" x14ac:dyDescent="0.25">
      <c r="B29" s="12"/>
      <c r="C29" s="18" t="s">
        <v>9</v>
      </c>
      <c r="D29" s="18"/>
      <c r="E29" s="18"/>
      <c r="F29" s="18"/>
      <c r="G29" s="18"/>
      <c r="H29" s="18"/>
      <c r="I29" s="127"/>
    </row>
    <row r="30" spans="2:9" x14ac:dyDescent="0.25">
      <c r="B30" s="12"/>
      <c r="C30" s="14" t="s">
        <v>281</v>
      </c>
      <c r="D30" s="18"/>
      <c r="E30" s="18"/>
      <c r="F30" s="18"/>
      <c r="G30" s="18"/>
      <c r="H30" s="18"/>
      <c r="I30" s="127"/>
    </row>
    <row r="31" spans="2:9" x14ac:dyDescent="0.25">
      <c r="B31" s="7" t="s">
        <v>40</v>
      </c>
      <c r="C31" s="7" t="s">
        <v>280</v>
      </c>
      <c r="D31" s="18"/>
      <c r="E31" s="18"/>
      <c r="F31" s="18"/>
      <c r="G31" s="18"/>
      <c r="H31" s="18"/>
      <c r="I31" s="127"/>
    </row>
    <row r="32" spans="2:9" x14ac:dyDescent="0.25">
      <c r="B32" s="12">
        <v>1</v>
      </c>
      <c r="C32" s="18" t="s">
        <v>275</v>
      </c>
      <c r="D32" s="18"/>
      <c r="E32" s="18"/>
      <c r="F32" s="18"/>
      <c r="G32" s="18"/>
      <c r="H32" s="124">
        <f>G32-E32</f>
        <v>0</v>
      </c>
      <c r="I32" s="126" t="e">
        <f>H32/E32</f>
        <v>#DIV/0!</v>
      </c>
    </row>
    <row r="33" spans="2:9" x14ac:dyDescent="0.25">
      <c r="B33" s="12">
        <f>B32+1</f>
        <v>2</v>
      </c>
      <c r="C33" s="18" t="s">
        <v>276</v>
      </c>
      <c r="D33" s="18"/>
      <c r="E33" s="18"/>
      <c r="F33" s="18"/>
      <c r="G33" s="18"/>
      <c r="H33" s="124">
        <f>G33-E33</f>
        <v>0</v>
      </c>
      <c r="I33" s="126" t="e">
        <f>H33/E33</f>
        <v>#DIV/0!</v>
      </c>
    </row>
    <row r="34" spans="2:9" x14ac:dyDescent="0.25">
      <c r="B34" s="12"/>
      <c r="C34" s="18" t="s">
        <v>9</v>
      </c>
      <c r="D34" s="18"/>
      <c r="E34" s="18"/>
      <c r="F34" s="18"/>
      <c r="G34" s="18"/>
      <c r="H34" s="18"/>
      <c r="I34" s="127"/>
    </row>
    <row r="35" spans="2:9" x14ac:dyDescent="0.25">
      <c r="B35" s="12"/>
      <c r="C35" s="14" t="s">
        <v>282</v>
      </c>
      <c r="D35" s="18"/>
      <c r="E35" s="18"/>
      <c r="F35" s="18"/>
      <c r="G35" s="18"/>
      <c r="H35" s="18"/>
      <c r="I35" s="127"/>
    </row>
    <row r="36" spans="2:9" x14ac:dyDescent="0.25">
      <c r="B36" s="7" t="s">
        <v>41</v>
      </c>
      <c r="C36" s="7" t="s">
        <v>283</v>
      </c>
      <c r="D36" s="18"/>
      <c r="E36" s="18"/>
      <c r="F36" s="18"/>
      <c r="G36" s="18"/>
      <c r="H36" s="18"/>
      <c r="I36" s="127"/>
    </row>
    <row r="37" spans="2:9" x14ac:dyDescent="0.25">
      <c r="B37" s="12">
        <v>1</v>
      </c>
      <c r="C37" s="18" t="s">
        <v>275</v>
      </c>
      <c r="D37" s="18"/>
      <c r="E37" s="18"/>
      <c r="F37" s="18"/>
      <c r="G37" s="18"/>
      <c r="H37" s="124">
        <f>G37-E37</f>
        <v>0</v>
      </c>
      <c r="I37" s="126" t="e">
        <f>H37/E37</f>
        <v>#DIV/0!</v>
      </c>
    </row>
    <row r="38" spans="2:9" x14ac:dyDescent="0.25">
      <c r="B38" s="12">
        <f>B37+1</f>
        <v>2</v>
      </c>
      <c r="C38" s="18" t="s">
        <v>276</v>
      </c>
      <c r="D38" s="18"/>
      <c r="E38" s="18"/>
      <c r="F38" s="18"/>
      <c r="G38" s="18"/>
      <c r="H38" s="124">
        <f>G38-E38</f>
        <v>0</v>
      </c>
      <c r="I38" s="126" t="e">
        <f>H38/E38</f>
        <v>#DIV/0!</v>
      </c>
    </row>
    <row r="39" spans="2:9" x14ac:dyDescent="0.25">
      <c r="B39" s="12"/>
      <c r="C39" s="18" t="s">
        <v>9</v>
      </c>
      <c r="D39" s="18"/>
      <c r="E39" s="18"/>
      <c r="F39" s="18"/>
      <c r="G39" s="18"/>
      <c r="H39" s="18"/>
      <c r="I39" s="18"/>
    </row>
    <row r="40" spans="2:9" x14ac:dyDescent="0.25">
      <c r="B40" s="12"/>
      <c r="C40" s="14" t="s">
        <v>282</v>
      </c>
      <c r="D40" s="18"/>
      <c r="E40" s="18"/>
      <c r="F40" s="18"/>
      <c r="G40" s="18"/>
      <c r="H40" s="18"/>
      <c r="I40" s="18"/>
    </row>
    <row r="41" spans="2:9" x14ac:dyDescent="0.25">
      <c r="B41" s="317" t="s">
        <v>277</v>
      </c>
      <c r="C41" s="318"/>
      <c r="D41" s="18"/>
      <c r="E41" s="18"/>
      <c r="F41" s="18"/>
      <c r="G41" s="18"/>
      <c r="H41" s="18"/>
      <c r="I41" s="18"/>
    </row>
    <row r="43" spans="2:9" x14ac:dyDescent="0.25">
      <c r="B43" s="24" t="s">
        <v>284</v>
      </c>
    </row>
    <row r="44" spans="2:9" ht="28" x14ac:dyDescent="0.25">
      <c r="B44" s="7" t="s">
        <v>140</v>
      </c>
      <c r="C44" s="7" t="s">
        <v>274</v>
      </c>
      <c r="D44" s="7" t="s">
        <v>268</v>
      </c>
      <c r="E44" s="7" t="s">
        <v>269</v>
      </c>
      <c r="F44" s="7" t="s">
        <v>270</v>
      </c>
      <c r="G44" s="7" t="s">
        <v>271</v>
      </c>
      <c r="H44" s="7" t="s">
        <v>272</v>
      </c>
      <c r="I44" s="7" t="s">
        <v>273</v>
      </c>
    </row>
    <row r="45" spans="2:9" x14ac:dyDescent="0.25">
      <c r="B45" s="7" t="s">
        <v>37</v>
      </c>
      <c r="C45" s="7" t="s">
        <v>279</v>
      </c>
      <c r="D45" s="7"/>
      <c r="E45" s="7"/>
      <c r="F45" s="7"/>
      <c r="G45" s="7"/>
      <c r="H45" s="7"/>
      <c r="I45" s="7"/>
    </row>
    <row r="46" spans="2:9" x14ac:dyDescent="0.25">
      <c r="B46" s="12">
        <v>1</v>
      </c>
      <c r="C46" s="18" t="s">
        <v>275</v>
      </c>
      <c r="D46" s="18"/>
      <c r="E46" s="18"/>
      <c r="F46" s="18"/>
      <c r="G46" s="18"/>
      <c r="H46" s="124">
        <f>G46-E46</f>
        <v>0</v>
      </c>
      <c r="I46" s="126" t="e">
        <f>H46/E46</f>
        <v>#DIV/0!</v>
      </c>
    </row>
    <row r="47" spans="2:9" x14ac:dyDescent="0.25">
      <c r="B47" s="12">
        <f>B46+1</f>
        <v>2</v>
      </c>
      <c r="C47" s="18" t="s">
        <v>276</v>
      </c>
      <c r="D47" s="18"/>
      <c r="E47" s="18"/>
      <c r="F47" s="18"/>
      <c r="G47" s="18"/>
      <c r="H47" s="124">
        <f>G47-E47</f>
        <v>0</v>
      </c>
      <c r="I47" s="126" t="e">
        <f>H47/E47</f>
        <v>#DIV/0!</v>
      </c>
    </row>
    <row r="48" spans="2:9" x14ac:dyDescent="0.25">
      <c r="B48" s="12"/>
      <c r="C48" s="18" t="s">
        <v>9</v>
      </c>
      <c r="D48" s="18"/>
      <c r="E48" s="18"/>
      <c r="F48" s="18"/>
      <c r="G48" s="18"/>
      <c r="H48" s="18"/>
      <c r="I48" s="127"/>
    </row>
    <row r="49" spans="2:9" x14ac:dyDescent="0.25">
      <c r="B49" s="12"/>
      <c r="C49" s="14" t="s">
        <v>281</v>
      </c>
      <c r="D49" s="18"/>
      <c r="E49" s="18"/>
      <c r="F49" s="18"/>
      <c r="G49" s="18"/>
      <c r="H49" s="18"/>
      <c r="I49" s="127"/>
    </row>
    <row r="50" spans="2:9" x14ac:dyDescent="0.25">
      <c r="B50" s="7" t="s">
        <v>40</v>
      </c>
      <c r="C50" s="7" t="s">
        <v>280</v>
      </c>
      <c r="D50" s="18"/>
      <c r="E50" s="18"/>
      <c r="F50" s="18"/>
      <c r="G50" s="18"/>
      <c r="H50" s="18"/>
      <c r="I50" s="127"/>
    </row>
    <row r="51" spans="2:9" x14ac:dyDescent="0.25">
      <c r="B51" s="12">
        <v>1</v>
      </c>
      <c r="C51" s="18" t="s">
        <v>275</v>
      </c>
      <c r="D51" s="18"/>
      <c r="E51" s="18"/>
      <c r="F51" s="18"/>
      <c r="G51" s="18"/>
      <c r="H51" s="124">
        <f>G51-E51</f>
        <v>0</v>
      </c>
      <c r="I51" s="126" t="e">
        <f>H51/E51</f>
        <v>#DIV/0!</v>
      </c>
    </row>
    <row r="52" spans="2:9" x14ac:dyDescent="0.25">
      <c r="B52" s="12">
        <f>B51+1</f>
        <v>2</v>
      </c>
      <c r="C52" s="18" t="s">
        <v>276</v>
      </c>
      <c r="D52" s="18"/>
      <c r="E52" s="18"/>
      <c r="F52" s="18"/>
      <c r="G52" s="18"/>
      <c r="H52" s="124">
        <f>G52-E52</f>
        <v>0</v>
      </c>
      <c r="I52" s="126" t="e">
        <f>H52/E52</f>
        <v>#DIV/0!</v>
      </c>
    </row>
    <row r="53" spans="2:9" x14ac:dyDescent="0.25">
      <c r="B53" s="12"/>
      <c r="C53" s="18" t="s">
        <v>9</v>
      </c>
      <c r="D53" s="18"/>
      <c r="E53" s="18"/>
      <c r="F53" s="18"/>
      <c r="G53" s="18"/>
      <c r="H53" s="18"/>
      <c r="I53" s="127"/>
    </row>
    <row r="54" spans="2:9" x14ac:dyDescent="0.25">
      <c r="B54" s="12"/>
      <c r="C54" s="14" t="s">
        <v>282</v>
      </c>
      <c r="D54" s="18"/>
      <c r="E54" s="18"/>
      <c r="F54" s="18"/>
      <c r="G54" s="18"/>
      <c r="H54" s="18"/>
      <c r="I54" s="127"/>
    </row>
    <row r="55" spans="2:9" x14ac:dyDescent="0.25">
      <c r="B55" s="7" t="s">
        <v>41</v>
      </c>
      <c r="C55" s="7" t="s">
        <v>283</v>
      </c>
      <c r="D55" s="18"/>
      <c r="E55" s="18"/>
      <c r="F55" s="18"/>
      <c r="G55" s="18"/>
      <c r="H55" s="18"/>
      <c r="I55" s="127"/>
    </row>
    <row r="56" spans="2:9" x14ac:dyDescent="0.25">
      <c r="B56" s="12">
        <v>1</v>
      </c>
      <c r="C56" s="18" t="s">
        <v>275</v>
      </c>
      <c r="D56" s="18"/>
      <c r="E56" s="18"/>
      <c r="F56" s="18"/>
      <c r="G56" s="18"/>
      <c r="H56" s="124">
        <f>G56-E56</f>
        <v>0</v>
      </c>
      <c r="I56" s="126" t="e">
        <f>H56/E56</f>
        <v>#DIV/0!</v>
      </c>
    </row>
    <row r="57" spans="2:9" x14ac:dyDescent="0.25">
      <c r="B57" s="12">
        <f>B56+1</f>
        <v>2</v>
      </c>
      <c r="C57" s="18" t="s">
        <v>276</v>
      </c>
      <c r="D57" s="18"/>
      <c r="E57" s="18"/>
      <c r="F57" s="18"/>
      <c r="G57" s="18"/>
      <c r="H57" s="124">
        <f>G57-E57</f>
        <v>0</v>
      </c>
      <c r="I57" s="126" t="e">
        <f>H57/E57</f>
        <v>#DIV/0!</v>
      </c>
    </row>
    <row r="58" spans="2:9" x14ac:dyDescent="0.25">
      <c r="B58" s="12"/>
      <c r="C58" s="18" t="s">
        <v>9</v>
      </c>
      <c r="D58" s="18"/>
      <c r="E58" s="18"/>
      <c r="F58" s="18"/>
      <c r="G58" s="18"/>
      <c r="H58" s="18"/>
      <c r="I58" s="18"/>
    </row>
    <row r="59" spans="2:9" x14ac:dyDescent="0.25">
      <c r="B59" s="12"/>
      <c r="C59" s="14" t="s">
        <v>282</v>
      </c>
      <c r="D59" s="18"/>
      <c r="E59" s="18"/>
      <c r="F59" s="18"/>
      <c r="G59" s="18"/>
      <c r="H59" s="18"/>
      <c r="I59" s="18"/>
    </row>
    <row r="60" spans="2:9" x14ac:dyDescent="0.25">
      <c r="B60" s="317" t="s">
        <v>277</v>
      </c>
      <c r="C60" s="318"/>
      <c r="D60" s="18"/>
      <c r="E60" s="18"/>
      <c r="F60" s="18"/>
      <c r="G60" s="18"/>
      <c r="H60" s="18"/>
      <c r="I60" s="18"/>
    </row>
    <row r="62" spans="2:9" x14ac:dyDescent="0.25">
      <c r="B62" s="24" t="s">
        <v>285</v>
      </c>
    </row>
    <row r="63" spans="2:9" ht="28" x14ac:dyDescent="0.25">
      <c r="B63" s="7" t="s">
        <v>140</v>
      </c>
      <c r="C63" s="7" t="s">
        <v>274</v>
      </c>
      <c r="D63" s="7" t="s">
        <v>268</v>
      </c>
      <c r="E63" s="7" t="s">
        <v>269</v>
      </c>
      <c r="F63" s="7" t="s">
        <v>270</v>
      </c>
      <c r="G63" s="7" t="s">
        <v>271</v>
      </c>
      <c r="H63" s="7" t="s">
        <v>272</v>
      </c>
      <c r="I63" s="7" t="s">
        <v>273</v>
      </c>
    </row>
    <row r="64" spans="2:9" x14ac:dyDescent="0.25">
      <c r="B64" s="7" t="s">
        <v>37</v>
      </c>
      <c r="C64" s="7" t="s">
        <v>279</v>
      </c>
      <c r="D64" s="7"/>
      <c r="E64" s="7"/>
      <c r="F64" s="7"/>
      <c r="G64" s="7"/>
      <c r="H64" s="7"/>
      <c r="I64" s="7"/>
    </row>
    <row r="65" spans="2:9" x14ac:dyDescent="0.25">
      <c r="B65" s="12">
        <v>1</v>
      </c>
      <c r="C65" s="18" t="s">
        <v>275</v>
      </c>
      <c r="D65" s="18"/>
      <c r="E65" s="18"/>
      <c r="F65" s="18"/>
      <c r="G65" s="18"/>
      <c r="H65" s="124">
        <f>G65-E65</f>
        <v>0</v>
      </c>
      <c r="I65" s="126" t="e">
        <f>H65/E65</f>
        <v>#DIV/0!</v>
      </c>
    </row>
    <row r="66" spans="2:9" x14ac:dyDescent="0.25">
      <c r="B66" s="12">
        <f>B65+1</f>
        <v>2</v>
      </c>
      <c r="C66" s="18" t="s">
        <v>276</v>
      </c>
      <c r="D66" s="18"/>
      <c r="E66" s="18"/>
      <c r="F66" s="18"/>
      <c r="G66" s="18"/>
      <c r="H66" s="124">
        <f>G66-E66</f>
        <v>0</v>
      </c>
      <c r="I66" s="126" t="e">
        <f>H66/E66</f>
        <v>#DIV/0!</v>
      </c>
    </row>
    <row r="67" spans="2:9" x14ac:dyDescent="0.25">
      <c r="B67" s="12"/>
      <c r="C67" s="18" t="s">
        <v>9</v>
      </c>
      <c r="D67" s="18"/>
      <c r="E67" s="18"/>
      <c r="F67" s="18"/>
      <c r="G67" s="18"/>
      <c r="H67" s="18"/>
      <c r="I67" s="127"/>
    </row>
    <row r="68" spans="2:9" x14ac:dyDescent="0.25">
      <c r="B68" s="12"/>
      <c r="C68" s="14" t="s">
        <v>281</v>
      </c>
      <c r="D68" s="18"/>
      <c r="E68" s="18"/>
      <c r="F68" s="18"/>
      <c r="G68" s="18"/>
      <c r="H68" s="18"/>
      <c r="I68" s="127"/>
    </row>
    <row r="69" spans="2:9" x14ac:dyDescent="0.25">
      <c r="B69" s="7" t="s">
        <v>40</v>
      </c>
      <c r="C69" s="7" t="s">
        <v>280</v>
      </c>
      <c r="D69" s="18"/>
      <c r="E69" s="18"/>
      <c r="F69" s="18"/>
      <c r="G69" s="18"/>
      <c r="H69" s="18"/>
      <c r="I69" s="127"/>
    </row>
    <row r="70" spans="2:9" x14ac:dyDescent="0.25">
      <c r="B70" s="12">
        <v>1</v>
      </c>
      <c r="C70" s="18" t="s">
        <v>275</v>
      </c>
      <c r="D70" s="18"/>
      <c r="E70" s="18"/>
      <c r="F70" s="18"/>
      <c r="G70" s="18"/>
      <c r="H70" s="124">
        <f>G70-E70</f>
        <v>0</v>
      </c>
      <c r="I70" s="126" t="e">
        <f>H70/E70</f>
        <v>#DIV/0!</v>
      </c>
    </row>
    <row r="71" spans="2:9" x14ac:dyDescent="0.25">
      <c r="B71" s="12">
        <f>B70+1</f>
        <v>2</v>
      </c>
      <c r="C71" s="18" t="s">
        <v>276</v>
      </c>
      <c r="D71" s="18"/>
      <c r="E71" s="18"/>
      <c r="F71" s="18"/>
      <c r="G71" s="18"/>
      <c r="H71" s="124">
        <f>G71-E71</f>
        <v>0</v>
      </c>
      <c r="I71" s="126" t="e">
        <f>H71/E71</f>
        <v>#DIV/0!</v>
      </c>
    </row>
    <row r="72" spans="2:9" x14ac:dyDescent="0.25">
      <c r="B72" s="12"/>
      <c r="C72" s="18" t="s">
        <v>9</v>
      </c>
      <c r="D72" s="18"/>
      <c r="E72" s="18"/>
      <c r="F72" s="18"/>
      <c r="G72" s="18"/>
      <c r="H72" s="18"/>
      <c r="I72" s="127"/>
    </row>
    <row r="73" spans="2:9" x14ac:dyDescent="0.25">
      <c r="B73" s="12"/>
      <c r="C73" s="14" t="s">
        <v>282</v>
      </c>
      <c r="D73" s="18"/>
      <c r="E73" s="18"/>
      <c r="F73" s="18"/>
      <c r="G73" s="18"/>
      <c r="H73" s="18"/>
      <c r="I73" s="127"/>
    </row>
    <row r="74" spans="2:9" x14ac:dyDescent="0.25">
      <c r="B74" s="7" t="s">
        <v>41</v>
      </c>
      <c r="C74" s="7" t="s">
        <v>283</v>
      </c>
      <c r="D74" s="18"/>
      <c r="E74" s="18"/>
      <c r="F74" s="18"/>
      <c r="G74" s="18"/>
      <c r="H74" s="18"/>
      <c r="I74" s="127"/>
    </row>
    <row r="75" spans="2:9" x14ac:dyDescent="0.25">
      <c r="B75" s="12">
        <v>1</v>
      </c>
      <c r="C75" s="18" t="s">
        <v>275</v>
      </c>
      <c r="D75" s="18"/>
      <c r="E75" s="18"/>
      <c r="F75" s="18"/>
      <c r="G75" s="18"/>
      <c r="H75" s="124">
        <f>G75-E75</f>
        <v>0</v>
      </c>
      <c r="I75" s="126" t="e">
        <f>H75/E75</f>
        <v>#DIV/0!</v>
      </c>
    </row>
    <row r="76" spans="2:9" x14ac:dyDescent="0.25">
      <c r="B76" s="12">
        <f>B75+1</f>
        <v>2</v>
      </c>
      <c r="C76" s="18" t="s">
        <v>276</v>
      </c>
      <c r="D76" s="18"/>
      <c r="E76" s="18"/>
      <c r="F76" s="18"/>
      <c r="G76" s="18"/>
      <c r="H76" s="124">
        <f>G76-E76</f>
        <v>0</v>
      </c>
      <c r="I76" s="126" t="e">
        <f>H76/E76</f>
        <v>#DIV/0!</v>
      </c>
    </row>
    <row r="77" spans="2:9" x14ac:dyDescent="0.25">
      <c r="B77" s="12"/>
      <c r="C77" s="18" t="s">
        <v>9</v>
      </c>
      <c r="D77" s="18"/>
      <c r="E77" s="18"/>
      <c r="F77" s="18"/>
      <c r="G77" s="18"/>
      <c r="H77" s="18"/>
      <c r="I77" s="18"/>
    </row>
    <row r="78" spans="2:9" x14ac:dyDescent="0.25">
      <c r="B78" s="12"/>
      <c r="C78" s="14" t="s">
        <v>282</v>
      </c>
      <c r="D78" s="18"/>
      <c r="E78" s="18"/>
      <c r="F78" s="18"/>
      <c r="G78" s="18"/>
      <c r="H78" s="18"/>
      <c r="I78" s="18"/>
    </row>
    <row r="79" spans="2:9" x14ac:dyDescent="0.25">
      <c r="B79" s="317" t="s">
        <v>277</v>
      </c>
      <c r="C79" s="318"/>
      <c r="D79" s="18"/>
      <c r="E79" s="18"/>
      <c r="F79" s="18"/>
      <c r="G79" s="18"/>
      <c r="H79" s="18"/>
      <c r="I79" s="18"/>
    </row>
    <row r="81" spans="2:9" x14ac:dyDescent="0.25">
      <c r="B81" s="24" t="s">
        <v>286</v>
      </c>
    </row>
    <row r="82" spans="2:9" ht="28" x14ac:dyDescent="0.25">
      <c r="B82" s="7" t="s">
        <v>140</v>
      </c>
      <c r="C82" s="7" t="s">
        <v>274</v>
      </c>
      <c r="D82" s="7" t="s">
        <v>268</v>
      </c>
      <c r="E82" s="7" t="s">
        <v>269</v>
      </c>
      <c r="F82" s="7" t="s">
        <v>270</v>
      </c>
      <c r="G82" s="7" t="s">
        <v>271</v>
      </c>
      <c r="H82" s="7" t="s">
        <v>272</v>
      </c>
      <c r="I82" s="7" t="s">
        <v>273</v>
      </c>
    </row>
    <row r="83" spans="2:9" x14ac:dyDescent="0.25">
      <c r="B83" s="7" t="s">
        <v>37</v>
      </c>
      <c r="C83" s="7" t="s">
        <v>279</v>
      </c>
      <c r="D83" s="7"/>
      <c r="E83" s="7"/>
      <c r="F83" s="7"/>
      <c r="G83" s="7"/>
      <c r="H83" s="7"/>
      <c r="I83" s="7"/>
    </row>
    <row r="84" spans="2:9" x14ac:dyDescent="0.25">
      <c r="B84" s="12">
        <v>1</v>
      </c>
      <c r="C84" s="18" t="s">
        <v>275</v>
      </c>
      <c r="D84" s="18"/>
      <c r="E84" s="18"/>
      <c r="F84" s="18"/>
      <c r="G84" s="18"/>
      <c r="H84" s="124">
        <f>G84-E84</f>
        <v>0</v>
      </c>
      <c r="I84" s="126" t="e">
        <f>H84/E84</f>
        <v>#DIV/0!</v>
      </c>
    </row>
    <row r="85" spans="2:9" x14ac:dyDescent="0.25">
      <c r="B85" s="12">
        <f>B84+1</f>
        <v>2</v>
      </c>
      <c r="C85" s="18" t="s">
        <v>276</v>
      </c>
      <c r="D85" s="18"/>
      <c r="E85" s="18"/>
      <c r="F85" s="18"/>
      <c r="G85" s="18"/>
      <c r="H85" s="124">
        <f>G85-E85</f>
        <v>0</v>
      </c>
      <c r="I85" s="126" t="e">
        <f>H85/E85</f>
        <v>#DIV/0!</v>
      </c>
    </row>
    <row r="86" spans="2:9" x14ac:dyDescent="0.25">
      <c r="B86" s="12"/>
      <c r="C86" s="18" t="s">
        <v>9</v>
      </c>
      <c r="D86" s="18"/>
      <c r="E86" s="18"/>
      <c r="F86" s="18"/>
      <c r="G86" s="18"/>
      <c r="H86" s="18"/>
      <c r="I86" s="127"/>
    </row>
    <row r="87" spans="2:9" x14ac:dyDescent="0.25">
      <c r="B87" s="12"/>
      <c r="C87" s="14" t="s">
        <v>281</v>
      </c>
      <c r="D87" s="18"/>
      <c r="E87" s="18"/>
      <c r="F87" s="18"/>
      <c r="G87" s="18"/>
      <c r="H87" s="18"/>
      <c r="I87" s="127"/>
    </row>
    <row r="88" spans="2:9" x14ac:dyDescent="0.25">
      <c r="B88" s="7" t="s">
        <v>40</v>
      </c>
      <c r="C88" s="7" t="s">
        <v>280</v>
      </c>
      <c r="D88" s="18"/>
      <c r="E88" s="18"/>
      <c r="F88" s="18"/>
      <c r="G88" s="18"/>
      <c r="H88" s="18"/>
      <c r="I88" s="127"/>
    </row>
    <row r="89" spans="2:9" x14ac:dyDescent="0.25">
      <c r="B89" s="12">
        <v>1</v>
      </c>
      <c r="C89" s="18" t="s">
        <v>275</v>
      </c>
      <c r="D89" s="18"/>
      <c r="E89" s="18"/>
      <c r="F89" s="18"/>
      <c r="G89" s="18"/>
      <c r="H89" s="124">
        <f>G89-E89</f>
        <v>0</v>
      </c>
      <c r="I89" s="126" t="e">
        <f>H89/E89</f>
        <v>#DIV/0!</v>
      </c>
    </row>
    <row r="90" spans="2:9" x14ac:dyDescent="0.25">
      <c r="B90" s="12">
        <f>B89+1</f>
        <v>2</v>
      </c>
      <c r="C90" s="18" t="s">
        <v>276</v>
      </c>
      <c r="D90" s="18"/>
      <c r="E90" s="18"/>
      <c r="F90" s="18"/>
      <c r="G90" s="18"/>
      <c r="H90" s="124">
        <f>G90-E90</f>
        <v>0</v>
      </c>
      <c r="I90" s="126" t="e">
        <f>H90/E90</f>
        <v>#DIV/0!</v>
      </c>
    </row>
    <row r="91" spans="2:9" x14ac:dyDescent="0.25">
      <c r="B91" s="12"/>
      <c r="C91" s="18" t="s">
        <v>9</v>
      </c>
      <c r="D91" s="18"/>
      <c r="E91" s="18"/>
      <c r="F91" s="18"/>
      <c r="G91" s="18"/>
      <c r="H91" s="18"/>
      <c r="I91" s="127"/>
    </row>
    <row r="92" spans="2:9" x14ac:dyDescent="0.25">
      <c r="B92" s="12"/>
      <c r="C92" s="14" t="s">
        <v>282</v>
      </c>
      <c r="D92" s="18"/>
      <c r="E92" s="18"/>
      <c r="F92" s="18"/>
      <c r="G92" s="18"/>
      <c r="H92" s="18"/>
      <c r="I92" s="127"/>
    </row>
    <row r="93" spans="2:9" x14ac:dyDescent="0.25">
      <c r="B93" s="7" t="s">
        <v>41</v>
      </c>
      <c r="C93" s="7" t="s">
        <v>283</v>
      </c>
      <c r="D93" s="18"/>
      <c r="E93" s="18"/>
      <c r="F93" s="18"/>
      <c r="G93" s="18"/>
      <c r="H93" s="18"/>
      <c r="I93" s="127"/>
    </row>
    <row r="94" spans="2:9" x14ac:dyDescent="0.25">
      <c r="B94" s="12">
        <v>1</v>
      </c>
      <c r="C94" s="18" t="s">
        <v>275</v>
      </c>
      <c r="D94" s="18"/>
      <c r="E94" s="18"/>
      <c r="F94" s="18"/>
      <c r="G94" s="18"/>
      <c r="H94" s="124">
        <f>G94-E94</f>
        <v>0</v>
      </c>
      <c r="I94" s="126" t="e">
        <f>H94/E94</f>
        <v>#DIV/0!</v>
      </c>
    </row>
    <row r="95" spans="2:9" x14ac:dyDescent="0.25">
      <c r="B95" s="12">
        <f>B94+1</f>
        <v>2</v>
      </c>
      <c r="C95" s="18" t="s">
        <v>276</v>
      </c>
      <c r="D95" s="18"/>
      <c r="E95" s="18"/>
      <c r="F95" s="18"/>
      <c r="G95" s="18"/>
      <c r="H95" s="124">
        <f>G95-E95</f>
        <v>0</v>
      </c>
      <c r="I95" s="126" t="e">
        <f>H95/E95</f>
        <v>#DIV/0!</v>
      </c>
    </row>
    <row r="96" spans="2:9" x14ac:dyDescent="0.25">
      <c r="B96" s="12"/>
      <c r="C96" s="18" t="s">
        <v>9</v>
      </c>
      <c r="D96" s="18"/>
      <c r="E96" s="18"/>
      <c r="F96" s="18"/>
      <c r="G96" s="18"/>
      <c r="H96" s="18"/>
      <c r="I96" s="18"/>
    </row>
    <row r="97" spans="2:9" x14ac:dyDescent="0.25">
      <c r="B97" s="12"/>
      <c r="C97" s="14" t="s">
        <v>282</v>
      </c>
      <c r="D97" s="18"/>
      <c r="E97" s="18"/>
      <c r="F97" s="18"/>
      <c r="G97" s="18"/>
      <c r="H97" s="18"/>
      <c r="I97" s="18"/>
    </row>
    <row r="98" spans="2:9" x14ac:dyDescent="0.25">
      <c r="B98" s="317" t="s">
        <v>277</v>
      </c>
      <c r="C98" s="318"/>
      <c r="D98" s="18"/>
      <c r="E98" s="18"/>
      <c r="F98" s="18"/>
      <c r="G98" s="18"/>
      <c r="H98" s="18"/>
      <c r="I98" s="18"/>
    </row>
    <row r="100" spans="2:9" x14ac:dyDescent="0.25">
      <c r="B100" s="24" t="s">
        <v>287</v>
      </c>
    </row>
    <row r="101" spans="2:9" ht="28" x14ac:dyDescent="0.25">
      <c r="B101" s="7" t="s">
        <v>140</v>
      </c>
      <c r="C101" s="7" t="s">
        <v>274</v>
      </c>
      <c r="D101" s="7" t="s">
        <v>268</v>
      </c>
      <c r="E101" s="7" t="s">
        <v>269</v>
      </c>
      <c r="F101" s="7" t="s">
        <v>270</v>
      </c>
      <c r="G101" s="7" t="s">
        <v>271</v>
      </c>
      <c r="H101" s="7" t="s">
        <v>272</v>
      </c>
      <c r="I101" s="7" t="s">
        <v>273</v>
      </c>
    </row>
    <row r="102" spans="2:9" x14ac:dyDescent="0.25">
      <c r="B102" s="7" t="s">
        <v>37</v>
      </c>
      <c r="C102" s="7" t="s">
        <v>279</v>
      </c>
      <c r="D102" s="7"/>
      <c r="E102" s="7"/>
      <c r="F102" s="7"/>
      <c r="G102" s="7"/>
      <c r="H102" s="7"/>
      <c r="I102" s="7"/>
    </row>
    <row r="103" spans="2:9" x14ac:dyDescent="0.25">
      <c r="B103" s="12">
        <v>1</v>
      </c>
      <c r="C103" s="18" t="s">
        <v>275</v>
      </c>
      <c r="D103" s="18"/>
      <c r="E103" s="18"/>
      <c r="F103" s="18"/>
      <c r="G103" s="18"/>
      <c r="H103" s="124">
        <f>G103-E103</f>
        <v>0</v>
      </c>
      <c r="I103" s="126" t="e">
        <f>H103/E103</f>
        <v>#DIV/0!</v>
      </c>
    </row>
    <row r="104" spans="2:9" x14ac:dyDescent="0.25">
      <c r="B104" s="12">
        <f>B103+1</f>
        <v>2</v>
      </c>
      <c r="C104" s="18" t="s">
        <v>276</v>
      </c>
      <c r="D104" s="18"/>
      <c r="E104" s="18"/>
      <c r="F104" s="18"/>
      <c r="G104" s="18"/>
      <c r="H104" s="124">
        <f>G104-E104</f>
        <v>0</v>
      </c>
      <c r="I104" s="126" t="e">
        <f>H104/E104</f>
        <v>#DIV/0!</v>
      </c>
    </row>
    <row r="105" spans="2:9" x14ac:dyDescent="0.25">
      <c r="B105" s="12"/>
      <c r="C105" s="18" t="s">
        <v>9</v>
      </c>
      <c r="D105" s="18"/>
      <c r="E105" s="18"/>
      <c r="F105" s="18"/>
      <c r="G105" s="18"/>
      <c r="H105" s="18"/>
      <c r="I105" s="127"/>
    </row>
    <row r="106" spans="2:9" x14ac:dyDescent="0.25">
      <c r="B106" s="12"/>
      <c r="C106" s="14" t="s">
        <v>281</v>
      </c>
      <c r="D106" s="18"/>
      <c r="E106" s="18"/>
      <c r="F106" s="18"/>
      <c r="G106" s="18"/>
      <c r="H106" s="18"/>
      <c r="I106" s="127"/>
    </row>
    <row r="107" spans="2:9" x14ac:dyDescent="0.25">
      <c r="B107" s="7" t="s">
        <v>40</v>
      </c>
      <c r="C107" s="7" t="s">
        <v>280</v>
      </c>
      <c r="D107" s="18"/>
      <c r="E107" s="18"/>
      <c r="F107" s="18"/>
      <c r="G107" s="18"/>
      <c r="H107" s="18"/>
      <c r="I107" s="127"/>
    </row>
    <row r="108" spans="2:9" x14ac:dyDescent="0.25">
      <c r="B108" s="12">
        <v>1</v>
      </c>
      <c r="C108" s="18" t="s">
        <v>275</v>
      </c>
      <c r="D108" s="18"/>
      <c r="E108" s="18"/>
      <c r="F108" s="18"/>
      <c r="G108" s="18"/>
      <c r="H108" s="124">
        <f>G108-E108</f>
        <v>0</v>
      </c>
      <c r="I108" s="126" t="e">
        <f>H108/E108</f>
        <v>#DIV/0!</v>
      </c>
    </row>
    <row r="109" spans="2:9" x14ac:dyDescent="0.25">
      <c r="B109" s="12">
        <f>B108+1</f>
        <v>2</v>
      </c>
      <c r="C109" s="18" t="s">
        <v>276</v>
      </c>
      <c r="D109" s="18"/>
      <c r="E109" s="18"/>
      <c r="F109" s="18"/>
      <c r="G109" s="18"/>
      <c r="H109" s="124">
        <f>G109-E109</f>
        <v>0</v>
      </c>
      <c r="I109" s="126" t="e">
        <f>H109/E109</f>
        <v>#DIV/0!</v>
      </c>
    </row>
    <row r="110" spans="2:9" x14ac:dyDescent="0.25">
      <c r="B110" s="12"/>
      <c r="C110" s="18" t="s">
        <v>9</v>
      </c>
      <c r="D110" s="18"/>
      <c r="E110" s="18"/>
      <c r="F110" s="18"/>
      <c r="G110" s="18"/>
      <c r="H110" s="18"/>
      <c r="I110" s="127"/>
    </row>
    <row r="111" spans="2:9" x14ac:dyDescent="0.25">
      <c r="B111" s="12"/>
      <c r="C111" s="14" t="s">
        <v>282</v>
      </c>
      <c r="D111" s="18"/>
      <c r="E111" s="18"/>
      <c r="F111" s="18"/>
      <c r="G111" s="18"/>
      <c r="H111" s="18"/>
      <c r="I111" s="127"/>
    </row>
    <row r="112" spans="2:9" x14ac:dyDescent="0.25">
      <c r="B112" s="7" t="s">
        <v>41</v>
      </c>
      <c r="C112" s="7" t="s">
        <v>283</v>
      </c>
      <c r="D112" s="18"/>
      <c r="E112" s="18"/>
      <c r="F112" s="18"/>
      <c r="G112" s="18"/>
      <c r="H112" s="18"/>
      <c r="I112" s="127"/>
    </row>
    <row r="113" spans="2:9" x14ac:dyDescent="0.25">
      <c r="B113" s="12">
        <v>1</v>
      </c>
      <c r="C113" s="18" t="s">
        <v>275</v>
      </c>
      <c r="D113" s="18"/>
      <c r="E113" s="18"/>
      <c r="F113" s="18"/>
      <c r="G113" s="18"/>
      <c r="H113" s="124">
        <f>G113-E113</f>
        <v>0</v>
      </c>
      <c r="I113" s="126" t="e">
        <f>H113/E113</f>
        <v>#DIV/0!</v>
      </c>
    </row>
    <row r="114" spans="2:9" x14ac:dyDescent="0.25">
      <c r="B114" s="12">
        <f>B113+1</f>
        <v>2</v>
      </c>
      <c r="C114" s="18" t="s">
        <v>276</v>
      </c>
      <c r="D114" s="18"/>
      <c r="E114" s="18"/>
      <c r="F114" s="18"/>
      <c r="G114" s="18"/>
      <c r="H114" s="124">
        <f>G114-E114</f>
        <v>0</v>
      </c>
      <c r="I114" s="126" t="e">
        <f>H114/E114</f>
        <v>#DIV/0!</v>
      </c>
    </row>
    <row r="115" spans="2:9" x14ac:dyDescent="0.25">
      <c r="B115" s="12"/>
      <c r="C115" s="18" t="s">
        <v>9</v>
      </c>
      <c r="D115" s="18"/>
      <c r="E115" s="18"/>
      <c r="F115" s="18"/>
      <c r="G115" s="18"/>
      <c r="H115" s="18"/>
      <c r="I115" s="18"/>
    </row>
    <row r="116" spans="2:9" x14ac:dyDescent="0.25">
      <c r="B116" s="12"/>
      <c r="C116" s="14" t="s">
        <v>282</v>
      </c>
      <c r="D116" s="18"/>
      <c r="E116" s="18"/>
      <c r="F116" s="18"/>
      <c r="G116" s="18"/>
      <c r="H116" s="18"/>
      <c r="I116" s="18"/>
    </row>
    <row r="117" spans="2:9" x14ac:dyDescent="0.25">
      <c r="B117" s="317" t="s">
        <v>277</v>
      </c>
      <c r="C117" s="318"/>
      <c r="D117" s="18"/>
      <c r="E117" s="18"/>
      <c r="F117" s="18"/>
      <c r="G117" s="18"/>
      <c r="H117" s="18"/>
      <c r="I117" s="18"/>
    </row>
    <row r="119" spans="2:9" x14ac:dyDescent="0.25">
      <c r="B119" s="24" t="s">
        <v>288</v>
      </c>
    </row>
    <row r="120" spans="2:9" ht="28" x14ac:dyDescent="0.25">
      <c r="B120" s="7" t="s">
        <v>140</v>
      </c>
      <c r="C120" s="7" t="s">
        <v>274</v>
      </c>
      <c r="D120" s="7" t="s">
        <v>268</v>
      </c>
      <c r="E120" s="7" t="s">
        <v>269</v>
      </c>
      <c r="F120" s="7" t="s">
        <v>270</v>
      </c>
      <c r="G120" s="7" t="s">
        <v>271</v>
      </c>
      <c r="H120" s="7" t="s">
        <v>272</v>
      </c>
      <c r="I120" s="7" t="s">
        <v>273</v>
      </c>
    </row>
    <row r="121" spans="2:9" x14ac:dyDescent="0.25">
      <c r="B121" s="7" t="s">
        <v>37</v>
      </c>
      <c r="C121" s="7" t="s">
        <v>279</v>
      </c>
      <c r="D121" s="7"/>
      <c r="E121" s="7"/>
      <c r="F121" s="7"/>
      <c r="G121" s="7"/>
      <c r="H121" s="7"/>
      <c r="I121" s="7"/>
    </row>
    <row r="122" spans="2:9" x14ac:dyDescent="0.25">
      <c r="B122" s="12">
        <v>1</v>
      </c>
      <c r="C122" s="18" t="s">
        <v>275</v>
      </c>
      <c r="D122" s="18"/>
      <c r="E122" s="18"/>
      <c r="F122" s="18"/>
      <c r="G122" s="18"/>
      <c r="H122" s="124">
        <f>G122-E122</f>
        <v>0</v>
      </c>
      <c r="I122" s="126" t="e">
        <f>H122/E122</f>
        <v>#DIV/0!</v>
      </c>
    </row>
    <row r="123" spans="2:9" x14ac:dyDescent="0.25">
      <c r="B123" s="12">
        <f>B122+1</f>
        <v>2</v>
      </c>
      <c r="C123" s="18" t="s">
        <v>276</v>
      </c>
      <c r="D123" s="18"/>
      <c r="E123" s="18"/>
      <c r="F123" s="18"/>
      <c r="G123" s="18"/>
      <c r="H123" s="124">
        <f>G123-E123</f>
        <v>0</v>
      </c>
      <c r="I123" s="126" t="e">
        <f>H123/E123</f>
        <v>#DIV/0!</v>
      </c>
    </row>
    <row r="124" spans="2:9" x14ac:dyDescent="0.25">
      <c r="B124" s="12"/>
      <c r="C124" s="18" t="s">
        <v>9</v>
      </c>
      <c r="D124" s="18"/>
      <c r="E124" s="18"/>
      <c r="F124" s="18"/>
      <c r="G124" s="18"/>
      <c r="H124" s="18"/>
      <c r="I124" s="127"/>
    </row>
    <row r="125" spans="2:9" x14ac:dyDescent="0.25">
      <c r="B125" s="12"/>
      <c r="C125" s="14" t="s">
        <v>281</v>
      </c>
      <c r="D125" s="18"/>
      <c r="E125" s="18"/>
      <c r="F125" s="18"/>
      <c r="G125" s="18"/>
      <c r="H125" s="18"/>
      <c r="I125" s="127"/>
    </row>
    <row r="126" spans="2:9" x14ac:dyDescent="0.25">
      <c r="B126" s="7" t="s">
        <v>40</v>
      </c>
      <c r="C126" s="7" t="s">
        <v>280</v>
      </c>
      <c r="D126" s="18"/>
      <c r="E126" s="18"/>
      <c r="F126" s="18"/>
      <c r="G126" s="18"/>
      <c r="H126" s="18"/>
      <c r="I126" s="127"/>
    </row>
    <row r="127" spans="2:9" x14ac:dyDescent="0.25">
      <c r="B127" s="12">
        <v>1</v>
      </c>
      <c r="C127" s="18" t="s">
        <v>275</v>
      </c>
      <c r="D127" s="18"/>
      <c r="E127" s="18"/>
      <c r="F127" s="18"/>
      <c r="G127" s="18"/>
      <c r="H127" s="124">
        <f>G127-E127</f>
        <v>0</v>
      </c>
      <c r="I127" s="126" t="e">
        <f>H127/E127</f>
        <v>#DIV/0!</v>
      </c>
    </row>
    <row r="128" spans="2:9" x14ac:dyDescent="0.25">
      <c r="B128" s="12">
        <f>B127+1</f>
        <v>2</v>
      </c>
      <c r="C128" s="18" t="s">
        <v>276</v>
      </c>
      <c r="D128" s="18"/>
      <c r="E128" s="18"/>
      <c r="F128" s="18"/>
      <c r="G128" s="18"/>
      <c r="H128" s="124">
        <f>G128-E128</f>
        <v>0</v>
      </c>
      <c r="I128" s="126" t="e">
        <f>H128/E128</f>
        <v>#DIV/0!</v>
      </c>
    </row>
    <row r="129" spans="2:9" x14ac:dyDescent="0.25">
      <c r="B129" s="12"/>
      <c r="C129" s="18" t="s">
        <v>9</v>
      </c>
      <c r="D129" s="18"/>
      <c r="E129" s="18"/>
      <c r="F129" s="18"/>
      <c r="G129" s="18"/>
      <c r="H129" s="18"/>
      <c r="I129" s="127"/>
    </row>
    <row r="130" spans="2:9" x14ac:dyDescent="0.25">
      <c r="B130" s="12"/>
      <c r="C130" s="14" t="s">
        <v>282</v>
      </c>
      <c r="D130" s="18"/>
      <c r="E130" s="18"/>
      <c r="F130" s="18"/>
      <c r="G130" s="18"/>
      <c r="H130" s="18"/>
      <c r="I130" s="127"/>
    </row>
    <row r="131" spans="2:9" x14ac:dyDescent="0.25">
      <c r="B131" s="7" t="s">
        <v>41</v>
      </c>
      <c r="C131" s="7" t="s">
        <v>283</v>
      </c>
      <c r="D131" s="18"/>
      <c r="E131" s="18"/>
      <c r="F131" s="18"/>
      <c r="G131" s="18"/>
      <c r="H131" s="18"/>
      <c r="I131" s="127"/>
    </row>
    <row r="132" spans="2:9" x14ac:dyDescent="0.25">
      <c r="B132" s="12">
        <v>1</v>
      </c>
      <c r="C132" s="18" t="s">
        <v>275</v>
      </c>
      <c r="D132" s="18"/>
      <c r="E132" s="18"/>
      <c r="F132" s="18"/>
      <c r="G132" s="18"/>
      <c r="H132" s="124">
        <f>G132-E132</f>
        <v>0</v>
      </c>
      <c r="I132" s="126" t="e">
        <f>H132/E132</f>
        <v>#DIV/0!</v>
      </c>
    </row>
    <row r="133" spans="2:9" x14ac:dyDescent="0.25">
      <c r="B133" s="12">
        <f>B132+1</f>
        <v>2</v>
      </c>
      <c r="C133" s="18" t="s">
        <v>276</v>
      </c>
      <c r="D133" s="18"/>
      <c r="E133" s="18"/>
      <c r="F133" s="18"/>
      <c r="G133" s="18"/>
      <c r="H133" s="124">
        <f>G133-E133</f>
        <v>0</v>
      </c>
      <c r="I133" s="126" t="e">
        <f>H133/E133</f>
        <v>#DIV/0!</v>
      </c>
    </row>
    <row r="134" spans="2:9" x14ac:dyDescent="0.25">
      <c r="B134" s="12"/>
      <c r="C134" s="18" t="s">
        <v>9</v>
      </c>
      <c r="D134" s="18"/>
      <c r="E134" s="18"/>
      <c r="F134" s="18"/>
      <c r="G134" s="18"/>
      <c r="H134" s="18"/>
      <c r="I134" s="18"/>
    </row>
    <row r="135" spans="2:9" x14ac:dyDescent="0.25">
      <c r="B135" s="12"/>
      <c r="C135" s="14" t="s">
        <v>282</v>
      </c>
      <c r="D135" s="18"/>
      <c r="E135" s="18"/>
      <c r="F135" s="18"/>
      <c r="G135" s="18"/>
      <c r="H135" s="18"/>
      <c r="I135" s="18"/>
    </row>
    <row r="136" spans="2:9" x14ac:dyDescent="0.25">
      <c r="B136" s="317" t="s">
        <v>277</v>
      </c>
      <c r="C136" s="318"/>
      <c r="D136" s="18"/>
      <c r="E136" s="18"/>
      <c r="F136" s="18"/>
      <c r="G136" s="18"/>
      <c r="H136" s="18"/>
      <c r="I136" s="18"/>
    </row>
  </sheetData>
  <mergeCells count="7">
    <mergeCell ref="B136:C136"/>
    <mergeCell ref="B22:C22"/>
    <mergeCell ref="B41:C41"/>
    <mergeCell ref="B60:C60"/>
    <mergeCell ref="B79:C79"/>
    <mergeCell ref="B98:C98"/>
    <mergeCell ref="B117:C117"/>
  </mergeCells>
  <pageMargins left="1.63" right="1.33" top="1" bottom="0.37" header="0.5" footer="0.5"/>
  <pageSetup paperSize="9" scale="24" orientation="landscape" r:id="rId1"/>
  <headerFooter alignWithMargins="0"/>
</worksheet>
</file>

<file path=docMetadata/LabelInfo.xml><?xml version="1.0" encoding="utf-8"?>
<clbl:labelList xmlns:clbl="http://schemas.microsoft.com/office/2020/mipLabelMetadata">
  <clbl:label id="{deff24bb-2089-4400-8c8e-f71e680378b2}" enabled="0" method="" siteId="{deff24bb-2089-4400-8c8e-f71e680378b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67</vt:i4>
      </vt:variant>
      <vt:variant>
        <vt:lpstr>Named Ranges</vt:lpstr>
      </vt:variant>
      <vt:variant>
        <vt:i4>2</vt:i4>
      </vt:variant>
    </vt:vector>
  </HeadingPairs>
  <TitlesOfParts>
    <vt:vector size="69" baseType="lpstr">
      <vt:lpstr>Title</vt:lpstr>
      <vt:lpstr>Checklist</vt:lpstr>
      <vt:lpstr>F1</vt:lpstr>
      <vt:lpstr>F2</vt:lpstr>
      <vt:lpstr>F3</vt:lpstr>
      <vt:lpstr>F4</vt:lpstr>
      <vt:lpstr>F4A</vt:lpstr>
      <vt:lpstr>F4B</vt:lpstr>
      <vt:lpstr>F5</vt:lpstr>
      <vt:lpstr>F6</vt:lpstr>
      <vt:lpstr>F7</vt:lpstr>
      <vt:lpstr>F8</vt:lpstr>
      <vt:lpstr>F9-Year(n-1)</vt:lpstr>
      <vt:lpstr>F9-Year(n)</vt:lpstr>
      <vt:lpstr>F9-Year(n+1)</vt:lpstr>
      <vt:lpstr>F9-Year(n+2)</vt:lpstr>
      <vt:lpstr>F9-Year(n+3)</vt:lpstr>
      <vt:lpstr>F9-Year(n+4)</vt:lpstr>
      <vt:lpstr>F9-Year(n+5)</vt:lpstr>
      <vt:lpstr>F10</vt:lpstr>
      <vt:lpstr>F11-Year(n-1)</vt:lpstr>
      <vt:lpstr>F11-Year(n)</vt:lpstr>
      <vt:lpstr>F11-Year(n+1)</vt:lpstr>
      <vt:lpstr>F11-Year(n+2)</vt:lpstr>
      <vt:lpstr>F11-Year(n+3)</vt:lpstr>
      <vt:lpstr>F11-Year(n+4)</vt:lpstr>
      <vt:lpstr>F11-Year(n+5)</vt:lpstr>
      <vt:lpstr>F12</vt:lpstr>
      <vt:lpstr>F13-Year(n-1)</vt:lpstr>
      <vt:lpstr>F13-Year(n)</vt:lpstr>
      <vt:lpstr>F13-Year(n+1)</vt:lpstr>
      <vt:lpstr>F13-Year(n+2)</vt:lpstr>
      <vt:lpstr>F13-Year(n+3)</vt:lpstr>
      <vt:lpstr>F13-Year(n+4)</vt:lpstr>
      <vt:lpstr>F13-Year(n+5)</vt:lpstr>
      <vt:lpstr>F14</vt:lpstr>
      <vt:lpstr>F15</vt:lpstr>
      <vt:lpstr>F15.1</vt:lpstr>
      <vt:lpstr>F15.2</vt:lpstr>
      <vt:lpstr>F15.3</vt:lpstr>
      <vt:lpstr>F16</vt:lpstr>
      <vt:lpstr>F16.1</vt:lpstr>
      <vt:lpstr>F16.2</vt:lpstr>
      <vt:lpstr>F17</vt:lpstr>
      <vt:lpstr>F18</vt:lpstr>
      <vt:lpstr>F19</vt:lpstr>
      <vt:lpstr>F20</vt:lpstr>
      <vt:lpstr>F21</vt:lpstr>
      <vt:lpstr>F22</vt:lpstr>
      <vt:lpstr>F23</vt:lpstr>
      <vt:lpstr>F24</vt:lpstr>
      <vt:lpstr>F24.1</vt:lpstr>
      <vt:lpstr>F24.2</vt:lpstr>
      <vt:lpstr>F24.3</vt:lpstr>
      <vt:lpstr>F24.4</vt:lpstr>
      <vt:lpstr>F24.5</vt:lpstr>
      <vt:lpstr>F24.6</vt:lpstr>
      <vt:lpstr>F24.7</vt:lpstr>
      <vt:lpstr>F24.8</vt:lpstr>
      <vt:lpstr>F25</vt:lpstr>
      <vt:lpstr>F26-Year(n-1)</vt:lpstr>
      <vt:lpstr>F26-Year(n)</vt:lpstr>
      <vt:lpstr>F26-Year(n+1)(Current Tariff)</vt:lpstr>
      <vt:lpstr>F26-Year(n+1)(Proposed Tarif)</vt:lpstr>
      <vt:lpstr>F27</vt:lpstr>
      <vt:lpstr>F28</vt:lpstr>
      <vt:lpstr>F29</vt:lpstr>
      <vt:lpstr>Checklist!Print_Area</vt:lpstr>
      <vt:lpstr>'F17'!Print_Area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Palaniappan M</dc:creator>
  <cp:lastModifiedBy>Majhi, Arun</cp:lastModifiedBy>
  <cp:lastPrinted>2024-02-29T09:59:25Z</cp:lastPrinted>
  <dcterms:created xsi:type="dcterms:W3CDTF">2004-07-28T05:30:50Z</dcterms:created>
  <dcterms:modified xsi:type="dcterms:W3CDTF">2024-09-21T14:17:26Z</dcterms:modified>
</cp:coreProperties>
</file>